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LA\LAC performance tables\Adoption Scorecards 2018\06 for website\"/>
    </mc:Choice>
  </mc:AlternateContent>
  <workbookProtection workbookAlgorithmName="SHA-512" workbookHashValue="963XEQzC1Dtn/yZrwDkF729fUv5+vCPC99VOYnjqVTBkdgmuLqIUyWa6IAU/FnuNw0hUzeQMh+hRKBPE8xVvgQ==" workbookSaltValue="VZjxqFXy/XwtmCbmlpSNYA==" workbookSpinCount="100000" lockStructure="1"/>
  <bookViews>
    <workbookView xWindow="0" yWindow="0" windowWidth="22500" windowHeight="10500" tabRatio="749"/>
  </bookViews>
  <sheets>
    <sheet name="Contents" sheetId="12" r:id="rId1"/>
    <sheet name="LA Scorecards" sheetId="8" r:id="rId2"/>
    <sheet name="SN comparison" sheetId="3" r:id="rId3"/>
    <sheet name="Data" sheetId="1" r:id="rId4"/>
    <sheet name="LA lists" sheetId="4"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123Graph_ADUMMY" localSheetId="1" hidden="1">[1]weekly!#REF!</definedName>
    <definedName name="__123Graph_ADUMMY" hidden="1">[1]weekly!#REF!</definedName>
    <definedName name="__123Graph_AMAIN" localSheetId="1" hidden="1">[1]weekly!#REF!</definedName>
    <definedName name="__123Graph_AMAIN" hidden="1">[1]weekly!#REF!</definedName>
    <definedName name="__123Graph_AMONTHLY" localSheetId="1" hidden="1">[1]weekly!#REF!</definedName>
    <definedName name="__123Graph_AMONTHLY" hidden="1">[1]weekly!#REF!</definedName>
    <definedName name="__123Graph_AMONTHLY2" localSheetId="1" hidden="1">[1]weekly!#REF!</definedName>
    <definedName name="__123Graph_AMONTHLY2" hidden="1">[1]weekly!#REF!</definedName>
    <definedName name="__123Graph_BDUMMY" localSheetId="1" hidden="1">[1]weekly!#REF!</definedName>
    <definedName name="__123Graph_BDUMMY" hidden="1">[1]weekly!#REF!</definedName>
    <definedName name="__123Graph_BMAIN" localSheetId="1" hidden="1">[1]weekly!#REF!</definedName>
    <definedName name="__123Graph_BMAIN" hidden="1">[1]weekly!#REF!</definedName>
    <definedName name="__123Graph_BMONTHLY" localSheetId="1" hidden="1">[1]weekly!#REF!</definedName>
    <definedName name="__123Graph_BMONTHLY" hidden="1">[1]weekly!#REF!</definedName>
    <definedName name="__123Graph_BMONTHLY2" localSheetId="1" hidden="1">[1]weekly!#REF!</definedName>
    <definedName name="__123Graph_BMONTHLY2" hidden="1">[1]weekly!#REF!</definedName>
    <definedName name="__123Graph_CDUMMY" localSheetId="1" hidden="1">[1]weekly!#REF!</definedName>
    <definedName name="__123Graph_CDUMMY" hidden="1">[1]weekly!#REF!</definedName>
    <definedName name="__123Graph_CMONTHLY" localSheetId="1" hidden="1">[1]weekly!#REF!</definedName>
    <definedName name="__123Graph_CMONTHLY" hidden="1">[1]weekly!#REF!</definedName>
    <definedName name="__123Graph_CMONTHLY2" localSheetId="1" hidden="1">[1]weekly!#REF!</definedName>
    <definedName name="__123Graph_CMONTHLY2" hidden="1">[1]weekly!#REF!</definedName>
    <definedName name="__123Graph_DMONTHLY2" localSheetId="1" hidden="1">[1]weekly!#REF!</definedName>
    <definedName name="__123Graph_DMONTHLY2" hidden="1">[1]weekly!#REF!</definedName>
    <definedName name="__123Graph_EMONTHLY2" localSheetId="1" hidden="1">[1]weekly!#REF!</definedName>
    <definedName name="__123Graph_EMONTHLY2" hidden="1">[1]weekly!#REF!</definedName>
    <definedName name="__123Graph_FMONTHLY2" localSheetId="1" hidden="1">[1]weekly!#REF!</definedName>
    <definedName name="__123Graph_FMONTHLY2" hidden="1">[1]weekly!#REF!</definedName>
    <definedName name="__123Graph_XMAIN" localSheetId="1" hidden="1">[1]weekly!#REF!</definedName>
    <definedName name="__123Graph_XMAIN" hidden="1">[1]weekly!#REF!</definedName>
    <definedName name="__123Graph_XMONTHLY" localSheetId="1" hidden="1">[1]weekly!#REF!</definedName>
    <definedName name="__123Graph_XMONTHLY" hidden="1">[1]weekly!#REF!</definedName>
    <definedName name="__123Graph_XMONTHLY2" localSheetId="1" hidden="1">[1]weekly!#REF!</definedName>
    <definedName name="__123Graph_XMONTHLY2" hidden="1">[1]weekly!#REF!</definedName>
    <definedName name="_999KeyStats_LineABCPaf_by_LA_code" localSheetId="1">#REF!</definedName>
    <definedName name="_999KeyStats_LineABCPaf_by_LA_code">#REF!</definedName>
    <definedName name="_xlnm._FilterDatabase" localSheetId="3" hidden="1">Data!$A$5:$BB$157</definedName>
    <definedName name="_HIDE72_83" localSheetId="1">#REF!</definedName>
    <definedName name="_HIDE72_83">#REF!</definedName>
    <definedName name="_HIDE72_89" localSheetId="1">#REF!</definedName>
    <definedName name="_HIDE72_89">#REF!</definedName>
    <definedName name="_HIDE84_95" localSheetId="1">#REF!</definedName>
    <definedName name="_HIDE84_95">#REF!</definedName>
    <definedName name="_MF12" localSheetId="1">#REF!</definedName>
    <definedName name="_MF12">#REF!</definedName>
    <definedName name="_T4A" localSheetId="1">#REF!</definedName>
    <definedName name="_T4A">#REF!</definedName>
    <definedName name="_T4B" localSheetId="1">#REF!</definedName>
    <definedName name="_T4B">#REF!</definedName>
    <definedName name="_T5A" localSheetId="1">#REF!</definedName>
    <definedName name="_T5A">#REF!</definedName>
    <definedName name="_T5B" localSheetId="1">#REF!</definedName>
    <definedName name="_T5B">#REF!</definedName>
    <definedName name="_T5C" localSheetId="1">#REF!</definedName>
    <definedName name="_T5C">#REF!</definedName>
    <definedName name="aAt2a" localSheetId="1">'[2]academic age'!#REF!</definedName>
    <definedName name="aAt2a">'[2]academic age'!#REF!</definedName>
    <definedName name="Adopted_2008_11_placedfirst_times_E1D1_final_0_4" localSheetId="1">'[3]Access A2'!#REF!</definedName>
    <definedName name="Adopted_2008_11_placedfirst_times_E1D1_final_0_4">'[3]Access A2'!#REF!</definedName>
    <definedName name="Adopted_2008_11_placedfirst_times_E1D1_final_5" localSheetId="1">'[3]Access A2'!#REF!</definedName>
    <definedName name="Adopted_2008_11_placedfirst_times_E1D1_final_5">'[3]Access A2'!#REF!</definedName>
    <definedName name="Adopted_2011_14_placedfirst_times_E1D1_final_5" localSheetId="1">'[3]Access A2'!#REF!</definedName>
    <definedName name="Adopted_2011_14_placedfirst_times_E1D1_final_5">'[3]Access A2'!#REF!</definedName>
    <definedName name="Bands_for_1_PI" localSheetId="1">#REF!</definedName>
    <definedName name="Bands_for_1_PI">#REF!</definedName>
    <definedName name="Bands_for_one_PI" localSheetId="1">#REF!</definedName>
    <definedName name="Bands_for_one_PI">#REF!</definedName>
    <definedName name="COMMENTARY" localSheetId="1">'[2]mid year'!#REF!</definedName>
    <definedName name="COMMENTARY">'[2]mid year'!#REF!</definedName>
    <definedName name="components_by_LA">#REF!</definedName>
    <definedName name="Council">'[4]01-02 data'!$B$6:$B$159</definedName>
    <definedName name="CouncilACA">'[5]Data ACA'!$B$5:$B$189</definedName>
    <definedName name="COUNTRY">[6]information!$H$3</definedName>
    <definedName name="d">#REF!</definedName>
    <definedName name="Data" localSheetId="1">[7]Data!$A$1:$IV$65536</definedName>
    <definedName name="Data" localSheetId="2">[8]Data!$A$1:$IV$65536</definedName>
    <definedName name="Data">'[4]01-02 data'!$C$6:$FF$207</definedName>
    <definedName name="DataACA">'[5]Data ACA'!$C$5:$FF$154</definedName>
    <definedName name="DfES_data" localSheetId="1">#REF!</definedName>
    <definedName name="DfES_data">#REF!</definedName>
    <definedName name="EnglandRow">7</definedName>
    <definedName name="f">[9]information!$H$5</definedName>
    <definedName name="FILENAME">[6]information!$H$5</definedName>
    <definedName name="LAs">'LA lists'!$C$3:$C$155</definedName>
    <definedName name="LeftColumn">3</definedName>
    <definedName name="MF" localSheetId="1">#REF!</definedName>
    <definedName name="MF">#REF!</definedName>
    <definedName name="OrderedBottomRow">17</definedName>
    <definedName name="OrderedFirstLAColumn">7</definedName>
    <definedName name="PAFsumdataACTUALS">'[10]PAF Sum Data (Actuals)20061018'!$D$1:$FP$148</definedName>
    <definedName name="PAFSumNumDen">'[10]PAF Sum NumDenom (actual)'!$D$1:$FP$182</definedName>
    <definedName name="PIACA">'[5]Data ACA'!$C$2:$FF$2</definedName>
    <definedName name="_xlnm.Print_Area" localSheetId="1">'LA Scorecards'!$A$1:$S$19</definedName>
    <definedName name="_xlnm.Print_Area" localSheetId="2">'SN comparison'!$A$1:$R$22</definedName>
    <definedName name="_xlnm.Print_Area">#REF!</definedName>
    <definedName name="RightColumn">18</definedName>
    <definedName name="squeeze">0.8</definedName>
    <definedName name="T2FD1" localSheetId="1">#REF!</definedName>
    <definedName name="T2FD1">#REF!</definedName>
    <definedName name="T2FD2" localSheetId="1">#REF!</definedName>
    <definedName name="T2FD2">#REF!</definedName>
    <definedName name="T2FD3" localSheetId="1">#REF!</definedName>
    <definedName name="T2FD3">#REF!</definedName>
    <definedName name="T2FT" localSheetId="1">#REF!</definedName>
    <definedName name="T2FT">#REF!</definedName>
    <definedName name="T2MD1" localSheetId="1">#REF!</definedName>
    <definedName name="T2MD1">#REF!</definedName>
    <definedName name="T2MD2" localSheetId="1">#REF!</definedName>
    <definedName name="T2MD2">#REF!</definedName>
    <definedName name="T2MD3" localSheetId="1">#REF!</definedName>
    <definedName name="T2MD3">#REF!</definedName>
    <definedName name="T2MT" localSheetId="1">#REF!</definedName>
    <definedName name="T2MT">#REF!</definedName>
    <definedName name="T3F_BASE" localSheetId="1">'[2]mid year'!#REF!</definedName>
    <definedName name="T3F_BASE">'[2]mid year'!#REF!</definedName>
    <definedName name="T3F_FILL" localSheetId="1">'[2]mid year'!#REF!</definedName>
    <definedName name="T3F_FILL">'[2]mid year'!#REF!</definedName>
    <definedName name="T3FD1" localSheetId="1">'[2]mid year'!#REF!</definedName>
    <definedName name="T3FD1">'[2]mid year'!#REF!</definedName>
    <definedName name="T3FD2" localSheetId="1">'[2]mid year'!#REF!</definedName>
    <definedName name="T3FD2">'[2]mid year'!#REF!</definedName>
    <definedName name="T3FD3" localSheetId="1">'[2]mid year'!#REF!</definedName>
    <definedName name="T3FD3">'[2]mid year'!#REF!</definedName>
    <definedName name="T3FT" localSheetId="1">'[2]mid year'!#REF!</definedName>
    <definedName name="T3FT">'[2]mid year'!#REF!</definedName>
    <definedName name="T3M_BASE" localSheetId="1">'[2]mid year'!#REF!</definedName>
    <definedName name="T3M_BASE">'[2]mid year'!#REF!</definedName>
    <definedName name="T3M_FILL" localSheetId="1">'[2]mid year'!#REF!</definedName>
    <definedName name="T3M_FILL">'[2]mid year'!#REF!</definedName>
    <definedName name="T3MD1" localSheetId="1">'[2]mid year'!#REF!</definedName>
    <definedName name="T3MD1">'[2]mid year'!#REF!</definedName>
    <definedName name="T3MD2" localSheetId="1">'[2]mid year'!#REF!</definedName>
    <definedName name="T3MD2">'[2]mid year'!#REF!</definedName>
    <definedName name="T3MD3" localSheetId="1">'[2]mid year'!#REF!</definedName>
    <definedName name="T3MD3">'[2]mid year'!#REF!</definedName>
    <definedName name="T3MT" localSheetId="1">#REF!</definedName>
    <definedName name="T3MT">#REF!</definedName>
    <definedName name="T4BD1" localSheetId="1">#REF!</definedName>
    <definedName name="T4BD1">#REF!</definedName>
    <definedName name="T4BD2" localSheetId="1">#REF!</definedName>
    <definedName name="T4BD2">#REF!</definedName>
    <definedName name="T4BD3" localSheetId="1">#REF!</definedName>
    <definedName name="T4BD3">#REF!</definedName>
    <definedName name="T4BT" localSheetId="1">#REF!</definedName>
    <definedName name="T4BT">#REF!</definedName>
    <definedName name="T4F_BASE" localSheetId="1">#REF!</definedName>
    <definedName name="T4F_BASE">#REF!</definedName>
    <definedName name="T4F_FILL" localSheetId="1">#REF!</definedName>
    <definedName name="T4F_FILL">#REF!</definedName>
    <definedName name="T4FD1" localSheetId="1">#REF!</definedName>
    <definedName name="T4FD1">#REF!</definedName>
    <definedName name="T4FD2" localSheetId="1">#REF!</definedName>
    <definedName name="T4FD2">#REF!</definedName>
    <definedName name="T4FD3" localSheetId="1">#REF!</definedName>
    <definedName name="T4FD3">#REF!</definedName>
    <definedName name="T4FT" localSheetId="1">#REF!</definedName>
    <definedName name="T4FT">#REF!</definedName>
    <definedName name="T4M_BASE" localSheetId="1">#REF!</definedName>
    <definedName name="T4M_BASE">#REF!</definedName>
    <definedName name="T4M_FILL" localSheetId="1">#REF!</definedName>
    <definedName name="T4M_FILL">#REF!</definedName>
    <definedName name="T4MD1" localSheetId="1">#REF!</definedName>
    <definedName name="T4MD1">#REF!</definedName>
    <definedName name="T4MD2" localSheetId="1">#REF!</definedName>
    <definedName name="T4MD2">#REF!</definedName>
    <definedName name="T4MD3" localSheetId="1">#REF!</definedName>
    <definedName name="T4MD3">#REF!</definedName>
    <definedName name="T4MT" localSheetId="1">#REF!</definedName>
    <definedName name="T4MT">#REF!</definedName>
    <definedName name="T4T_BASE" localSheetId="1">#REF!</definedName>
    <definedName name="T4T_BASE">#REF!</definedName>
    <definedName name="T4T_FILL" localSheetId="1">#REF!</definedName>
    <definedName name="T4T_FILL">#REF!</definedName>
    <definedName name="T5BD1" localSheetId="1">#REF!</definedName>
    <definedName name="T5BD1">#REF!</definedName>
    <definedName name="T5BD2" localSheetId="1">#REF!</definedName>
    <definedName name="T5BD2">#REF!</definedName>
    <definedName name="T5BD3" localSheetId="1">#REF!</definedName>
    <definedName name="T5BD3">#REF!</definedName>
    <definedName name="T5BT" localSheetId="1">#REF!</definedName>
    <definedName name="T5BT">#REF!</definedName>
    <definedName name="T5F_BASE" localSheetId="1">#REF!</definedName>
    <definedName name="T5F_BASE">#REF!</definedName>
    <definedName name="T5F_FILL" localSheetId="1">#REF!</definedName>
    <definedName name="T5F_FILL">#REF!</definedName>
    <definedName name="T5FD1" localSheetId="1">#REF!</definedName>
    <definedName name="T5FD1">#REF!</definedName>
    <definedName name="T5FD2" localSheetId="1">#REF!</definedName>
    <definedName name="T5FD2">#REF!</definedName>
    <definedName name="T5FD3" localSheetId="1">#REF!</definedName>
    <definedName name="T5FD3">#REF!</definedName>
    <definedName name="T5FT" localSheetId="1">#REF!</definedName>
    <definedName name="T5FT">#REF!</definedName>
    <definedName name="T5M_BASE" localSheetId="1">#REF!</definedName>
    <definedName name="T5M_BASE">#REF!</definedName>
    <definedName name="T5M_FILL" localSheetId="1">#REF!</definedName>
    <definedName name="T5M_FILL">#REF!</definedName>
    <definedName name="T5MD1" localSheetId="1">#REF!</definedName>
    <definedName name="T5MD1">#REF!</definedName>
    <definedName name="T5MD2" localSheetId="1">#REF!</definedName>
    <definedName name="T5MD2">#REF!</definedName>
    <definedName name="T5MD3" localSheetId="1">#REF!</definedName>
    <definedName name="T5MD3">#REF!</definedName>
    <definedName name="T5MT" localSheetId="1">#REF!</definedName>
    <definedName name="T5MT">#REF!</definedName>
    <definedName name="T5T_BASE" localSheetId="1">#REF!</definedName>
    <definedName name="T5T_BASE">#REF!</definedName>
    <definedName name="T5T_FILL" localSheetId="1">#REF!</definedName>
    <definedName name="T5T_FILL">#REF!</definedName>
    <definedName name="x">'[11]Data ACA'!$B$5:$B$189</definedName>
    <definedName name="xx">'[12]01-02 data'!$C$6:$FF$207</definedName>
    <definedName name="xxx" localSheetId="1">#REF!</definedName>
    <definedName name="xxx">#REF!</definedName>
    <definedName name="y1972y" localSheetId="1">#REF!</definedName>
    <definedName name="y1972y">#REF!</definedName>
    <definedName name="y1973y" localSheetId="1">#REF!</definedName>
    <definedName name="y1973y">#REF!</definedName>
    <definedName name="y1974y" localSheetId="1">#REF!</definedName>
    <definedName name="y1974y">#REF!</definedName>
    <definedName name="y1975y" localSheetId="1">#REF!</definedName>
    <definedName name="y1975y">#REF!</definedName>
    <definedName name="y1976y" localSheetId="1">#REF!</definedName>
    <definedName name="y1976y">#REF!</definedName>
    <definedName name="y1977y" localSheetId="1">#REF!</definedName>
    <definedName name="y1977y">#REF!</definedName>
    <definedName name="y1978y" localSheetId="1">#REF!</definedName>
    <definedName name="y1978y">#REF!</definedName>
    <definedName name="y1979y" localSheetId="1">#REF!</definedName>
    <definedName name="y1979y">#REF!</definedName>
    <definedName name="y1980y" localSheetId="1">#REF!</definedName>
    <definedName name="y1980y">#REF!</definedName>
    <definedName name="y1981y" localSheetId="1">#REF!</definedName>
    <definedName name="y1981y">#REF!</definedName>
    <definedName name="y1982y" localSheetId="1">#REF!</definedName>
    <definedName name="y1982y">#REF!</definedName>
    <definedName name="y1983y" localSheetId="1">#REF!</definedName>
    <definedName name="y1983y">#REF!</definedName>
    <definedName name="y1984y" localSheetId="1">#REF!</definedName>
    <definedName name="y1984y">#REF!</definedName>
    <definedName name="y1985y" localSheetId="1">#REF!</definedName>
    <definedName name="y1985y">#REF!</definedName>
    <definedName name="y1986y" localSheetId="1">#REF!</definedName>
    <definedName name="y1986y">#REF!</definedName>
    <definedName name="y1987y" localSheetId="1">#REF!</definedName>
    <definedName name="y1987y">#REF!</definedName>
    <definedName name="y1988y" localSheetId="1">#REF!</definedName>
    <definedName name="y1988y">#REF!</definedName>
    <definedName name="y1989y" localSheetId="1">#REF!</definedName>
    <definedName name="y1989y">#REF!</definedName>
    <definedName name="y1990y" localSheetId="1">#REF!</definedName>
    <definedName name="y1990y">#REF!</definedName>
    <definedName name="y1991y" localSheetId="1">#REF!</definedName>
    <definedName name="y1991y">#REF!</definedName>
    <definedName name="y1992y" localSheetId="1">#REF!</definedName>
    <definedName name="y1992y">#REF!</definedName>
    <definedName name="y1993y" localSheetId="1">#REF!</definedName>
    <definedName name="y1993y">#REF!</definedName>
    <definedName name="y1994y" localSheetId="1">#REF!</definedName>
    <definedName name="y1994y">#REF!</definedName>
    <definedName name="y1995y" localSheetId="1">#REF!</definedName>
    <definedName name="y1995y">#REF!</definedName>
    <definedName name="y1996y" localSheetId="1">#REF!</definedName>
    <definedName name="y1996y">#REF!</definedName>
    <definedName name="y1997y" localSheetId="1">#REF!</definedName>
    <definedName name="y1997y">#REF!</definedName>
    <definedName name="y1998y" localSheetId="1">#REF!</definedName>
    <definedName name="y1998y">#REF!</definedName>
    <definedName name="y1999y" localSheetId="1">#REF!</definedName>
    <definedName name="y1999y">#REF!</definedName>
    <definedName name="y2000y" localSheetId="1">#REF!</definedName>
    <definedName name="y2000y">#REF!</definedName>
    <definedName name="y2001y" localSheetId="1">#REF!</definedName>
    <definedName name="y2001y">#REF!</definedName>
    <definedName name="y2002y" localSheetId="1">#REF!</definedName>
    <definedName name="y2002y">#REF!</definedName>
    <definedName name="y2003y" localSheetId="1">#REF!</definedName>
    <definedName name="y2003y">#REF!</definedName>
    <definedName name="y2004y" localSheetId="1">#REF!</definedName>
    <definedName name="y2004y">#REF!</definedName>
    <definedName name="y2005y" localSheetId="1">#REF!</definedName>
    <definedName name="y2005y">#REF!</definedName>
    <definedName name="y2006y" localSheetId="1">#REF!</definedName>
    <definedName name="y2006y">#REF!</definedName>
    <definedName name="y2007y" localSheetId="1">#REF!</definedName>
    <definedName name="y2007y">#REF!</definedName>
    <definedName name="y2008y" localSheetId="1">#REF!</definedName>
    <definedName name="y2008y">#REF!</definedName>
    <definedName name="y2009y" localSheetId="1">#REF!</definedName>
    <definedName name="y2009y">#REF!</definedName>
    <definedName name="y2010y" localSheetId="1">#REF!</definedName>
    <definedName name="y2010y">#REF!</definedName>
    <definedName name="y2011y" localSheetId="1">#REF!</definedName>
    <definedName name="y2011y">#REF!</definedName>
    <definedName name="y2012y" localSheetId="1">#REF!</definedName>
    <definedName name="y2012y">#REF!</definedName>
    <definedName name="y2013y" localSheetId="1">#REF!</definedName>
    <definedName name="y2013y">#REF!</definedName>
    <definedName name="y2014y" localSheetId="1">#REF!</definedName>
    <definedName name="y2014y">#REF!</definedName>
    <definedName name="y2015y" localSheetId="1">#REF!</definedName>
    <definedName name="y2015y">#REF!</definedName>
    <definedName name="y2016y" localSheetId="1">#REF!</definedName>
    <definedName name="y2016y">#REF!</definedName>
    <definedName name="y2017y" localSheetId="1">#REF!</definedName>
    <definedName name="y2017y">#REF!</definedName>
    <definedName name="Z_E6D47D7F_0989_48CB_A626_0A11CDB2E4FE_.wvu.PrintArea" localSheetId="1" hidden="1">'LA Scorecards'!$A$3:$O$18</definedName>
    <definedName name="zzz" localSheetId="1">#REF!</definedName>
    <definedName name="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5" i="4" l="1"/>
  <c r="K154" i="4"/>
  <c r="J154" i="4"/>
  <c r="J153" i="4"/>
  <c r="K152" i="4"/>
  <c r="J152" i="4"/>
  <c r="J151" i="4"/>
  <c r="K150" i="4"/>
  <c r="J150" i="4"/>
  <c r="J149" i="4"/>
  <c r="K148" i="4"/>
  <c r="J148" i="4"/>
  <c r="J147" i="4"/>
  <c r="J146" i="4"/>
  <c r="K145" i="4"/>
  <c r="J145" i="4"/>
  <c r="K144" i="4"/>
  <c r="J144" i="4"/>
  <c r="K143" i="4"/>
  <c r="J143" i="4"/>
  <c r="J142" i="4"/>
  <c r="J141" i="4"/>
  <c r="J140" i="4"/>
  <c r="K139" i="4"/>
  <c r="J139" i="4"/>
  <c r="K138" i="4"/>
  <c r="J138" i="4"/>
  <c r="J137" i="4"/>
  <c r="J136" i="4"/>
  <c r="J135" i="4"/>
  <c r="J134" i="4"/>
  <c r="K133" i="4"/>
  <c r="J133" i="4"/>
  <c r="K132" i="4"/>
  <c r="J132" i="4"/>
  <c r="J131" i="4"/>
  <c r="J130" i="4"/>
  <c r="J129" i="4"/>
  <c r="J128" i="4"/>
  <c r="J127" i="4"/>
  <c r="J126" i="4"/>
  <c r="K125" i="4"/>
  <c r="J125" i="4"/>
  <c r="J124" i="4"/>
  <c r="K123" i="4"/>
  <c r="J123" i="4"/>
  <c r="J122" i="4"/>
  <c r="J121" i="4"/>
  <c r="J120" i="4"/>
  <c r="J119" i="4"/>
  <c r="J118" i="4"/>
  <c r="J117" i="4"/>
  <c r="K116" i="4"/>
  <c r="J116" i="4"/>
  <c r="J115" i="4"/>
  <c r="J114" i="4"/>
  <c r="J113" i="4"/>
  <c r="J112" i="4"/>
  <c r="J111" i="4"/>
  <c r="K110" i="4"/>
  <c r="J110" i="4"/>
  <c r="J109" i="4"/>
  <c r="J108" i="4"/>
  <c r="K107" i="4"/>
  <c r="J107" i="4"/>
  <c r="J106" i="4"/>
  <c r="J105" i="4"/>
  <c r="J104" i="4"/>
  <c r="K103" i="4"/>
  <c r="J103" i="4"/>
  <c r="J102" i="4"/>
  <c r="K101" i="4"/>
  <c r="J101" i="4"/>
  <c r="J100" i="4"/>
  <c r="J99" i="4"/>
  <c r="K98" i="4"/>
  <c r="J98" i="4"/>
  <c r="K97" i="4"/>
  <c r="J97" i="4"/>
  <c r="J96" i="4"/>
  <c r="J95" i="4"/>
  <c r="J94" i="4"/>
  <c r="J93" i="4"/>
  <c r="J92" i="4"/>
  <c r="J91" i="4"/>
  <c r="J90" i="4"/>
  <c r="J89" i="4"/>
  <c r="J88" i="4"/>
  <c r="J87" i="4"/>
  <c r="J86" i="4"/>
  <c r="J85" i="4"/>
  <c r="J84" i="4"/>
  <c r="J83" i="4"/>
  <c r="J82" i="4"/>
  <c r="J81" i="4"/>
  <c r="K80" i="4"/>
  <c r="J80" i="4"/>
  <c r="J79" i="4"/>
  <c r="J78" i="4"/>
  <c r="J77" i="4"/>
  <c r="J76" i="4"/>
  <c r="J75" i="4"/>
  <c r="J74" i="4"/>
  <c r="K73" i="4"/>
  <c r="J73" i="4"/>
  <c r="J72" i="4"/>
  <c r="J71" i="4"/>
  <c r="J70" i="4"/>
  <c r="K69" i="4"/>
  <c r="J69" i="4"/>
  <c r="J68" i="4"/>
  <c r="J67" i="4"/>
  <c r="J66" i="4"/>
  <c r="J65" i="4"/>
  <c r="J64" i="4"/>
  <c r="J63" i="4"/>
  <c r="J62" i="4"/>
  <c r="J61" i="4"/>
  <c r="J60" i="4"/>
  <c r="J59" i="4"/>
  <c r="J58" i="4"/>
  <c r="J57" i="4"/>
  <c r="J56" i="4"/>
  <c r="J55" i="4"/>
  <c r="J54" i="4"/>
  <c r="J53" i="4"/>
  <c r="J52" i="4"/>
  <c r="K51" i="4"/>
  <c r="J51" i="4"/>
  <c r="J50" i="4"/>
  <c r="J49" i="4"/>
  <c r="J48" i="4"/>
  <c r="J47" i="4"/>
  <c r="J46" i="4"/>
  <c r="J45" i="4"/>
  <c r="J44" i="4"/>
  <c r="J43" i="4"/>
  <c r="J42" i="4"/>
  <c r="J41" i="4"/>
  <c r="J40" i="4"/>
  <c r="K39" i="4"/>
  <c r="J39" i="4"/>
  <c r="J38" i="4"/>
  <c r="J37" i="4"/>
  <c r="J36" i="4"/>
  <c r="J35" i="4"/>
  <c r="J34" i="4"/>
  <c r="J33" i="4"/>
  <c r="J32" i="4"/>
  <c r="K31" i="4"/>
  <c r="J31" i="4"/>
  <c r="J30" i="4"/>
  <c r="J29" i="4"/>
  <c r="J28" i="4"/>
  <c r="K27" i="4"/>
  <c r="J27" i="4"/>
  <c r="K26" i="4"/>
  <c r="J26" i="4"/>
  <c r="J25" i="4"/>
  <c r="J24" i="4"/>
  <c r="J23" i="4"/>
  <c r="K22" i="4"/>
  <c r="J22" i="4"/>
  <c r="K21" i="4"/>
  <c r="J21" i="4"/>
  <c r="J20" i="4"/>
  <c r="J19" i="4"/>
  <c r="J18" i="4"/>
  <c r="J17" i="4"/>
  <c r="K16" i="4"/>
  <c r="J16" i="4"/>
  <c r="J15" i="4"/>
  <c r="K14" i="4"/>
  <c r="J14" i="4"/>
  <c r="K13" i="4"/>
  <c r="J13" i="4"/>
  <c r="J12" i="4"/>
  <c r="K11" i="4"/>
  <c r="J11" i="4"/>
  <c r="J10" i="4"/>
  <c r="J9" i="4"/>
  <c r="J8" i="4"/>
  <c r="J7" i="4"/>
  <c r="J6" i="4"/>
  <c r="J5" i="4"/>
  <c r="J4" i="4"/>
  <c r="J3" i="4"/>
  <c r="D1" i="4"/>
  <c r="E1" i="4" s="1"/>
  <c r="F1" i="4" s="1"/>
  <c r="G1" i="4" s="1"/>
  <c r="H1" i="4" s="1"/>
  <c r="I1" i="4" s="1"/>
  <c r="J1" i="4" s="1"/>
  <c r="K1" i="4" s="1"/>
  <c r="L1" i="4" s="1"/>
  <c r="C1" i="4"/>
  <c r="AJ103" i="8" l="1"/>
  <c r="I18" i="8"/>
  <c r="G18" i="8"/>
  <c r="S17" i="8"/>
  <c r="R17" i="8"/>
  <c r="Q17" i="8"/>
  <c r="P17" i="8"/>
  <c r="O17" i="8"/>
  <c r="N17" i="8"/>
  <c r="M17" i="8"/>
  <c r="L17" i="8"/>
  <c r="K17" i="8"/>
  <c r="E17" i="8"/>
  <c r="D17" i="8"/>
  <c r="C17" i="8"/>
  <c r="Z15" i="8"/>
  <c r="Y15" i="8"/>
  <c r="X15" i="8"/>
  <c r="W15" i="8"/>
  <c r="E13" i="8"/>
  <c r="D13" i="8"/>
  <c r="C13" i="8"/>
  <c r="B6" i="8"/>
  <c r="B8" i="3" s="1"/>
  <c r="Z11" i="8" l="1"/>
  <c r="W14" i="8"/>
  <c r="AA11" i="8"/>
  <c r="X14" i="8"/>
  <c r="Z14" i="8"/>
  <c r="AB11" i="8"/>
  <c r="Y14" i="8"/>
  <c r="AC11" i="8"/>
  <c r="D16" i="8"/>
  <c r="C9" i="8"/>
  <c r="AK163" i="8"/>
  <c r="AK148" i="8"/>
  <c r="AK135" i="8"/>
  <c r="AS122" i="8"/>
  <c r="AK101" i="8"/>
  <c r="AL96" i="8"/>
  <c r="AK87" i="8"/>
  <c r="AS75" i="8"/>
  <c r="AK65" i="8"/>
  <c r="AR54" i="8"/>
  <c r="AS36" i="8"/>
  <c r="AK22" i="8"/>
  <c r="AE11" i="8"/>
  <c r="AK161" i="8"/>
  <c r="AK147" i="8"/>
  <c r="AK132" i="8"/>
  <c r="AS121" i="8"/>
  <c r="AS105" i="8"/>
  <c r="AR100" i="8"/>
  <c r="AR95" i="8"/>
  <c r="AK91" i="8"/>
  <c r="AL86" i="8"/>
  <c r="AR82" i="8"/>
  <c r="AS78" i="8"/>
  <c r="AR75" i="8"/>
  <c r="AS71" i="8"/>
  <c r="AK68" i="8"/>
  <c r="AS64" i="8"/>
  <c r="AK61" i="8"/>
  <c r="AR57" i="8"/>
  <c r="AK54" i="8"/>
  <c r="AR50" i="8"/>
  <c r="AS46" i="8"/>
  <c r="AR43" i="8"/>
  <c r="AS39" i="8"/>
  <c r="AK36" i="8"/>
  <c r="AS32" i="8"/>
  <c r="AS29" i="8"/>
  <c r="AK27" i="8"/>
  <c r="AR24" i="8"/>
  <c r="B22" i="8"/>
  <c r="AK169" i="8"/>
  <c r="AK156" i="8"/>
  <c r="AK141" i="8"/>
  <c r="AS116" i="8"/>
  <c r="AR103" i="8"/>
  <c r="AK99" i="8"/>
  <c r="AK94" i="8"/>
  <c r="AK89" i="8"/>
  <c r="AS84" i="8"/>
  <c r="AK81" i="8"/>
  <c r="AR77" i="8"/>
  <c r="AK74" i="8"/>
  <c r="AR70" i="8"/>
  <c r="AS66" i="8"/>
  <c r="AR63" i="8"/>
  <c r="AS59" i="8"/>
  <c r="AK56" i="8"/>
  <c r="AS52" i="8"/>
  <c r="AK49" i="8"/>
  <c r="AR45" i="8"/>
  <c r="AK42" i="8"/>
  <c r="AR38" i="8"/>
  <c r="AS34" i="8"/>
  <c r="AR31" i="8"/>
  <c r="AS28" i="8"/>
  <c r="AK26" i="8"/>
  <c r="AR23" i="8"/>
  <c r="AK20" i="8"/>
  <c r="I17" i="8"/>
  <c r="P16" i="8"/>
  <c r="D11" i="8"/>
  <c r="D10" i="8"/>
  <c r="AK168" i="8"/>
  <c r="AK153" i="8"/>
  <c r="AK140" i="8"/>
  <c r="AS128" i="8"/>
  <c r="AS114" i="8"/>
  <c r="AK98" i="8"/>
  <c r="AR93" i="8"/>
  <c r="AR88" i="8"/>
  <c r="AK84" i="8"/>
  <c r="AS80" i="8"/>
  <c r="AK77" i="8"/>
  <c r="AR73" i="8"/>
  <c r="AK70" i="8"/>
  <c r="AR66" i="8"/>
  <c r="AS62" i="8"/>
  <c r="AR59" i="8"/>
  <c r="AS55" i="8"/>
  <c r="AK52" i="8"/>
  <c r="AS48" i="8"/>
  <c r="AK45" i="8"/>
  <c r="AR41" i="8"/>
  <c r="AK38" i="8"/>
  <c r="AR34" i="8"/>
  <c r="AK31" i="8"/>
  <c r="AR28" i="8"/>
  <c r="AS25" i="8"/>
  <c r="AK23" i="8"/>
  <c r="AS19" i="8"/>
  <c r="O16" i="8"/>
  <c r="AF11" i="8"/>
  <c r="AE10" i="8"/>
  <c r="D9" i="8"/>
  <c r="AS108" i="8"/>
  <c r="AR91" i="8"/>
  <c r="AS82" i="8"/>
  <c r="AR79" i="8"/>
  <c r="AK72" i="8"/>
  <c r="AS68" i="8"/>
  <c r="AR61" i="8"/>
  <c r="AK58" i="8"/>
  <c r="AS50" i="8"/>
  <c r="AR47" i="8"/>
  <c r="AS43" i="8"/>
  <c r="AK40" i="8"/>
  <c r="AK33" i="8"/>
  <c r="AK30" i="8"/>
  <c r="AR27" i="8"/>
  <c r="AS24" i="8"/>
  <c r="AS18" i="8"/>
  <c r="AS17" i="8"/>
  <c r="K16" i="8"/>
  <c r="Z10" i="8"/>
  <c r="AD10" i="8"/>
  <c r="AL18" i="8"/>
  <c r="AS170" i="8"/>
  <c r="AS169" i="8"/>
  <c r="AS168" i="8"/>
  <c r="AS167" i="8"/>
  <c r="AS166" i="8"/>
  <c r="AS165" i="8"/>
  <c r="AS164" i="8"/>
  <c r="AS163" i="8"/>
  <c r="AS162" i="8"/>
  <c r="AS161" i="8"/>
  <c r="AS160" i="8"/>
  <c r="AS159" i="8"/>
  <c r="AS158" i="8"/>
  <c r="AS157" i="8"/>
  <c r="AS156" i="8"/>
  <c r="AS155" i="8"/>
  <c r="AS154" i="8"/>
  <c r="AS153" i="8"/>
  <c r="AS152" i="8"/>
  <c r="AS151" i="8"/>
  <c r="AS150" i="8"/>
  <c r="AS149" i="8"/>
  <c r="AS148" i="8"/>
  <c r="AS147" i="8"/>
  <c r="AS146" i="8"/>
  <c r="AS145" i="8"/>
  <c r="AS144" i="8"/>
  <c r="AS143" i="8"/>
  <c r="AS142" i="8"/>
  <c r="AS141" i="8"/>
  <c r="AS140" i="8"/>
  <c r="AS139" i="8"/>
  <c r="AS138" i="8"/>
  <c r="AS137" i="8"/>
  <c r="AS136" i="8"/>
  <c r="AS135" i="8"/>
  <c r="AS134" i="8"/>
  <c r="AS133" i="8"/>
  <c r="AS132" i="8"/>
  <c r="AS131" i="8"/>
  <c r="AS130" i="8"/>
  <c r="AS129" i="8"/>
  <c r="AR128" i="8"/>
  <c r="AR127" i="8"/>
  <c r="AR126" i="8"/>
  <c r="AR125" i="8"/>
  <c r="AR124" i="8"/>
  <c r="AR123" i="8"/>
  <c r="AR122" i="8"/>
  <c r="AR121" i="8"/>
  <c r="AR120" i="8"/>
  <c r="AR119" i="8"/>
  <c r="AR118" i="8"/>
  <c r="AR117" i="8"/>
  <c r="AR116" i="8"/>
  <c r="AR115" i="8"/>
  <c r="AR114" i="8"/>
  <c r="AR113" i="8"/>
  <c r="AR112" i="8"/>
  <c r="AR110" i="8"/>
  <c r="AR109" i="8"/>
  <c r="AR108" i="8"/>
  <c r="AR107" i="8"/>
  <c r="AR106" i="8"/>
  <c r="AR170" i="8"/>
  <c r="AR169" i="8"/>
  <c r="AR168" i="8"/>
  <c r="AR167" i="8"/>
  <c r="AR166" i="8"/>
  <c r="AR165" i="8"/>
  <c r="AR164" i="8"/>
  <c r="AR163" i="8"/>
  <c r="AR162" i="8"/>
  <c r="AR161" i="8"/>
  <c r="AR160" i="8"/>
  <c r="AR159" i="8"/>
  <c r="AR158" i="8"/>
  <c r="AR157" i="8"/>
  <c r="AR156" i="8"/>
  <c r="AR155" i="8"/>
  <c r="AR154" i="8"/>
  <c r="AR153" i="8"/>
  <c r="AR152" i="8"/>
  <c r="AR151" i="8"/>
  <c r="AR150" i="8"/>
  <c r="AR149" i="8"/>
  <c r="AR148" i="8"/>
  <c r="AR147" i="8"/>
  <c r="AR146" i="8"/>
  <c r="AR145" i="8"/>
  <c r="AR144" i="8"/>
  <c r="AR143" i="8"/>
  <c r="AR142" i="8"/>
  <c r="AR141" i="8"/>
  <c r="AR140" i="8"/>
  <c r="AR139" i="8"/>
  <c r="AR138" i="8"/>
  <c r="AR137" i="8"/>
  <c r="AR136" i="8"/>
  <c r="AR135" i="8"/>
  <c r="AR134" i="8"/>
  <c r="AR133" i="8"/>
  <c r="AR132" i="8"/>
  <c r="AR131" i="8"/>
  <c r="AR130" i="8"/>
  <c r="AR129" i="8"/>
  <c r="AL128" i="8"/>
  <c r="AL127" i="8"/>
  <c r="AL126" i="8"/>
  <c r="AL125" i="8"/>
  <c r="AL124" i="8"/>
  <c r="AL123" i="8"/>
  <c r="AL122" i="8"/>
  <c r="AL121" i="8"/>
  <c r="AL120" i="8"/>
  <c r="AL119" i="8"/>
  <c r="AL118" i="8"/>
  <c r="AL117" i="8"/>
  <c r="AL116" i="8"/>
  <c r="AL115" i="8"/>
  <c r="AL114" i="8"/>
  <c r="AL113" i="8"/>
  <c r="AL112" i="8"/>
  <c r="AL111" i="8"/>
  <c r="AL110" i="8"/>
  <c r="AL109" i="8"/>
  <c r="AL108" i="8"/>
  <c r="AL107" i="8"/>
  <c r="AL106" i="8"/>
  <c r="AL105" i="8"/>
  <c r="AL104" i="8"/>
  <c r="AL170" i="8"/>
  <c r="AL169" i="8"/>
  <c r="AL168" i="8"/>
  <c r="AL167" i="8"/>
  <c r="AL166" i="8"/>
  <c r="AL165" i="8"/>
  <c r="AL164" i="8"/>
  <c r="AL163" i="8"/>
  <c r="AL162" i="8"/>
  <c r="AL161" i="8"/>
  <c r="AL160" i="8"/>
  <c r="AL159" i="8"/>
  <c r="AL158" i="8"/>
  <c r="AL157" i="8"/>
  <c r="AL156" i="8"/>
  <c r="AL155" i="8"/>
  <c r="AL154" i="8"/>
  <c r="AL153" i="8"/>
  <c r="AL152" i="8"/>
  <c r="AL151" i="8"/>
  <c r="AL150" i="8"/>
  <c r="AL149" i="8"/>
  <c r="AL148" i="8"/>
  <c r="AL147" i="8"/>
  <c r="AL146" i="8"/>
  <c r="AL145" i="8"/>
  <c r="AL144" i="8"/>
  <c r="AL143" i="8"/>
  <c r="AL142" i="8"/>
  <c r="AL141" i="8"/>
  <c r="AL140" i="8"/>
  <c r="AL139" i="8"/>
  <c r="AL138" i="8"/>
  <c r="AL137" i="8"/>
  <c r="AL136" i="8"/>
  <c r="AL135" i="8"/>
  <c r="AL134" i="8"/>
  <c r="AL133" i="8"/>
  <c r="AL132" i="8"/>
  <c r="AL131" i="8"/>
  <c r="AL130" i="8"/>
  <c r="AL129" i="8"/>
  <c r="AK128" i="8"/>
  <c r="AK127" i="8"/>
  <c r="AK126" i="8"/>
  <c r="AK125" i="8"/>
  <c r="AK124" i="8"/>
  <c r="AK123" i="8"/>
  <c r="AK122" i="8"/>
  <c r="AK121" i="8"/>
  <c r="AK120" i="8"/>
  <c r="AK119" i="8"/>
  <c r="AK118" i="8"/>
  <c r="AK117" i="8"/>
  <c r="AK116" i="8"/>
  <c r="AK115" i="8"/>
  <c r="AK114" i="8"/>
  <c r="AK113" i="8"/>
  <c r="AK112" i="8"/>
  <c r="AK111" i="8"/>
  <c r="AK110" i="8"/>
  <c r="AK109" i="8"/>
  <c r="AK108" i="8"/>
  <c r="AK107" i="8"/>
  <c r="AK106" i="8"/>
  <c r="AK105" i="8"/>
  <c r="AK104" i="8"/>
  <c r="AS102" i="8"/>
  <c r="AS101" i="8"/>
  <c r="AS100" i="8"/>
  <c r="AS99" i="8"/>
  <c r="AS98" i="8"/>
  <c r="AS97" i="8"/>
  <c r="AS96" i="8"/>
  <c r="AS95" i="8"/>
  <c r="AS94" i="8"/>
  <c r="AS93" i="8"/>
  <c r="AS92" i="8"/>
  <c r="AS91" i="8"/>
  <c r="AS90" i="8"/>
  <c r="AS89" i="8"/>
  <c r="AS88" i="8"/>
  <c r="AS87" i="8"/>
  <c r="AS86" i="8"/>
  <c r="AS85" i="8"/>
  <c r="AK170" i="8"/>
  <c r="AK166" i="8"/>
  <c r="AK162" i="8"/>
  <c r="AK158" i="8"/>
  <c r="AK154" i="8"/>
  <c r="AK150" i="8"/>
  <c r="AK146" i="8"/>
  <c r="AK142" i="8"/>
  <c r="AK138" i="8"/>
  <c r="AK134" i="8"/>
  <c r="AK130" i="8"/>
  <c r="AS127" i="8"/>
  <c r="AS123" i="8"/>
  <c r="AS119" i="8"/>
  <c r="AS115" i="8"/>
  <c r="AS110" i="8"/>
  <c r="AS106" i="8"/>
  <c r="AR104" i="8"/>
  <c r="AR102" i="8"/>
  <c r="AL101" i="8"/>
  <c r="AK100" i="8"/>
  <c r="AR98" i="8"/>
  <c r="AL97" i="8"/>
  <c r="AK96" i="8"/>
  <c r="AR94" i="8"/>
  <c r="AL93" i="8"/>
  <c r="AK92" i="8"/>
  <c r="AR90" i="8"/>
  <c r="AL89" i="8"/>
  <c r="AK88" i="8"/>
  <c r="AR86" i="8"/>
  <c r="AL85" i="8"/>
  <c r="AL84" i="8"/>
  <c r="AL83" i="8"/>
  <c r="AL82" i="8"/>
  <c r="AL81" i="8"/>
  <c r="AL80" i="8"/>
  <c r="AL79" i="8"/>
  <c r="AL78" i="8"/>
  <c r="AL77" i="8"/>
  <c r="AL76" i="8"/>
  <c r="AL75" i="8"/>
  <c r="AL74" i="8"/>
  <c r="AL73" i="8"/>
  <c r="AL72" i="8"/>
  <c r="AL71" i="8"/>
  <c r="AL70" i="8"/>
  <c r="AL69" i="8"/>
  <c r="AL68" i="8"/>
  <c r="AL67" i="8"/>
  <c r="AL66" i="8"/>
  <c r="AL65" i="8"/>
  <c r="AL64" i="8"/>
  <c r="AL63" i="8"/>
  <c r="AL62" i="8"/>
  <c r="AL61" i="8"/>
  <c r="AL60" i="8"/>
  <c r="AL59" i="8"/>
  <c r="AL58" i="8"/>
  <c r="AL57" i="8"/>
  <c r="AL56" i="8"/>
  <c r="AL55" i="8"/>
  <c r="AL54" i="8"/>
  <c r="AL53" i="8"/>
  <c r="AL52" i="8"/>
  <c r="AL51" i="8"/>
  <c r="AL50" i="8"/>
  <c r="AL49" i="8"/>
  <c r="AL48" i="8"/>
  <c r="AL47" i="8"/>
  <c r="AL46" i="8"/>
  <c r="AL45" i="8"/>
  <c r="AL44" i="8"/>
  <c r="AL43" i="8"/>
  <c r="AL42" i="8"/>
  <c r="AL41" i="8"/>
  <c r="AL40" i="8"/>
  <c r="AL39" i="8"/>
  <c r="AL38" i="8"/>
  <c r="AL37" i="8"/>
  <c r="AL36" i="8"/>
  <c r="AL35" i="8"/>
  <c r="AL34" i="8"/>
  <c r="AL33" i="8"/>
  <c r="AL32" i="8"/>
  <c r="AK165" i="8"/>
  <c r="AK160" i="8"/>
  <c r="AK155" i="8"/>
  <c r="AK149" i="8"/>
  <c r="AK144" i="8"/>
  <c r="AK139" i="8"/>
  <c r="AK133" i="8"/>
  <c r="AS124" i="8"/>
  <c r="AS118" i="8"/>
  <c r="AS113" i="8"/>
  <c r="AS107" i="8"/>
  <c r="AS103" i="8"/>
  <c r="AK102" i="8"/>
  <c r="AL100" i="8"/>
  <c r="AL98" i="8"/>
  <c r="AR96" i="8"/>
  <c r="AK95" i="8"/>
  <c r="AK93" i="8"/>
  <c r="AL91" i="8"/>
  <c r="AR89" i="8"/>
  <c r="AR87" i="8"/>
  <c r="AK86" i="8"/>
  <c r="AR84" i="8"/>
  <c r="AK83" i="8"/>
  <c r="AS81" i="8"/>
  <c r="AR80" i="8"/>
  <c r="AK79" i="8"/>
  <c r="AS77" i="8"/>
  <c r="AR76" i="8"/>
  <c r="AK75" i="8"/>
  <c r="AS73" i="8"/>
  <c r="AR72" i="8"/>
  <c r="AK71" i="8"/>
  <c r="AS69" i="8"/>
  <c r="AR68" i="8"/>
  <c r="AK67" i="8"/>
  <c r="AS65" i="8"/>
  <c r="AR64" i="8"/>
  <c r="AK63" i="8"/>
  <c r="AS61" i="8"/>
  <c r="AR60" i="8"/>
  <c r="AK59" i="8"/>
  <c r="AS57" i="8"/>
  <c r="AR56" i="8"/>
  <c r="AK55" i="8"/>
  <c r="AS53" i="8"/>
  <c r="AR52" i="8"/>
  <c r="AK51" i="8"/>
  <c r="AS49" i="8"/>
  <c r="AR48" i="8"/>
  <c r="AK47" i="8"/>
  <c r="AS45" i="8"/>
  <c r="AR44" i="8"/>
  <c r="AK43" i="8"/>
  <c r="AS41" i="8"/>
  <c r="AR40" i="8"/>
  <c r="AK39" i="8"/>
  <c r="AS37" i="8"/>
  <c r="AR36" i="8"/>
  <c r="AK35" i="8"/>
  <c r="AS33" i="8"/>
  <c r="AR32" i="8"/>
  <c r="AL31" i="8"/>
  <c r="AL30" i="8"/>
  <c r="AL29" i="8"/>
  <c r="AL28" i="8"/>
  <c r="AL27" i="8"/>
  <c r="AL26" i="8"/>
  <c r="AL25" i="8"/>
  <c r="AL24" i="8"/>
  <c r="AL23" i="8"/>
  <c r="AL22" i="8"/>
  <c r="AR20" i="8"/>
  <c r="AR19" i="8"/>
  <c r="AR18" i="8"/>
  <c r="AK17" i="8"/>
  <c r="R16" i="8"/>
  <c r="N16" i="8"/>
  <c r="E16" i="8"/>
  <c r="C12" i="8"/>
  <c r="AD11" i="8"/>
  <c r="AF10" i="8"/>
  <c r="AB10" i="8"/>
  <c r="E9" i="8"/>
  <c r="AA10" i="8"/>
  <c r="AG10" i="8"/>
  <c r="AG11" i="8"/>
  <c r="L16" i="8"/>
  <c r="Q16" i="8"/>
  <c r="AL17" i="8"/>
  <c r="AK19" i="8"/>
  <c r="AL20" i="8"/>
  <c r="AR22" i="8"/>
  <c r="AS23" i="8"/>
  <c r="AK25" i="8"/>
  <c r="AR26" i="8"/>
  <c r="AS27" i="8"/>
  <c r="AK29" i="8"/>
  <c r="AR30" i="8"/>
  <c r="AS31" i="8"/>
  <c r="AR33" i="8"/>
  <c r="AR35" i="8"/>
  <c r="AK37" i="8"/>
  <c r="AS38" i="8"/>
  <c r="AS40" i="8"/>
  <c r="AR42" i="8"/>
  <c r="AK44" i="8"/>
  <c r="AK46" i="8"/>
  <c r="AS47" i="8"/>
  <c r="AR49" i="8"/>
  <c r="AR51" i="8"/>
  <c r="AK53" i="8"/>
  <c r="AS54" i="8"/>
  <c r="AS56" i="8"/>
  <c r="AR58" i="8"/>
  <c r="AK60" i="8"/>
  <c r="AK62" i="8"/>
  <c r="AS63" i="8"/>
  <c r="AR65" i="8"/>
  <c r="AR67" i="8"/>
  <c r="AK69" i="8"/>
  <c r="AS70" i="8"/>
  <c r="AS72" i="8"/>
  <c r="AR74" i="8"/>
  <c r="AK76" i="8"/>
  <c r="AK78" i="8"/>
  <c r="AS79" i="8"/>
  <c r="AR81" i="8"/>
  <c r="AR83" i="8"/>
  <c r="AK85" i="8"/>
  <c r="AL87" i="8"/>
  <c r="AK90" i="8"/>
  <c r="AL92" i="8"/>
  <c r="AL94" i="8"/>
  <c r="AK97" i="8"/>
  <c r="AL99" i="8"/>
  <c r="AR101" i="8"/>
  <c r="AS104" i="8"/>
  <c r="AS109" i="8"/>
  <c r="AS117" i="8"/>
  <c r="AS125" i="8"/>
  <c r="AK129" i="8"/>
  <c r="AK136" i="8"/>
  <c r="AK143" i="8"/>
  <c r="AK151" i="8"/>
  <c r="AK157" i="8"/>
  <c r="AK164" i="8"/>
  <c r="C6" i="8"/>
  <c r="C10" i="8"/>
  <c r="AC10" i="8"/>
  <c r="C11" i="8"/>
  <c r="D12" i="8"/>
  <c r="C14" i="8"/>
  <c r="C16" i="8"/>
  <c r="M16" i="8"/>
  <c r="S16" i="8"/>
  <c r="G17" i="8"/>
  <c r="AR17" i="8"/>
  <c r="AK18" i="8"/>
  <c r="AL19" i="8"/>
  <c r="AS20" i="8"/>
  <c r="AS22" i="8"/>
  <c r="AK24" i="8"/>
  <c r="AR25" i="8"/>
  <c r="AS26" i="8"/>
  <c r="AK28" i="8"/>
  <c r="AR29" i="8"/>
  <c r="AS30" i="8"/>
  <c r="AK32" i="8"/>
  <c r="AK34" i="8"/>
  <c r="AS35" i="8"/>
  <c r="AR37" i="8"/>
  <c r="AR39" i="8"/>
  <c r="AK41" i="8"/>
  <c r="AS42" i="8"/>
  <c r="AS44" i="8"/>
  <c r="AR46" i="8"/>
  <c r="AK48" i="8"/>
  <c r="AK50" i="8"/>
  <c r="AS51" i="8"/>
  <c r="AR53" i="8"/>
  <c r="AR55" i="8"/>
  <c r="AK57" i="8"/>
  <c r="AS58" i="8"/>
  <c r="AS60" i="8"/>
  <c r="AR62" i="8"/>
  <c r="AK64" i="8"/>
  <c r="AK66" i="8"/>
  <c r="AS67" i="8"/>
  <c r="AR69" i="8"/>
  <c r="AR71" i="8"/>
  <c r="AK73" i="8"/>
  <c r="AS74" i="8"/>
  <c r="AS76" i="8"/>
  <c r="AR78" i="8"/>
  <c r="AK80" i="8"/>
  <c r="AK82" i="8"/>
  <c r="AS83" i="8"/>
  <c r="AR85" i="8"/>
  <c r="AL88" i="8"/>
  <c r="AL90" i="8"/>
  <c r="AR92" i="8"/>
  <c r="AL95" i="8"/>
  <c r="AR97" i="8"/>
  <c r="AR99" i="8"/>
  <c r="AL102" i="8"/>
  <c r="AR105" i="8"/>
  <c r="AS112" i="8"/>
  <c r="AS120" i="8"/>
  <c r="AS126" i="8"/>
  <c r="AK131" i="8"/>
  <c r="AK137" i="8"/>
  <c r="AK145" i="8"/>
  <c r="AK152" i="8"/>
  <c r="AK159" i="8"/>
  <c r="AK167" i="8"/>
  <c r="Q3" i="4" l="1"/>
  <c r="P3" i="4"/>
  <c r="B18" i="3" l="1"/>
  <c r="B17" i="3"/>
  <c r="B16" i="3"/>
  <c r="B15" i="3"/>
  <c r="B14" i="3"/>
  <c r="B13" i="3"/>
  <c r="B12" i="3"/>
  <c r="B11" i="3"/>
  <c r="B10" i="3"/>
  <c r="B9" i="3"/>
  <c r="D18" i="3"/>
  <c r="D17" i="3"/>
  <c r="D16" i="3"/>
  <c r="D15" i="3"/>
  <c r="D14" i="3"/>
  <c r="D13" i="3"/>
  <c r="D12" i="3"/>
  <c r="D11" i="3"/>
  <c r="D10" i="3"/>
  <c r="D9" i="3"/>
  <c r="C8" i="3"/>
  <c r="W10" i="3" l="1"/>
  <c r="S10" i="3"/>
  <c r="O10" i="3"/>
  <c r="K10" i="3"/>
  <c r="G10" i="3"/>
  <c r="C10" i="3"/>
  <c r="V10" i="3"/>
  <c r="R10" i="3"/>
  <c r="N10" i="3"/>
  <c r="J10" i="3"/>
  <c r="F10" i="3"/>
  <c r="U10" i="3"/>
  <c r="M10" i="3"/>
  <c r="E10" i="3"/>
  <c r="T10" i="3"/>
  <c r="L10" i="3"/>
  <c r="Q10" i="3"/>
  <c r="P10" i="3"/>
  <c r="Y10" i="3"/>
  <c r="I10" i="3"/>
  <c r="X10" i="3"/>
  <c r="H10" i="3"/>
  <c r="W14" i="3"/>
  <c r="S14" i="3"/>
  <c r="O14" i="3"/>
  <c r="K14" i="3"/>
  <c r="G14" i="3"/>
  <c r="C14" i="3"/>
  <c r="V14" i="3"/>
  <c r="R14" i="3"/>
  <c r="N14" i="3"/>
  <c r="J14" i="3"/>
  <c r="F14" i="3"/>
  <c r="U14" i="3"/>
  <c r="M14" i="3"/>
  <c r="E14" i="3"/>
  <c r="T14" i="3"/>
  <c r="L14" i="3"/>
  <c r="Q14" i="3"/>
  <c r="P14" i="3"/>
  <c r="Y14" i="3"/>
  <c r="I14" i="3"/>
  <c r="X14" i="3"/>
  <c r="H14" i="3"/>
  <c r="W18" i="3"/>
  <c r="S18" i="3"/>
  <c r="O18" i="3"/>
  <c r="K18" i="3"/>
  <c r="G18" i="3"/>
  <c r="C18" i="3"/>
  <c r="V18" i="3"/>
  <c r="R18" i="3"/>
  <c r="N18" i="3"/>
  <c r="J18" i="3"/>
  <c r="F18" i="3"/>
  <c r="U18" i="3"/>
  <c r="M18" i="3"/>
  <c r="E18" i="3"/>
  <c r="T18" i="3"/>
  <c r="L18" i="3"/>
  <c r="Q18" i="3"/>
  <c r="P18" i="3"/>
  <c r="Y18" i="3"/>
  <c r="I18" i="3"/>
  <c r="X18" i="3"/>
  <c r="H18" i="3"/>
  <c r="W11" i="3"/>
  <c r="S11" i="3"/>
  <c r="O11" i="3"/>
  <c r="K11" i="3"/>
  <c r="G11" i="3"/>
  <c r="C11" i="3"/>
  <c r="V11" i="3"/>
  <c r="R11" i="3"/>
  <c r="N11" i="3"/>
  <c r="J11" i="3"/>
  <c r="F11" i="3"/>
  <c r="U11" i="3"/>
  <c r="M11" i="3"/>
  <c r="E11" i="3"/>
  <c r="T11" i="3"/>
  <c r="L11" i="3"/>
  <c r="Y11" i="3"/>
  <c r="I11" i="3"/>
  <c r="X11" i="3"/>
  <c r="H11" i="3"/>
  <c r="Q11" i="3"/>
  <c r="P11" i="3"/>
  <c r="W15" i="3"/>
  <c r="S15" i="3"/>
  <c r="O15" i="3"/>
  <c r="K15" i="3"/>
  <c r="G15" i="3"/>
  <c r="C15" i="3"/>
  <c r="V15" i="3"/>
  <c r="R15" i="3"/>
  <c r="N15" i="3"/>
  <c r="J15" i="3"/>
  <c r="F15" i="3"/>
  <c r="U15" i="3"/>
  <c r="M15" i="3"/>
  <c r="E15" i="3"/>
  <c r="T15" i="3"/>
  <c r="L15" i="3"/>
  <c r="Y15" i="3"/>
  <c r="I15" i="3"/>
  <c r="X15" i="3"/>
  <c r="H15" i="3"/>
  <c r="Q15" i="3"/>
  <c r="P15" i="3"/>
  <c r="W12" i="3"/>
  <c r="S12" i="3"/>
  <c r="O12" i="3"/>
  <c r="K12" i="3"/>
  <c r="G12" i="3"/>
  <c r="C12" i="3"/>
  <c r="V12" i="3"/>
  <c r="R12" i="3"/>
  <c r="N12" i="3"/>
  <c r="J12" i="3"/>
  <c r="F12" i="3"/>
  <c r="U12" i="3"/>
  <c r="M12" i="3"/>
  <c r="E12" i="3"/>
  <c r="T12" i="3"/>
  <c r="L12" i="3"/>
  <c r="Q12" i="3"/>
  <c r="P12" i="3"/>
  <c r="Y12" i="3"/>
  <c r="I12" i="3"/>
  <c r="X12" i="3"/>
  <c r="H12" i="3"/>
  <c r="W16" i="3"/>
  <c r="S16" i="3"/>
  <c r="O16" i="3"/>
  <c r="K16" i="3"/>
  <c r="G16" i="3"/>
  <c r="C16" i="3"/>
  <c r="V16" i="3"/>
  <c r="R16" i="3"/>
  <c r="N16" i="3"/>
  <c r="J16" i="3"/>
  <c r="F16" i="3"/>
  <c r="U16" i="3"/>
  <c r="M16" i="3"/>
  <c r="E16" i="3"/>
  <c r="T16" i="3"/>
  <c r="L16" i="3"/>
  <c r="Q16" i="3"/>
  <c r="P16" i="3"/>
  <c r="Y16" i="3"/>
  <c r="I16" i="3"/>
  <c r="X16" i="3"/>
  <c r="H16" i="3"/>
  <c r="E21" i="3"/>
  <c r="E8" i="3"/>
  <c r="W9" i="3"/>
  <c r="S9" i="3"/>
  <c r="O9" i="3"/>
  <c r="K9" i="3"/>
  <c r="G9" i="3"/>
  <c r="C9" i="3"/>
  <c r="V9" i="3"/>
  <c r="R9" i="3"/>
  <c r="N9" i="3"/>
  <c r="J9" i="3"/>
  <c r="F9" i="3"/>
  <c r="U9" i="3"/>
  <c r="M9" i="3"/>
  <c r="E9" i="3"/>
  <c r="T9" i="3"/>
  <c r="L9" i="3"/>
  <c r="Y9" i="3"/>
  <c r="I9" i="3"/>
  <c r="X9" i="3"/>
  <c r="H9" i="3"/>
  <c r="Q9" i="3"/>
  <c r="P9" i="3"/>
  <c r="W13" i="3"/>
  <c r="S13" i="3"/>
  <c r="O13" i="3"/>
  <c r="K13" i="3"/>
  <c r="G13" i="3"/>
  <c r="C13" i="3"/>
  <c r="V13" i="3"/>
  <c r="R13" i="3"/>
  <c r="N13" i="3"/>
  <c r="J13" i="3"/>
  <c r="F13" i="3"/>
  <c r="U13" i="3"/>
  <c r="M13" i="3"/>
  <c r="E13" i="3"/>
  <c r="T13" i="3"/>
  <c r="L13" i="3"/>
  <c r="Y13" i="3"/>
  <c r="I13" i="3"/>
  <c r="X13" i="3"/>
  <c r="H13" i="3"/>
  <c r="Q13" i="3"/>
  <c r="P13" i="3"/>
  <c r="W17" i="3"/>
  <c r="S17" i="3"/>
  <c r="O17" i="3"/>
  <c r="K17" i="3"/>
  <c r="G17" i="3"/>
  <c r="C17" i="3"/>
  <c r="V17" i="3"/>
  <c r="R17" i="3"/>
  <c r="N17" i="3"/>
  <c r="J17" i="3"/>
  <c r="F17" i="3"/>
  <c r="U17" i="3"/>
  <c r="M17" i="3"/>
  <c r="E17" i="3"/>
  <c r="T17" i="3"/>
  <c r="L17" i="3"/>
  <c r="Y17" i="3"/>
  <c r="I17" i="3"/>
  <c r="X17" i="3"/>
  <c r="H17" i="3"/>
  <c r="Q17" i="3"/>
  <c r="P17" i="3"/>
  <c r="F21" i="3" l="1"/>
  <c r="F8" i="3"/>
  <c r="G21" i="3" l="1"/>
  <c r="G8" i="3"/>
  <c r="H21" i="3" l="1"/>
  <c r="H8" i="3"/>
  <c r="I21" i="3" l="1"/>
  <c r="I8" i="3"/>
  <c r="J21" i="3" l="1"/>
  <c r="J8" i="3"/>
  <c r="K21" i="3" l="1"/>
  <c r="K8" i="3"/>
  <c r="L21" i="3" l="1"/>
  <c r="L8" i="3"/>
  <c r="M21" i="3" l="1"/>
  <c r="M8" i="3"/>
  <c r="N21" i="3" l="1"/>
  <c r="N8" i="3"/>
  <c r="O21" i="3" l="1"/>
  <c r="O8" i="3"/>
  <c r="P21" i="3" l="1"/>
  <c r="P8" i="3"/>
  <c r="Q21" i="3" l="1"/>
  <c r="Q8" i="3"/>
  <c r="R21" i="3" l="1"/>
  <c r="R8" i="3"/>
  <c r="S21" i="3" l="1"/>
  <c r="S8" i="3"/>
  <c r="T21" i="3" l="1"/>
  <c r="T8" i="3"/>
  <c r="U21" i="3" l="1"/>
  <c r="U8" i="3"/>
  <c r="V21" i="3" l="1"/>
  <c r="V8" i="3"/>
  <c r="W21" i="3" l="1"/>
  <c r="W8" i="3"/>
  <c r="X21" i="3" l="1"/>
  <c r="X8" i="3"/>
  <c r="Y21" i="3" l="1"/>
  <c r="Y8" i="3"/>
  <c r="E20" i="3" l="1"/>
  <c r="F20" i="3" l="1"/>
  <c r="G20" i="3" l="1"/>
</calcChain>
</file>

<file path=xl/comments1.xml><?xml version="1.0" encoding="utf-8"?>
<comments xmlns="http://schemas.openxmlformats.org/spreadsheetml/2006/main">
  <authors>
    <author>LEWIS, Kathryn</author>
  </authors>
  <commentList>
    <comment ref="J2" authorId="0" shapeId="0">
      <text>
        <r>
          <rPr>
            <b/>
            <sz val="9"/>
            <color indexed="81"/>
            <rFont val="Tahoma"/>
            <family val="2"/>
          </rPr>
          <t>LEWIS, Kathryn:</t>
        </r>
        <r>
          <rPr>
            <sz val="9"/>
            <color indexed="81"/>
            <rFont val="Tahoma"/>
            <family val="2"/>
          </rPr>
          <t xml:space="preserve">
1 = RAA went live during 2017-18, 2 = RAA went live after 2017-18, 3 = RAA has not yet gone live (at March 2019)</t>
        </r>
      </text>
    </comment>
    <comment ref="C58" authorId="0" shapeId="0">
      <text>
        <r>
          <rPr>
            <b/>
            <sz val="9"/>
            <color indexed="81"/>
            <rFont val="Tahoma"/>
            <family val="2"/>
          </rPr>
          <t>LEWIS, Kathryn:</t>
        </r>
        <r>
          <rPr>
            <sz val="9"/>
            <color indexed="81"/>
            <rFont val="Tahoma"/>
            <family val="2"/>
          </rPr>
          <t xml:space="preserve">
Not included in the RAAs that went live in 2017-18 as they joined ACE in December 2018.</t>
        </r>
      </text>
    </comment>
  </commentList>
</comments>
</file>

<file path=xl/sharedStrings.xml><?xml version="1.0" encoding="utf-8"?>
<sst xmlns="http://schemas.openxmlformats.org/spreadsheetml/2006/main" count="2832" uniqueCount="410">
  <si>
    <t>To sort this sheet scroll to the column title which you wish to sort the sheet by, click on the down arrow in that column, then scroll up and select "Sort Ascending" or "Sort Descending"</t>
  </si>
  <si>
    <t>Children</t>
  </si>
  <si>
    <t>Related Information</t>
  </si>
  <si>
    <t>Statistical Neighbours</t>
  </si>
  <si>
    <r>
      <t>Regional Adoption Agencies</t>
    </r>
    <r>
      <rPr>
        <b/>
        <vertAlign val="superscript"/>
        <sz val="10"/>
        <color theme="0"/>
        <rFont val="Arial"/>
        <family val="2"/>
      </rPr>
      <t>1</t>
    </r>
  </si>
  <si>
    <t>A1</t>
  </si>
  <si>
    <t>A2</t>
  </si>
  <si>
    <t>A3</t>
  </si>
  <si>
    <t>A11</t>
  </si>
  <si>
    <t>A13</t>
  </si>
  <si>
    <t>A12</t>
  </si>
  <si>
    <t>A15</t>
  </si>
  <si>
    <t>A16</t>
  </si>
  <si>
    <t>A4</t>
  </si>
  <si>
    <t>A5</t>
  </si>
  <si>
    <t>A9</t>
  </si>
  <si>
    <t>A14</t>
  </si>
  <si>
    <t>A10</t>
  </si>
  <si>
    <t>A17</t>
  </si>
  <si>
    <t>A6</t>
  </si>
  <si>
    <t>A7</t>
  </si>
  <si>
    <t>A8</t>
  </si>
  <si>
    <t>LA code</t>
  </si>
  <si>
    <t>LA name</t>
  </si>
  <si>
    <t>RAA name
(went live during 2017-18)</t>
  </si>
  <si>
    <t>1 year trend - improvement from 2017 to 2018</t>
  </si>
  <si>
    <t>3 year trend - Improvement from 2014-17 to 2015-18</t>
  </si>
  <si>
    <t>Distance from 2015-18 performance threshold (days)</t>
  </si>
  <si>
    <t>Rank (2015-18)</t>
  </si>
  <si>
    <t>Children who wait less than 14 months between entering care and moving in with their adoptive family (number)
2015-18</t>
  </si>
  <si>
    <t>Children who wait less than 14 months between entering care and moving in with their adoptive family (%)
2015-18</t>
  </si>
  <si>
    <t>Number of approved adoptive families waiting to be matched as at 31 March 2018</t>
  </si>
  <si>
    <t>Number of applications to become an adoptive family still being assessed (not yet approved or rejected) as at 31 March 2018</t>
  </si>
  <si>
    <t>Proportion of adoptive families who were matched to a child during 2017-18 who waited more than 3 months from approval to being matched to a child</t>
  </si>
  <si>
    <t>Number of new ADM decisions (2017)</t>
  </si>
  <si>
    <t>Number of new ADM decisions (2018)</t>
  </si>
  <si>
    <t>% change 2017 to 2018</t>
  </si>
  <si>
    <t>Number of new placement orders granted (2017)</t>
  </si>
  <si>
    <t>Number of new placement orders granted (2018)</t>
  </si>
  <si>
    <t>Adoptions from care (number adopted)
2015-18</t>
  </si>
  <si>
    <t>Number leaving care
2015-18</t>
  </si>
  <si>
    <t>Adoptions from care (% leaving care who are adopted)
2015-18</t>
  </si>
  <si>
    <t>Number of children for whom permanence decisions has changed away from adoption
2015-18</t>
  </si>
  <si>
    <t>% of children for whom permanence decisions has changed away from adoption 
2015-18</t>
  </si>
  <si>
    <t>Number of children waiting to be placed for adoption
(as at 31 March 2018)</t>
  </si>
  <si>
    <t>Number of children waiting to be placed for adoption with a placement order 
(as at 31 March 2018)</t>
  </si>
  <si>
    <t>Average time between a child entering care and moving in with its adoptive family. Where times for children who are adopted by their foster family are stopped at the date the child moved in with the foster family (days)
2015-18</t>
  </si>
  <si>
    <t>Number of children in a Fostering for Adoption / Concurrent Planning foster placement (as at 31 March 2018)</t>
  </si>
  <si>
    <t>Adoptions of children from ethnic minority backgrounds (number adopted)
2015-18</t>
  </si>
  <si>
    <t>Number leaving care from ethnic minority backgrounds 
2015-18</t>
  </si>
  <si>
    <t>Adoptions of children from ethnic minority backgrounds (% of BME children leaving care who are adopted)
2015-18</t>
  </si>
  <si>
    <t>Adoptions of children aged five or over (number adopted)
2015-18</t>
  </si>
  <si>
    <t>Number leaving care aged five or over
2015-18</t>
  </si>
  <si>
    <t>Adoptions of children aged five or over (% of children aged 5 or over leaving care who are adopted)
2015-18</t>
  </si>
  <si>
    <t>Average length of care proceedings locally (weeks)
2015-18</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</si>
  <si>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</si>
  <si>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</si>
  <si>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</si>
  <si>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</si>
  <si>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</si>
  <si>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</si>
  <si>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</si>
  <si>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</si>
  <si>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</si>
  <si>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</si>
  <si>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</si>
  <si>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</si>
  <si>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</si>
  <si>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</si>
  <si>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</si>
  <si>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</si>
  <si>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</si>
  <si>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</si>
  <si>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</si>
  <si>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</si>
  <si>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</si>
  <si>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</si>
  <si>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</si>
  <si>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</si>
  <si>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</si>
  <si>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</si>
  <si>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</si>
  <si>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</si>
  <si>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</si>
  <si>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</si>
  <si>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</si>
  <si>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</si>
  <si>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</si>
  <si>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</si>
  <si>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</si>
  <si>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</si>
  <si>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</si>
  <si>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</si>
  <si>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</si>
  <si>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</si>
  <si>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</si>
  <si>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</si>
  <si>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</si>
  <si>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</si>
  <si>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</si>
  <si>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</si>
  <si>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</si>
  <si>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</si>
  <si>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</si>
  <si>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</si>
  <si>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</si>
  <si>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</si>
  <si>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</si>
  <si>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</si>
  <si>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</si>
  <si>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</si>
  <si>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</si>
  <si>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</si>
  <si>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</si>
  <si>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</si>
  <si>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</si>
  <si>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</si>
  <si>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</si>
  <si>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</si>
  <si>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</si>
  <si>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</si>
  <si>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</si>
  <si>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</si>
  <si>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</si>
  <si>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</si>
  <si>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</si>
  <si>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</si>
  <si>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</si>
  <si>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</si>
  <si>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</si>
  <si>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</si>
  <si>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</si>
  <si>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</si>
  <si>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</si>
  <si>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</si>
  <si>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</si>
  <si>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</si>
  <si>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</si>
  <si>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</si>
  <si>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</si>
  <si>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</si>
  <si>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</si>
  <si>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</si>
  <si>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</si>
  <si>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</si>
  <si>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</si>
  <si>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</si>
  <si>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</si>
  <si>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</si>
  <si>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</si>
  <si>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</si>
  <si>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</si>
  <si>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</si>
  <si>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</si>
  <si>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</si>
  <si>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</si>
  <si>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</si>
  <si>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</si>
  <si>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</si>
  <si>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</si>
  <si>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</si>
  <si>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</si>
  <si>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</si>
  <si>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</si>
  <si>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</si>
  <si>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</si>
  <si>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</si>
  <si>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</si>
  <si>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</si>
  <si>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</si>
  <si>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</si>
  <si>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</si>
  <si>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</si>
  <si>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</si>
  <si>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</si>
  <si>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</si>
  <si>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</si>
  <si>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</si>
  <si>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</si>
  <si>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</si>
  <si>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</si>
  <si>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</si>
  <si>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</si>
  <si>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</si>
  <si>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</si>
  <si>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</si>
  <si>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</si>
  <si>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</si>
  <si>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</si>
  <si>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</si>
  <si>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</si>
  <si>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&amp;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</si>
  <si>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</si>
  <si>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</si>
  <si>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</si>
  <si>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</si>
  <si>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</si>
  <si>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</si>
  <si>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</si>
  <si>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</si>
  <si>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</si>
  <si>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</si>
  <si>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</si>
  <si>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</si>
  <si>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</si>
  <si>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</si>
  <si>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</si>
  <si>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England</t>
  </si>
  <si>
    <t>N/A</t>
  </si>
  <si>
    <t>One Adoption West Yorkshire went live in April 2017.</t>
  </si>
  <si>
    <t>Adoption Counts went live in July 2017.</t>
  </si>
  <si>
    <t>Aspire Adoption went live in July 2017.</t>
  </si>
  <si>
    <t>Together for Adoption went live in September 2017.</t>
  </si>
  <si>
    <t>Adoption NoW went live in November 2017.</t>
  </si>
  <si>
    <t>Adopt Thames Valley went live in December 2017.</t>
  </si>
  <si>
    <t>Adoption Central England went live in February 2018. Herefordshire joined Adoption Central England after this reporting period, and as such aren’t included in the RAA figures for 2017-18.</t>
  </si>
  <si>
    <t>One Adoption North and Humber went live in March 2018. As such RAA figures on adopters from the ASGLB publication are not yet available.</t>
  </si>
  <si>
    <t>These scorecards are based on the data submitted and signed-off by local authorities at the time of the data collection.</t>
  </si>
  <si>
    <t>Lincolnshire have reported changes to their data that need to be made that affect the 2015-18 A2 indicator. When taking this into account, Lincolnshire’s A2 indicator for 2015-18 is 144 days.</t>
  </si>
  <si>
    <t>Walsall have reported changes to their data that need to be made that affect the 2015-18 A2 indicator. When taking this into account, Walsall’s A2 indicator for 2015-18 is 201 days. This also affects the previous year’s figures.</t>
  </si>
  <si>
    <t>Adoption Scorecard</t>
  </si>
  <si>
    <t>Choose Local Authority</t>
  </si>
  <si>
    <t>See methodology and guidance document for further information</t>
  </si>
  <si>
    <t>need to turn to white font:</t>
  </si>
  <si>
    <t>Average time indicators</t>
  </si>
  <si>
    <t>2008-11</t>
  </si>
  <si>
    <t>2009-12</t>
  </si>
  <si>
    <t>2010-13</t>
  </si>
  <si>
    <t>2011-14</t>
  </si>
  <si>
    <t>2012-15</t>
  </si>
  <si>
    <t>2013-16</t>
  </si>
  <si>
    <t>2014-17</t>
  </si>
  <si>
    <t>2015-18</t>
  </si>
  <si>
    <t>National threshold for average time from child entering care to moving in with its adoptive family</t>
  </si>
  <si>
    <t>LA's 3 year average 
(2015-18)</t>
  </si>
  <si>
    <t>National threshold for average time from the LA receiving court authority to place a child and matching with adoptive family</t>
  </si>
  <si>
    <t>Distance from 2015-18 performance threshold
(426 and 121 days)</t>
  </si>
  <si>
    <t>n/a</t>
  </si>
  <si>
    <t>1 year trend - Improvement from 2017 to 2018</t>
  </si>
  <si>
    <t>England 3 year average 
(2015-18)</t>
  </si>
  <si>
    <t>Number of new ADM decisions</t>
  </si>
  <si>
    <t>Number of new placement orders granted</t>
  </si>
  <si>
    <t>Adopters</t>
  </si>
  <si>
    <t>Adoptions from care during 2015-18
(with % leaving care who are adopted)</t>
  </si>
  <si>
    <t>Children for whom the permanence decision has changed away from adoption during 2015-18 (number and %)</t>
  </si>
  <si>
    <t>Adoptions of children from ethnic minority backgrounds during 2015-18
(number adopted and % of BME children leaving care who are adopted)</t>
  </si>
  <si>
    <t>Adoptions of children aged five or over during 2015-18
(number adopted and % of children aged 5 or over leaving care who are adopted)</t>
  </si>
  <si>
    <t>Average length of care proceedings locally during 2015-18 (weeks)</t>
  </si>
  <si>
    <t>LA</t>
  </si>
  <si>
    <t>LA 
% change</t>
  </si>
  <si>
    <t>National 
% change</t>
  </si>
  <si>
    <t>x</t>
  </si>
  <si>
    <t>Regional Adoption Agency position as at February 2019.</t>
  </si>
  <si>
    <t>Statistical Neighbour Comparisons</t>
  </si>
  <si>
    <t xml:space="preserve">Adopters </t>
  </si>
  <si>
    <t>Proportion of adoptive families who were matched to a child during 2017-18 who waited more than 3 months from approval to being matched to a child (%)</t>
  </si>
  <si>
    <t>Number of new ADM decisions (2017)
THESE ARE NOT PERFORMANCE MEASURES</t>
  </si>
  <si>
    <t>Number of new ADM decisions (2018)
THESE ARE NOT PERFORMANCE MEASURES</t>
  </si>
  <si>
    <t>Number of new placement orders granted (2017)
THESE ARE NOT PERFORMANCE MEASURES</t>
  </si>
  <si>
    <t>Number of new placement orders granted (2018)
THESE ARE NOT PERFORMANCE MEASURES</t>
  </si>
  <si>
    <t>Number of children waiting to be placed for adoption
 (as at 31 March 2018)</t>
  </si>
  <si>
    <t>Number of children waiting to be placed for adoption with a placement order (as at 31 March 2018)</t>
  </si>
  <si>
    <t>A1 Indicator where times for children who are adopted by their foster family are stopped at the date the child moved in with the foster family (days), 2015-18</t>
  </si>
  <si>
    <t>Average length of care proceedings locally during 
2015-18 (weeks)</t>
  </si>
  <si>
    <t>Region</t>
  </si>
  <si>
    <t>RAA name (went live during 2017-18)</t>
  </si>
  <si>
    <t>RAA go live date (2017-18)</t>
  </si>
  <si>
    <t>RAA name (not live during 2017-18)</t>
  </si>
  <si>
    <t>RAA go live date (after 2017-18)</t>
  </si>
  <si>
    <t>RAA code</t>
  </si>
  <si>
    <t>Consortium</t>
  </si>
  <si>
    <t>Further information</t>
  </si>
  <si>
    <t>London</t>
  </si>
  <si>
    <t>Adopt East London</t>
  </si>
  <si>
    <t>which has not yet gone live</t>
  </si>
  <si>
    <t>Adopt North London</t>
  </si>
  <si>
    <t>Yorkshire and The Humber</t>
  </si>
  <si>
    <t>One Adoption South Yorkshire</t>
  </si>
  <si>
    <t>Bath and NE Somerset</t>
  </si>
  <si>
    <t>South West</t>
  </si>
  <si>
    <t>Adoption West</t>
  </si>
  <si>
    <t>Bedford Borough</t>
  </si>
  <si>
    <t>East of England</t>
  </si>
  <si>
    <t>Adopt East</t>
  </si>
  <si>
    <t>a</t>
  </si>
  <si>
    <t>West Midlands</t>
  </si>
  <si>
    <t>North West</t>
  </si>
  <si>
    <t>Adoption NoW</t>
  </si>
  <si>
    <t>November 2017</t>
  </si>
  <si>
    <t>Aspire Adoption</t>
  </si>
  <si>
    <t>July 2017</t>
  </si>
  <si>
    <t>South East</t>
  </si>
  <si>
    <t>Adopt Thames Valley</t>
  </si>
  <si>
    <t>December 2017</t>
  </si>
  <si>
    <t>One Adoption West Yorkshire</t>
  </si>
  <si>
    <t>April 2017</t>
  </si>
  <si>
    <t>Adopt West London</t>
  </si>
  <si>
    <t>Adoption South East</t>
  </si>
  <si>
    <t>Ambitious for Adoption</t>
  </si>
  <si>
    <t>Adopt Central East</t>
  </si>
  <si>
    <t>Adoption Counts</t>
  </si>
  <si>
    <t>Cheshire West and Chester</t>
  </si>
  <si>
    <t>Together for Adoption</t>
  </si>
  <si>
    <t>September 2017</t>
  </si>
  <si>
    <t>City of Bristol</t>
  </si>
  <si>
    <t>City Of London</t>
  </si>
  <si>
    <t>Adoption Central England</t>
  </si>
  <si>
    <t>February 2018</t>
  </si>
  <si>
    <t>Adopt South London</t>
  </si>
  <si>
    <t>Coast to Coast</t>
  </si>
  <si>
    <t>North East</t>
  </si>
  <si>
    <t>Adoption Tees Valley</t>
  </si>
  <si>
    <t>which went live after this reporting period</t>
  </si>
  <si>
    <t>East Midlands</t>
  </si>
  <si>
    <t>Adopt South West</t>
  </si>
  <si>
    <t>Adoption @ Heart</t>
  </si>
  <si>
    <t>One Adoption North and Humber</t>
  </si>
  <si>
    <t>March 2018</t>
  </si>
  <si>
    <t>Adopt North East</t>
  </si>
  <si>
    <t>Adopt South</t>
  </si>
  <si>
    <t>This local authority is now part of Adoption Central England Regional Adoption Agency but joined after this reporting period</t>
  </si>
  <si>
    <t>Isle Of Wight</t>
  </si>
  <si>
    <t>Isles Of Scilly</t>
  </si>
  <si>
    <t>Kingston Upon Thames</t>
  </si>
  <si>
    <t>Kingston-upon-Hull</t>
  </si>
  <si>
    <t>Adoption in Merseyside</t>
  </si>
  <si>
    <t>Leicester City</t>
  </si>
  <si>
    <t>These scorecards are based on the data submitted and signed-off by local authorities at the time of the data collection. Lincolnshire have reported changes to their data that need to be made that affect the 2015-18 A2 indicator. When taking this into account, Lincolnshire’s A2 indicator for 2015-18 is 144 days.</t>
  </si>
  <si>
    <t>Newcastle Upon Tyne</t>
  </si>
  <si>
    <t>Richmond Upon Thames</t>
  </si>
  <si>
    <t>North Midlands</t>
  </si>
  <si>
    <t>Southend</t>
  </si>
  <si>
    <t>St Helens</t>
  </si>
  <si>
    <t>Stockton on Tees</t>
  </si>
  <si>
    <t>Stoke on Trent</t>
  </si>
  <si>
    <t>Telford &amp; Wrekin</t>
  </si>
  <si>
    <t>These scorecards are based on the data submitted and signed-off by local authorities at the time of the data collection. Walsall have reported changes to their data that need to be made that affect the 2015-18 A2 indicator. When taking this into account, Walsall’s A2 indicator for 2015-18 is 201 days. This also affects the previous year’s figures.</t>
  </si>
  <si>
    <t>END</t>
  </si>
  <si>
    <t/>
  </si>
  <si>
    <t>Average time in 2015-18 was longer than in 2014-17</t>
  </si>
  <si>
    <t>Average time in 2018 was shorter than in 2017</t>
  </si>
  <si>
    <t>Average time in 2015-18 was shorter than in 2014-17</t>
  </si>
  <si>
    <t>Threshold met</t>
  </si>
  <si>
    <t>Average time in 2018 was longer than in 2017</t>
  </si>
  <si>
    <t>Average time in 2015-18 was the same as 2014-17</t>
  </si>
  <si>
    <t>.</t>
  </si>
  <si>
    <t>..</t>
  </si>
  <si>
    <t>Average time in 2018 was the same as 2017</t>
  </si>
  <si>
    <r>
      <rPr>
        <b/>
        <sz val="14"/>
        <rFont val="Arial"/>
        <family val="2"/>
      </rPr>
      <t xml:space="preserve">A1: </t>
    </r>
    <r>
      <rPr>
        <b/>
        <sz val="11"/>
        <rFont val="Arial"/>
        <family val="2"/>
      </rPr>
      <t xml:space="preserve">
Average time between a child entering care and moving in with its adoptive family (days)</t>
    </r>
  </si>
  <si>
    <r>
      <rPr>
        <b/>
        <sz val="14"/>
        <rFont val="Arial"/>
        <family val="2"/>
      </rPr>
      <t>A2:</t>
    </r>
    <r>
      <rPr>
        <b/>
        <sz val="11"/>
        <rFont val="Arial"/>
        <family val="2"/>
      </rPr>
      <t xml:space="preserve"> 
Average time between a local authority receiving court authority to place a child and the local authority deciding on a match to an adoptive family (days)</t>
    </r>
  </si>
  <si>
    <r>
      <rPr>
        <b/>
        <sz val="14"/>
        <rFont val="Arial"/>
        <family val="2"/>
      </rPr>
      <t xml:space="preserve">A3: </t>
    </r>
    <r>
      <rPr>
        <b/>
        <sz val="11"/>
        <rFont val="Arial"/>
        <family val="2"/>
      </rPr>
      <t xml:space="preserve">
Children who wait less than 14 months between entering care and moving in with their adoptive family (number and %)</t>
    </r>
  </si>
  <si>
    <t>A10:
A1 timeliness where times for children who are adopted by their foster family are stopped at the date the child moved in with the foster family (days) (2015-18)</t>
  </si>
  <si>
    <t>A1 Indicator: 
Average time between a child entering care and moving in with its adoptive family, for children who have been adopted (days), 2015-18</t>
  </si>
  <si>
    <t>A2 Indicator: 
Average time between a local authority receiving court authority to place a child and the local authority deciding on a match to an adoptive family (days), 2015-18</t>
  </si>
  <si>
    <t>A3 Indicator: 
Children who wait less than 14 months between entering care and moving in with their adoptive family (%), 2015-18</t>
  </si>
  <si>
    <t>Average of Statistical Neighbours</t>
  </si>
  <si>
    <t>Other indicators - contextual information</t>
  </si>
  <si>
    <t>Local Authority adoption scorecard</t>
  </si>
  <si>
    <t xml:space="preserve">2018 Adoption Scorecard </t>
  </si>
  <si>
    <t>Back to contents</t>
  </si>
  <si>
    <t>Trends</t>
  </si>
  <si>
    <t>Contents (click links)</t>
  </si>
  <si>
    <r>
      <rPr>
        <b/>
        <sz val="12"/>
        <color rgb="FF339966"/>
        <rFont val="Arial"/>
        <family val="2"/>
      </rPr>
      <t>A1 indicator</t>
    </r>
    <r>
      <rPr>
        <b/>
        <sz val="11"/>
        <color rgb="FF339966"/>
        <rFont val="Arial"/>
        <family val="2"/>
      </rPr>
      <t xml:space="preserve"> - </t>
    </r>
    <r>
      <rPr>
        <sz val="11"/>
        <color rgb="FF339966"/>
        <rFont val="Arial"/>
        <family val="2"/>
      </rPr>
      <t>Average time between a child entering care and moving in with its adoptive family, for children who have been adopted (days)</t>
    </r>
  </si>
  <si>
    <t>Statistical Neighbour comparison</t>
  </si>
  <si>
    <t>A1 - Average time between a child entering care and moving in with its adoptive family, for children who have been adopted (days)</t>
  </si>
  <si>
    <t>A2 - Average time between a local authority receiving court authority to place a child and the local authority deciding on a match to an adoptive family, for children who have been adopted (days)</t>
  </si>
  <si>
    <r>
      <rPr>
        <b/>
        <sz val="12"/>
        <color rgb="FF339966"/>
        <rFont val="Arial"/>
        <family val="2"/>
      </rPr>
      <t>A2 indicator</t>
    </r>
    <r>
      <rPr>
        <b/>
        <sz val="11"/>
        <color rgb="FF339966"/>
        <rFont val="Arial"/>
        <family val="2"/>
      </rPr>
      <t xml:space="preserve"> -  </t>
    </r>
    <r>
      <rPr>
        <sz val="11"/>
        <color rgb="FF339966"/>
        <rFont val="Arial"/>
        <family val="2"/>
      </rPr>
      <t xml:space="preserve">Average time between a local authority receiving court authority to place a child and the local authority deciding on a match to an adoptive family, for children who have been adopted (days) </t>
    </r>
  </si>
  <si>
    <r>
      <rPr>
        <b/>
        <sz val="12"/>
        <color rgb="FF339966"/>
        <rFont val="Arial"/>
        <family val="2"/>
      </rPr>
      <t>A3 indicator</t>
    </r>
    <r>
      <rPr>
        <b/>
        <sz val="11"/>
        <color rgb="FF339966"/>
        <rFont val="Arial"/>
        <family val="2"/>
      </rPr>
      <t xml:space="preserve"> - </t>
    </r>
    <r>
      <rPr>
        <sz val="11"/>
        <color rgb="FF339966"/>
        <rFont val="Arial"/>
        <family val="2"/>
      </rPr>
      <t>Children who wait less than 14 months between entering care and moving in with their adoptive family</t>
    </r>
  </si>
  <si>
    <t>A11 - Number of approved adoptive families waiting to be matched as at 31 March 2018</t>
  </si>
  <si>
    <t>A13 - Number of applications to become an adoptive family still being assessed (not yet approved or rejected) as at 31 March 2018</t>
  </si>
  <si>
    <t>A12 - Proportion of adoptive families who were matched to a child during 2017-18 who waited more than 3 months from approval to being matched to a child</t>
  </si>
  <si>
    <t>A15 - New ADM decisions</t>
  </si>
  <si>
    <t>A16 - New placement orders</t>
  </si>
  <si>
    <t>A4 - Adoptions from care</t>
  </si>
  <si>
    <t>A5 - Children for whom permanence decisions has changed away from adoption
 2015-18</t>
  </si>
  <si>
    <t>A9 - Number of children waiting to be placed for adoption (as at 31 March 2018)</t>
  </si>
  <si>
    <t>A14 - Number of children waiting to be placed for adoption with a placement order (as at 31 March 2018)</t>
  </si>
  <si>
    <t>A10 - Average time between a child entering care and moving in with its adoptive family. Where times for children who are adopted by their foster family are stopped at the date the child moved in with the foster family (days)
2015-18</t>
  </si>
  <si>
    <t>A17 - Number of children in a Fostering for Adoption / Concurrent Planning foster placement (as at 31 March 2018)</t>
  </si>
  <si>
    <t>A6 - Children from Ethnic Minority Backgrounds</t>
  </si>
  <si>
    <t>A7 - Children aged 5 or over</t>
  </si>
  <si>
    <t>A8 - Average length of care proceedings locally (weeks) 2015-18</t>
  </si>
  <si>
    <t>Statistical Neighbours: A1, A2 and A3 indicators</t>
  </si>
  <si>
    <t>Data</t>
  </si>
  <si>
    <t>Regional Adoption Agencies: A1, A2 and A10 indicators for 2017-18</t>
  </si>
  <si>
    <r>
      <rPr>
        <b/>
        <u/>
        <vertAlign val="superscript"/>
        <sz val="11"/>
        <color rgb="FF8064A2"/>
        <rFont val="Calibri"/>
        <family val="2"/>
        <scheme val="minor"/>
      </rPr>
      <t>1</t>
    </r>
    <r>
      <rPr>
        <b/>
        <u/>
        <sz val="11"/>
        <color rgb="FF8064A2"/>
        <rFont val="Calibri"/>
        <family val="2"/>
        <scheme val="minor"/>
      </rPr>
      <t>Regional Adoption Agency information:</t>
    </r>
  </si>
  <si>
    <t xml:space="preserve">Regional Adoption Agency (RAA) timeliness figures relate to 2017-18. </t>
  </si>
  <si>
    <t>Adopter figures relate to RAA or consortium information where appropriate.</t>
  </si>
  <si>
    <r>
      <t>Number of approved adoptive families waiting to be matched as at 31 March 2018</t>
    </r>
    <r>
      <rPr>
        <b/>
        <vertAlign val="superscript"/>
        <sz val="8"/>
        <color indexed="12"/>
        <rFont val="Arial"/>
        <family val="2"/>
      </rPr>
      <t>1</t>
    </r>
  </si>
  <si>
    <r>
      <t>Number of applications to become an adoptive family still being assessed (not yet approved or rejected) as at 31 March 2018</t>
    </r>
    <r>
      <rPr>
        <b/>
        <vertAlign val="superscript"/>
        <sz val="8"/>
        <color indexed="12"/>
        <rFont val="Arial"/>
        <family val="2"/>
      </rPr>
      <t>1</t>
    </r>
  </si>
  <si>
    <r>
      <t>Proportion of adoptive families who were matched to a child during 2017-18 who waited more than 3 months from approval to being matched to a child</t>
    </r>
    <r>
      <rPr>
        <b/>
        <vertAlign val="superscript"/>
        <sz val="8"/>
        <color indexed="12"/>
        <rFont val="Arial"/>
        <family val="2"/>
      </rPr>
      <t>1</t>
    </r>
  </si>
  <si>
    <t>A1 - Average time between a child entering care and moving in with its adoptive family, for children who have been adopted (days) 
2015-18 - Statistical Neighbours</t>
  </si>
  <si>
    <t xml:space="preserve">A2 - Average time between a local authority receiving court authority to place a child and the local authority deciding on a match to an adoptive family (days) 
2015-18 - Statistical Neighbours
</t>
  </si>
  <si>
    <r>
      <t xml:space="preserve">A1 - Average time between a child entering care and moving in with its adoptive family, for children who have been adopted (days) 
</t>
    </r>
    <r>
      <rPr>
        <b/>
        <u/>
        <sz val="8"/>
        <color rgb="FF8064A2"/>
        <rFont val="Arial"/>
        <family val="2"/>
      </rPr>
      <t>2017-18</t>
    </r>
    <r>
      <rPr>
        <b/>
        <sz val="8"/>
        <color rgb="FF8064A2"/>
        <rFont val="Arial"/>
        <family val="2"/>
      </rPr>
      <t xml:space="preserve"> - Regional Adoption Agenices</t>
    </r>
  </si>
  <si>
    <r>
      <t xml:space="preserve">A2 - Average time between a local authority receiving court authority to place a child and the local authority deciding on a match to an adoptive family (days) 
</t>
    </r>
    <r>
      <rPr>
        <b/>
        <u/>
        <sz val="8"/>
        <color rgb="FF8064A2"/>
        <rFont val="Arial"/>
        <family val="2"/>
      </rPr>
      <t>2017-18</t>
    </r>
    <r>
      <rPr>
        <b/>
        <sz val="8"/>
        <color rgb="FF8064A2"/>
        <rFont val="Arial"/>
        <family val="2"/>
      </rPr>
      <t xml:space="preserve"> - Regional Adoption Agenices</t>
    </r>
  </si>
  <si>
    <r>
      <t xml:space="preserve">A10 - Average time between a child entering care and moving in with its adoptive family. Where times for children who are adopted by their foster family are stopped at the date the child moved in with the foster family (days) 
</t>
    </r>
    <r>
      <rPr>
        <b/>
        <u/>
        <sz val="8"/>
        <color rgb="FF8064A2"/>
        <rFont val="Arial"/>
        <family val="2"/>
      </rPr>
      <t>2017-18</t>
    </r>
    <r>
      <rPr>
        <b/>
        <sz val="8"/>
        <color rgb="FF8064A2"/>
        <rFont val="Arial"/>
        <family val="2"/>
      </rPr>
      <t xml:space="preserve"> - Regional Adoption Agenices</t>
    </r>
  </si>
  <si>
    <t>All figures relate to local authorities, apart from the adopter section which relates to Regional Adoption Agencies or consortiums where appropriate.</t>
  </si>
  <si>
    <t>Please note that the RAA that went live during 2017-18 went live as follows:</t>
  </si>
  <si>
    <t>Information relates to Adoption North London</t>
  </si>
  <si>
    <t>Information relates to Adopt Thames Valley</t>
  </si>
  <si>
    <t>Information relates to Coram-Cambridgeshire Adoption</t>
  </si>
  <si>
    <t>Aggregated data relates to Coram Adoption</t>
  </si>
  <si>
    <t>Information relates to Tri-Borough</t>
  </si>
  <si>
    <t>% of BME children leaving care who are adopted (2015-18)</t>
  </si>
  <si>
    <t>% of children aged 5 or over leaving care who are adopted (2015-18)</t>
  </si>
  <si>
    <t>% of children leaving care who are adopted (2015-18)</t>
  </si>
  <si>
    <t>% change for new placement orders granted (2017 to 2018)
THESE ARE NOT PERFORMANCE MEASURES</t>
  </si>
  <si>
    <t>% change for new ADM decisions (2017 to 2018) 
THESE ARE NOT PERFORMANCE MEASURES</t>
  </si>
  <si>
    <t>% of children for whom the permanence decision has changed away from adoption 
(2015-18)</t>
  </si>
  <si>
    <t xml:space="preserve">A3 - Children who wait less than 14 months between entering care and moving in with their adoptive family (%) 
2015-18 - 
Statistical Neighbours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</si>
</sst>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93" x14ac:knownFonts="1">
    <font>
      <sz val="11"/>
      <color theme="1"/>
      <name val="Calibri"/>
      <family val="2"/>
      <scheme val="minor"/>
    </font>
    <font>
      <sz val="11"/>
      <color theme="1"/>
      <name val="Calibri"/>
      <family val="2"/>
      <scheme val="minor"/>
    </font>
    <font>
      <sz val="11"/>
      <color theme="0"/>
      <name val="Calibri"/>
      <family val="2"/>
      <scheme val="minor"/>
    </font>
    <font>
      <sz val="12"/>
      <color theme="1"/>
      <name val="Arial"/>
      <family val="2"/>
    </font>
    <font>
      <sz val="11"/>
      <color indexed="10"/>
      <name val="Calibri"/>
      <family val="2"/>
      <scheme val="minor"/>
    </font>
    <font>
      <b/>
      <sz val="11"/>
      <color rgb="FFFF0000"/>
      <name val="Calibri"/>
      <family val="2"/>
      <scheme val="minor"/>
    </font>
    <font>
      <sz val="11"/>
      <name val="Calibri"/>
      <family val="2"/>
      <scheme val="minor"/>
    </font>
    <font>
      <b/>
      <sz val="10"/>
      <color indexed="9"/>
      <name val="Arial"/>
      <family val="2"/>
    </font>
    <font>
      <b/>
      <sz val="10"/>
      <color theme="0"/>
      <name val="Arial"/>
      <family val="2"/>
    </font>
    <font>
      <b/>
      <vertAlign val="superscript"/>
      <sz val="10"/>
      <color theme="0"/>
      <name val="Arial"/>
      <family val="2"/>
    </font>
    <font>
      <sz val="11"/>
      <color indexed="22"/>
      <name val="Calibri"/>
      <family val="2"/>
      <scheme val="minor"/>
    </font>
    <font>
      <b/>
      <sz val="8"/>
      <color indexed="57"/>
      <name val="Arial"/>
      <family val="2"/>
    </font>
    <font>
      <b/>
      <sz val="8"/>
      <color indexed="12"/>
      <name val="Arial"/>
      <family val="2"/>
    </font>
    <font>
      <sz val="11"/>
      <color theme="7"/>
      <name val="Calibri"/>
      <family val="2"/>
      <scheme val="minor"/>
    </font>
    <font>
      <b/>
      <sz val="8"/>
      <color theme="7"/>
      <name val="Arial"/>
      <family val="2"/>
    </font>
    <font>
      <b/>
      <sz val="11"/>
      <name val="Calibri"/>
      <family val="2"/>
      <scheme val="minor"/>
    </font>
    <font>
      <b/>
      <sz val="8"/>
      <color indexed="9"/>
      <name val="Arial"/>
      <family val="2"/>
    </font>
    <font>
      <i/>
      <sz val="11"/>
      <color theme="1"/>
      <name val="Calibri"/>
      <family val="2"/>
      <scheme val="minor"/>
    </font>
    <font>
      <b/>
      <sz val="8"/>
      <color rgb="FF000000"/>
      <name val="Verdana"/>
      <family val="2"/>
    </font>
    <font>
      <sz val="10"/>
      <name val="Arial"/>
      <family val="2"/>
    </font>
    <font>
      <sz val="10"/>
      <color indexed="9"/>
      <name val="Arial"/>
      <family val="2"/>
    </font>
    <font>
      <sz val="10"/>
      <color indexed="63"/>
      <name val="Arial"/>
      <family val="2"/>
    </font>
    <font>
      <sz val="10"/>
      <color theme="0"/>
      <name val="Arial"/>
      <family val="2"/>
    </font>
    <font>
      <sz val="8"/>
      <color indexed="9"/>
      <name val="Arial"/>
      <family val="2"/>
    </font>
    <font>
      <b/>
      <sz val="18"/>
      <name val="Arial"/>
      <family val="2"/>
    </font>
    <font>
      <b/>
      <sz val="22"/>
      <color rgb="FF104F75"/>
      <name val="Arial"/>
      <family val="2"/>
    </font>
    <font>
      <b/>
      <sz val="18"/>
      <color rgb="FFFF0000"/>
      <name val="Arial"/>
      <family val="2"/>
    </font>
    <font>
      <b/>
      <sz val="18"/>
      <color theme="0"/>
      <name val="Arial"/>
      <family val="2"/>
    </font>
    <font>
      <b/>
      <sz val="12"/>
      <color theme="0"/>
      <name val="Arial"/>
      <family val="2"/>
    </font>
    <font>
      <sz val="10"/>
      <color indexed="8"/>
      <name val="MS Sans Serif"/>
      <family val="2"/>
    </font>
    <font>
      <b/>
      <sz val="14"/>
      <color indexed="8"/>
      <name val="Arial"/>
      <family val="2"/>
    </font>
    <font>
      <sz val="14"/>
      <name val="Arial"/>
      <family val="2"/>
    </font>
    <font>
      <sz val="8"/>
      <name val="Arial"/>
      <family val="2"/>
    </font>
    <font>
      <sz val="14"/>
      <color indexed="10"/>
      <name val="Arial"/>
      <family val="2"/>
    </font>
    <font>
      <i/>
      <sz val="14"/>
      <name val="Arial"/>
      <family val="2"/>
    </font>
    <font>
      <sz val="14"/>
      <color theme="0"/>
      <name val="Arial"/>
      <family val="2"/>
    </font>
    <font>
      <b/>
      <sz val="10"/>
      <color indexed="63"/>
      <name val="Arial"/>
      <family val="2"/>
    </font>
    <font>
      <b/>
      <sz val="14"/>
      <color rgb="FF104F75"/>
      <name val="Arial"/>
      <family val="2"/>
    </font>
    <font>
      <b/>
      <sz val="14"/>
      <color indexed="9"/>
      <name val="Arial"/>
      <family val="2"/>
    </font>
    <font>
      <sz val="10"/>
      <color indexed="8"/>
      <name val="Arial"/>
      <family val="2"/>
    </font>
    <font>
      <b/>
      <sz val="8"/>
      <name val="Arial"/>
      <family val="2"/>
    </font>
    <font>
      <b/>
      <sz val="8"/>
      <color indexed="55"/>
      <name val="Arial"/>
      <family val="2"/>
    </font>
    <font>
      <b/>
      <sz val="10"/>
      <color indexed="22"/>
      <name val="Arial"/>
      <family val="2"/>
    </font>
    <font>
      <b/>
      <sz val="8"/>
      <color theme="0"/>
      <name val="Arial"/>
      <family val="2"/>
    </font>
    <font>
      <sz val="14"/>
      <color indexed="9"/>
      <name val="Arial"/>
      <family val="2"/>
    </font>
    <font>
      <sz val="8"/>
      <color indexed="63"/>
      <name val="Arial"/>
      <family val="2"/>
    </font>
    <font>
      <b/>
      <sz val="10"/>
      <name val="Arial"/>
      <family val="2"/>
    </font>
    <font>
      <sz val="8"/>
      <color theme="0"/>
      <name val="Arial"/>
      <family val="2"/>
    </font>
    <font>
      <sz val="14"/>
      <color indexed="63"/>
      <name val="Arial"/>
      <family val="2"/>
    </font>
    <font>
      <b/>
      <sz val="10"/>
      <color indexed="8"/>
      <name val="Arial"/>
      <family val="2"/>
    </font>
    <font>
      <b/>
      <sz val="8"/>
      <color indexed="8"/>
      <name val="Arial"/>
      <family val="2"/>
    </font>
    <font>
      <b/>
      <sz val="10"/>
      <color rgb="FFFF0000"/>
      <name val="Arial"/>
      <family val="2"/>
    </font>
    <font>
      <sz val="11"/>
      <color theme="0" tint="-0.249977111117893"/>
      <name val="Calibri"/>
      <family val="2"/>
      <scheme val="minor"/>
    </font>
    <font>
      <sz val="10"/>
      <color theme="0" tint="-0.249977111117893"/>
      <name val="Arial"/>
      <family val="2"/>
    </font>
    <font>
      <sz val="10"/>
      <name val="Courier"/>
      <family val="3"/>
    </font>
    <font>
      <b/>
      <sz val="10"/>
      <color indexed="60"/>
      <name val="Arial"/>
      <family val="2"/>
    </font>
    <font>
      <b/>
      <sz val="9"/>
      <color indexed="81"/>
      <name val="Tahoma"/>
      <family val="2"/>
    </font>
    <font>
      <sz val="9"/>
      <color indexed="81"/>
      <name val="Tahoma"/>
      <family val="2"/>
    </font>
    <font>
      <sz val="11"/>
      <name val="Arial"/>
      <family val="2"/>
    </font>
    <font>
      <b/>
      <sz val="11"/>
      <name val="Arial"/>
      <family val="2"/>
    </font>
    <font>
      <b/>
      <sz val="11"/>
      <color indexed="63"/>
      <name val="Arial"/>
      <family val="2"/>
    </font>
    <font>
      <b/>
      <sz val="11"/>
      <color rgb="FFC00000"/>
      <name val="Arial"/>
      <family val="2"/>
    </font>
    <font>
      <b/>
      <sz val="11"/>
      <color indexed="22"/>
      <name val="Arial"/>
      <family val="2"/>
    </font>
    <font>
      <b/>
      <sz val="14"/>
      <name val="Arial"/>
      <family val="2"/>
    </font>
    <font>
      <b/>
      <sz val="9"/>
      <name val="Arial"/>
      <family val="2"/>
    </font>
    <font>
      <b/>
      <sz val="9"/>
      <color indexed="63"/>
      <name val="Arial"/>
      <family val="2"/>
    </font>
    <font>
      <b/>
      <sz val="8"/>
      <color rgb="FF8064A2"/>
      <name val="Arial"/>
      <family val="2"/>
    </font>
    <font>
      <b/>
      <u/>
      <sz val="11"/>
      <color rgb="FF8064A2"/>
      <name val="Calibri"/>
      <family val="2"/>
      <scheme val="minor"/>
    </font>
    <font>
      <b/>
      <u/>
      <vertAlign val="superscript"/>
      <sz val="11"/>
      <color rgb="FF8064A2"/>
      <name val="Calibri"/>
      <family val="2"/>
      <scheme val="minor"/>
    </font>
    <font>
      <b/>
      <sz val="14"/>
      <color theme="1"/>
      <name val="Arial"/>
      <family val="2"/>
    </font>
    <font>
      <u/>
      <sz val="10"/>
      <color indexed="12"/>
      <name val="Arial"/>
      <family val="2"/>
    </font>
    <font>
      <sz val="11"/>
      <color theme="1"/>
      <name val="Arial"/>
      <family val="2"/>
    </font>
    <font>
      <b/>
      <sz val="14"/>
      <color theme="1"/>
      <name val="Calibri"/>
      <family val="2"/>
      <scheme val="minor"/>
    </font>
    <font>
      <b/>
      <sz val="22"/>
      <color theme="1"/>
      <name val="Arial"/>
      <family val="2"/>
    </font>
    <font>
      <b/>
      <sz val="12"/>
      <color theme="1"/>
      <name val="Arial"/>
      <family val="2"/>
    </font>
    <font>
      <b/>
      <sz val="9"/>
      <color theme="1"/>
      <name val="Arial"/>
      <family val="2"/>
    </font>
    <font>
      <u/>
      <sz val="10"/>
      <color theme="0"/>
      <name val="Arial"/>
      <family val="2"/>
    </font>
    <font>
      <b/>
      <sz val="12"/>
      <color rgb="FF339966"/>
      <name val="Arial"/>
      <family val="2"/>
    </font>
    <font>
      <b/>
      <sz val="11"/>
      <color rgb="FF339966"/>
      <name val="Arial"/>
      <family val="2"/>
    </font>
    <font>
      <sz val="11"/>
      <color rgb="FF339966"/>
      <name val="Arial"/>
      <family val="2"/>
    </font>
    <font>
      <b/>
      <sz val="12"/>
      <color rgb="FF3366FF"/>
      <name val="Arial"/>
      <family val="2"/>
    </font>
    <font>
      <u/>
      <sz val="11"/>
      <color indexed="12"/>
      <name val="Arial"/>
      <family val="2"/>
    </font>
    <font>
      <sz val="10"/>
      <color rgb="FF339966"/>
      <name val="Arial"/>
      <family val="2"/>
    </font>
    <font>
      <sz val="10"/>
      <color theme="1"/>
      <name val="Calibri"/>
      <family val="2"/>
      <scheme val="minor"/>
    </font>
    <font>
      <b/>
      <sz val="14"/>
      <color rgb="FF339966"/>
      <name val="Calibri"/>
      <family val="2"/>
      <scheme val="minor"/>
    </font>
    <font>
      <b/>
      <vertAlign val="superscript"/>
      <sz val="8"/>
      <color indexed="12"/>
      <name val="Arial"/>
      <family val="2"/>
    </font>
    <font>
      <b/>
      <u/>
      <sz val="8"/>
      <color rgb="FF8064A2"/>
      <name val="Arial"/>
      <family val="2"/>
    </font>
    <font>
      <sz val="12"/>
      <color theme="0"/>
      <name val="Arial"/>
      <family val="2"/>
    </font>
    <font>
      <sz val="11"/>
      <color theme="0"/>
      <name val="Calibri"/>
      <family val="2"/>
    </font>
    <font>
      <b/>
      <i/>
      <sz val="10"/>
      <color indexed="8"/>
      <name val="Arial"/>
      <family val="2"/>
    </font>
    <font>
      <i/>
      <sz val="10"/>
      <name val="Arial"/>
      <family val="2"/>
    </font>
    <font>
      <b/>
      <i/>
      <sz val="10"/>
      <name val="Arial"/>
      <family val="2"/>
    </font>
    <font>
      <b/>
      <i/>
      <sz val="10"/>
      <color indexed="63"/>
      <name val="Arial"/>
      <family val="2"/>
    </font>
  </fonts>
  <fills count="21">
    <fill>
      <patternFill patternType="none"/>
    </fill>
    <fill>
      <patternFill patternType="gray125"/>
    </fill>
    <fill>
      <patternFill patternType="solid">
        <fgColor indexed="22"/>
        <bgColor indexed="64"/>
      </patternFill>
    </fill>
    <fill>
      <patternFill patternType="solid">
        <fgColor indexed="57"/>
        <bgColor indexed="64"/>
      </patternFill>
    </fill>
    <fill>
      <patternFill patternType="solid">
        <fgColor indexed="48"/>
        <bgColor indexed="64"/>
      </patternFill>
    </fill>
    <fill>
      <patternFill patternType="solid">
        <fgColor rgb="FF00B050"/>
        <bgColor indexed="64"/>
      </patternFill>
    </fill>
    <fill>
      <patternFill patternType="solid">
        <fgColor indexed="9"/>
        <bgColor indexed="64"/>
      </patternFill>
    </fill>
    <fill>
      <patternFill patternType="solid">
        <fgColor theme="0"/>
        <bgColor indexed="64"/>
      </patternFill>
    </fill>
    <fill>
      <patternFill patternType="solid">
        <fgColor rgb="FF104F75"/>
        <bgColor indexed="19"/>
      </patternFill>
    </fill>
    <fill>
      <patternFill patternType="solid">
        <fgColor rgb="FF104F75"/>
        <bgColor indexed="64"/>
      </patternFill>
    </fill>
    <fill>
      <patternFill patternType="mediumGray">
        <fgColor indexed="9"/>
        <bgColor rgb="FFF3ECCD"/>
      </patternFill>
    </fill>
    <fill>
      <patternFill patternType="solid">
        <fgColor theme="7" tint="0.59999389629810485"/>
        <bgColor indexed="64"/>
      </patternFill>
    </fill>
    <fill>
      <patternFill patternType="mediumGray">
        <fgColor indexed="9"/>
        <bgColor theme="7" tint="0.59999389629810485"/>
      </patternFill>
    </fill>
    <fill>
      <patternFill patternType="solid">
        <fgColor theme="4" tint="0.79998168889431442"/>
        <bgColor indexed="64"/>
      </patternFill>
    </fill>
    <fill>
      <patternFill patternType="solid">
        <fgColor theme="4"/>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8064A2"/>
        <bgColor indexed="64"/>
      </patternFill>
    </fill>
    <fill>
      <patternFill patternType="solid">
        <fgColor theme="5"/>
        <bgColor indexed="64"/>
      </patternFill>
    </fill>
    <fill>
      <patternFill patternType="solid">
        <fgColor theme="8"/>
        <bgColor indexed="64"/>
      </patternFill>
    </fill>
    <fill>
      <patternFill patternType="solid">
        <fgColor rgb="FF339966"/>
        <bgColor indexed="64"/>
      </patternFill>
    </fill>
  </fills>
  <borders count="9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22"/>
      </right>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thin">
        <color indexed="22"/>
      </right>
      <top style="thin">
        <color indexed="22"/>
      </top>
      <bottom style="thin">
        <color theme="0" tint="-0.24994659260841701"/>
      </bottom>
      <diagonal/>
    </border>
    <border>
      <left style="thin">
        <color indexed="22"/>
      </left>
      <right style="thin">
        <color indexed="22"/>
      </right>
      <top style="thin">
        <color indexed="22"/>
      </top>
      <bottom style="thin">
        <color theme="0" tint="-0.24994659260841701"/>
      </bottom>
      <diagonal/>
    </border>
    <border>
      <left style="thin">
        <color indexed="22"/>
      </left>
      <right style="medium">
        <color indexed="64"/>
      </right>
      <top style="thin">
        <color indexed="22"/>
      </top>
      <bottom style="thin">
        <color theme="0" tint="-0.24994659260841701"/>
      </bottom>
      <diagonal/>
    </border>
    <border>
      <left style="medium">
        <color indexed="64"/>
      </left>
      <right style="thin">
        <color indexed="22"/>
      </right>
      <top style="thin">
        <color theme="0" tint="-0.24994659260841701"/>
      </top>
      <bottom style="thin">
        <color indexed="22"/>
      </bottom>
      <diagonal/>
    </border>
    <border>
      <left style="thin">
        <color indexed="22"/>
      </left>
      <right style="thin">
        <color indexed="22"/>
      </right>
      <top style="thin">
        <color theme="0" tint="-0.24994659260841701"/>
      </top>
      <bottom style="thin">
        <color indexed="22"/>
      </bottom>
      <diagonal/>
    </border>
    <border>
      <left style="thin">
        <color indexed="22"/>
      </left>
      <right style="medium">
        <color indexed="64"/>
      </right>
      <top style="thin">
        <color theme="0" tint="-0.24994659260841701"/>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top style="thin">
        <color indexed="64"/>
      </top>
      <bottom/>
      <diagonal/>
    </border>
    <border>
      <left style="medium">
        <color indexed="64"/>
      </left>
      <right style="thin">
        <color indexed="22"/>
      </right>
      <top style="thin">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indexed="64"/>
      </left>
      <right/>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indexed="22"/>
      </right>
      <top style="thin">
        <color theme="0" tint="-0.24994659260841701"/>
      </top>
      <bottom style="thin">
        <color theme="0" tint="-0.24994659260841701"/>
      </bottom>
      <diagonal/>
    </border>
    <border>
      <left style="thin">
        <color indexed="22"/>
      </left>
      <right/>
      <top style="thin">
        <color indexed="22"/>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indexed="22"/>
      </right>
      <top style="thin">
        <color theme="0" tint="-0.24994659260841701"/>
      </top>
      <bottom/>
      <diagonal/>
    </border>
    <border>
      <left style="medium">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22"/>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style="thin">
        <color indexed="22"/>
      </right>
      <top style="thin">
        <color indexed="64"/>
      </top>
      <bottom style="thin">
        <color theme="0" tint="-0.24994659260841701"/>
      </bottom>
      <diagonal/>
    </border>
    <border>
      <left/>
      <right/>
      <top style="thin">
        <color indexed="64"/>
      </top>
      <bottom style="thin">
        <color theme="0" tint="-0.24994659260841701"/>
      </bottom>
      <diagonal/>
    </border>
    <border>
      <left style="thin">
        <color indexed="22"/>
      </left>
      <right style="thin">
        <color indexed="64"/>
      </right>
      <top style="thin">
        <color indexed="64"/>
      </top>
      <bottom style="thin">
        <color theme="0" tint="-0.24994659260841701"/>
      </bottom>
      <diagonal/>
    </border>
    <border>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22"/>
      </left>
      <right style="thin">
        <color indexed="64"/>
      </right>
      <top style="thin">
        <color theme="0" tint="-0.24994659260841701"/>
      </top>
      <bottom style="thin">
        <color theme="0" tint="-0.24994659260841701"/>
      </bottom>
      <diagonal/>
    </border>
    <border>
      <left style="thin">
        <color indexed="64"/>
      </left>
      <right style="thin">
        <color indexed="22"/>
      </right>
      <top style="thin">
        <color indexed="22"/>
      </top>
      <bottom style="thin">
        <color indexed="22"/>
      </bottom>
      <diagonal/>
    </border>
    <border>
      <left style="medium">
        <color indexed="64"/>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right style="thin">
        <color indexed="64"/>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64"/>
      </left>
      <right style="thin">
        <color indexed="22"/>
      </right>
      <top style="thin">
        <color theme="0" tint="-0.24994659260841701"/>
      </top>
      <bottom style="medium">
        <color indexed="64"/>
      </bottom>
      <diagonal/>
    </border>
    <border>
      <left/>
      <right/>
      <top style="thin">
        <color theme="0" tint="-0.24994659260841701"/>
      </top>
      <bottom style="medium">
        <color indexed="64"/>
      </bottom>
      <diagonal/>
    </border>
    <border>
      <left style="thin">
        <color indexed="22"/>
      </left>
      <right style="thin">
        <color indexed="64"/>
      </right>
      <top style="thin">
        <color theme="0" tint="-0.24994659260841701"/>
      </top>
      <bottom style="medium">
        <color indexed="64"/>
      </bottom>
      <diagonal/>
    </border>
    <border>
      <left/>
      <right style="thin">
        <color indexed="22"/>
      </right>
      <top style="thin">
        <color indexed="22"/>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24994659260841701"/>
      </left>
      <right style="thin">
        <color theme="0" tint="-0.24994659260841701"/>
      </right>
      <top style="thin">
        <color indexed="22"/>
      </top>
      <bottom/>
      <diagonal/>
    </border>
  </borders>
  <cellStyleXfs count="14">
    <xf numFmtId="0" fontId="0" fillId="0" borderId="0"/>
    <xf numFmtId="9" fontId="1" fillId="0" borderId="0" applyFont="0" applyFill="0" applyBorder="0" applyAlignment="0" applyProtection="0"/>
    <xf numFmtId="0" fontId="3" fillId="0" borderId="0"/>
    <xf numFmtId="0" fontId="19" fillId="0" borderId="0"/>
    <xf numFmtId="0" fontId="29" fillId="0" borderId="0"/>
    <xf numFmtId="0" fontId="19" fillId="0" borderId="0"/>
    <xf numFmtId="0" fontId="19" fillId="0" borderId="0"/>
    <xf numFmtId="164" fontId="54" fillId="0" borderId="0"/>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9" fillId="0" borderId="0"/>
  </cellStyleXfs>
  <cellXfs count="392">
    <xf numFmtId="0" fontId="0" fillId="0" borderId="0" xfId="0"/>
    <xf numFmtId="0" fontId="1" fillId="0" borderId="0" xfId="2" applyFont="1"/>
    <xf numFmtId="0" fontId="1" fillId="0" borderId="0" xfId="2" applyFont="1" applyFill="1"/>
    <xf numFmtId="3" fontId="1" fillId="0" borderId="0" xfId="2" applyNumberFormat="1" applyFont="1"/>
    <xf numFmtId="0" fontId="5" fillId="0" borderId="0" xfId="2" applyFont="1" applyFill="1"/>
    <xf numFmtId="3" fontId="1" fillId="0" borderId="0" xfId="2" applyNumberFormat="1" applyFont="1" applyFill="1"/>
    <xf numFmtId="0" fontId="0" fillId="0" borderId="0" xfId="2" applyFont="1"/>
    <xf numFmtId="0" fontId="6" fillId="0" borderId="0" xfId="2" applyFont="1"/>
    <xf numFmtId="0" fontId="4" fillId="2" borderId="0" xfId="2" applyFont="1" applyFill="1"/>
    <xf numFmtId="0" fontId="1" fillId="2" borderId="0" xfId="2" applyFont="1" applyFill="1"/>
    <xf numFmtId="0" fontId="10" fillId="2" borderId="0" xfId="2" applyFont="1" applyFill="1"/>
    <xf numFmtId="0" fontId="12" fillId="0" borderId="5" xfId="2" applyFont="1" applyFill="1" applyBorder="1" applyAlignment="1">
      <alignment horizontal="center" wrapText="1"/>
    </xf>
    <xf numFmtId="0" fontId="12" fillId="0" borderId="5" xfId="2" applyFont="1" applyFill="1" applyBorder="1" applyAlignment="1">
      <alignment horizontal="center"/>
    </xf>
    <xf numFmtId="3" fontId="12" fillId="6" borderId="5" xfId="2" applyNumberFormat="1" applyFont="1" applyFill="1" applyBorder="1" applyAlignment="1">
      <alignment horizontal="center"/>
    </xf>
    <xf numFmtId="0" fontId="12" fillId="6" borderId="5" xfId="2" applyFont="1" applyFill="1" applyBorder="1" applyAlignment="1">
      <alignment horizontal="center"/>
    </xf>
    <xf numFmtId="0" fontId="1" fillId="0" borderId="5" xfId="2" applyFont="1" applyBorder="1"/>
    <xf numFmtId="0" fontId="13" fillId="0" borderId="5" xfId="2" applyFont="1" applyBorder="1"/>
    <xf numFmtId="0" fontId="14" fillId="6" borderId="5" xfId="2" applyFont="1" applyFill="1" applyBorder="1" applyAlignment="1">
      <alignment horizontal="center"/>
    </xf>
    <xf numFmtId="0" fontId="15" fillId="2" borderId="0" xfId="2" applyFont="1" applyFill="1" applyAlignment="1">
      <alignment horizontal="center" vertical="center"/>
    </xf>
    <xf numFmtId="0" fontId="15" fillId="2" borderId="0" xfId="2" applyFont="1" applyFill="1" applyAlignment="1">
      <alignment horizontal="center" vertical="center" wrapText="1"/>
    </xf>
    <xf numFmtId="0" fontId="16" fillId="3" borderId="3" xfId="2" applyFont="1" applyFill="1" applyBorder="1" applyAlignment="1">
      <alignment horizontal="center" vertical="center" wrapText="1"/>
    </xf>
    <xf numFmtId="0" fontId="16" fillId="3" borderId="5" xfId="2" applyFont="1" applyFill="1" applyBorder="1" applyAlignment="1">
      <alignment horizontal="center" vertical="center" wrapText="1"/>
    </xf>
    <xf numFmtId="0" fontId="11" fillId="6" borderId="6"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6" fillId="0" borderId="7" xfId="2" applyNumberFormat="1" applyFont="1" applyBorder="1" applyAlignment="1">
      <alignment horizontal="left"/>
    </xf>
    <xf numFmtId="0" fontId="6" fillId="0" borderId="8" xfId="2" applyNumberFormat="1" applyFont="1" applyBorder="1" applyAlignment="1">
      <alignment horizontal="left"/>
    </xf>
    <xf numFmtId="0" fontId="6" fillId="0" borderId="9" xfId="2" applyNumberFormat="1" applyFont="1" applyBorder="1" applyAlignment="1">
      <alignment horizontal="left"/>
    </xf>
    <xf numFmtId="0" fontId="1" fillId="0" borderId="0" xfId="2" applyFont="1" applyAlignment="1">
      <alignment horizontal="right"/>
    </xf>
    <xf numFmtId="0" fontId="1" fillId="0" borderId="0" xfId="2" applyFont="1" applyFill="1" applyAlignment="1">
      <alignment horizontal="right"/>
    </xf>
    <xf numFmtId="3" fontId="1" fillId="0" borderId="0" xfId="2" applyNumberFormat="1" applyFont="1" applyAlignment="1">
      <alignment horizontal="right"/>
    </xf>
    <xf numFmtId="0" fontId="17" fillId="0" borderId="0" xfId="2" applyFont="1" applyAlignment="1">
      <alignment horizontal="right"/>
    </xf>
    <xf numFmtId="0" fontId="17" fillId="0" borderId="0" xfId="2" applyFont="1" applyFill="1" applyAlignment="1">
      <alignment horizontal="right"/>
    </xf>
    <xf numFmtId="3" fontId="17" fillId="0" borderId="0" xfId="2" applyNumberFormat="1" applyFont="1" applyFill="1" applyAlignment="1">
      <alignment horizontal="right"/>
    </xf>
    <xf numFmtId="3" fontId="1" fillId="0" borderId="0" xfId="2" applyNumberFormat="1" applyFont="1" applyFill="1" applyAlignment="1">
      <alignment horizontal="right"/>
    </xf>
    <xf numFmtId="0" fontId="17" fillId="0" borderId="0" xfId="2" applyFont="1"/>
    <xf numFmtId="0" fontId="6" fillId="0" borderId="10" xfId="2" applyNumberFormat="1" applyFont="1" applyBorder="1" applyAlignment="1">
      <alignment horizontal="left"/>
    </xf>
    <xf numFmtId="0" fontId="6" fillId="0" borderId="0" xfId="2" applyNumberFormat="1" applyFont="1" applyBorder="1" applyAlignment="1">
      <alignment horizontal="left"/>
    </xf>
    <xf numFmtId="0" fontId="6" fillId="0" borderId="11" xfId="2" applyNumberFormat="1" applyFont="1" applyBorder="1" applyAlignment="1">
      <alignment horizontal="left"/>
    </xf>
    <xf numFmtId="0" fontId="6" fillId="0" borderId="10" xfId="2" applyFont="1" applyBorder="1" applyAlignment="1">
      <alignment horizontal="left"/>
    </xf>
    <xf numFmtId="0" fontId="6" fillId="0" borderId="2" xfId="2" applyNumberFormat="1" applyFont="1" applyBorder="1" applyAlignment="1">
      <alignment horizontal="left"/>
    </xf>
    <xf numFmtId="0" fontId="6" fillId="0" borderId="1" xfId="2" applyNumberFormat="1" applyFont="1" applyBorder="1" applyAlignment="1">
      <alignment horizontal="left"/>
    </xf>
    <xf numFmtId="0" fontId="6" fillId="0" borderId="12" xfId="2" applyNumberFormat="1" applyFont="1" applyBorder="1" applyAlignment="1">
      <alignment horizontal="left"/>
    </xf>
    <xf numFmtId="0" fontId="1" fillId="0" borderId="1" xfId="2" applyFont="1" applyBorder="1" applyAlignment="1">
      <alignment horizontal="right"/>
    </xf>
    <xf numFmtId="0" fontId="1" fillId="0" borderId="1" xfId="2" applyFont="1" applyFill="1" applyBorder="1" applyAlignment="1">
      <alignment horizontal="right"/>
    </xf>
    <xf numFmtId="3" fontId="1" fillId="0" borderId="1" xfId="2" applyNumberFormat="1" applyFont="1" applyBorder="1" applyAlignment="1">
      <alignment horizontal="right"/>
    </xf>
    <xf numFmtId="0" fontId="17" fillId="0" borderId="1" xfId="2" applyFont="1" applyBorder="1" applyAlignment="1">
      <alignment horizontal="right"/>
    </xf>
    <xf numFmtId="0" fontId="17" fillId="0" borderId="1" xfId="2" applyFont="1" applyFill="1" applyBorder="1" applyAlignment="1">
      <alignment horizontal="right"/>
    </xf>
    <xf numFmtId="3" fontId="17" fillId="0" borderId="1" xfId="2" applyNumberFormat="1" applyFont="1" applyFill="1" applyBorder="1" applyAlignment="1">
      <alignment horizontal="right"/>
    </xf>
    <xf numFmtId="3" fontId="1" fillId="0" borderId="1" xfId="2" applyNumberFormat="1" applyFont="1" applyFill="1" applyBorder="1" applyAlignment="1">
      <alignment horizontal="right"/>
    </xf>
    <xf numFmtId="0" fontId="1" fillId="0" borderId="1" xfId="2" applyFont="1" applyBorder="1"/>
    <xf numFmtId="0" fontId="17" fillId="0" borderId="1" xfId="2" applyFont="1" applyBorder="1"/>
    <xf numFmtId="0" fontId="1" fillId="0" borderId="8" xfId="2" applyFont="1" applyBorder="1"/>
    <xf numFmtId="0" fontId="15" fillId="0" borderId="0" xfId="2" applyFont="1" applyFill="1" applyAlignment="1">
      <alignment horizontal="left"/>
    </xf>
    <xf numFmtId="0" fontId="0" fillId="0" borderId="0" xfId="2" applyFont="1" applyFill="1" applyAlignment="1">
      <alignment horizontal="right"/>
    </xf>
    <xf numFmtId="0" fontId="15" fillId="0" borderId="0" xfId="2" applyFont="1" applyAlignment="1">
      <alignment horizontal="left"/>
    </xf>
    <xf numFmtId="0" fontId="17" fillId="0" borderId="0" xfId="2" applyFont="1" applyFill="1"/>
    <xf numFmtId="9" fontId="1" fillId="0" borderId="0" xfId="1" applyFont="1" applyFill="1"/>
    <xf numFmtId="0" fontId="20" fillId="0" borderId="0" xfId="3" applyFont="1" applyFill="1" applyBorder="1" applyProtection="1"/>
    <xf numFmtId="0" fontId="21" fillId="0" borderId="0" xfId="3" applyFont="1" applyFill="1" applyBorder="1" applyAlignment="1" applyProtection="1">
      <alignment vertical="center"/>
    </xf>
    <xf numFmtId="0" fontId="21" fillId="0" borderId="0" xfId="3" applyFont="1" applyFill="1" applyBorder="1" applyProtection="1"/>
    <xf numFmtId="0" fontId="21" fillId="0" borderId="0" xfId="3" applyFont="1" applyFill="1" applyProtection="1"/>
    <xf numFmtId="0" fontId="19" fillId="0" borderId="0" xfId="3" applyFont="1" applyFill="1" applyProtection="1"/>
    <xf numFmtId="0" fontId="19" fillId="0" borderId="0" xfId="3" applyFont="1" applyFill="1" applyBorder="1" applyProtection="1"/>
    <xf numFmtId="0" fontId="22" fillId="0" borderId="0" xfId="3" applyFont="1" applyFill="1" applyBorder="1" applyProtection="1"/>
    <xf numFmtId="0" fontId="22" fillId="0" borderId="13" xfId="3" applyFont="1" applyFill="1" applyBorder="1" applyProtection="1"/>
    <xf numFmtId="0" fontId="22" fillId="0" borderId="0" xfId="3" applyFont="1" applyFill="1" applyProtection="1"/>
    <xf numFmtId="0" fontId="23" fillId="0" borderId="0" xfId="3" applyFont="1" applyFill="1" applyBorder="1" applyProtection="1"/>
    <xf numFmtId="0" fontId="24" fillId="0" borderId="0" xfId="3" applyFont="1" applyBorder="1" applyAlignment="1" applyProtection="1">
      <alignment horizontal="centerContinuous"/>
    </xf>
    <xf numFmtId="0" fontId="24" fillId="0" borderId="0" xfId="3" applyFont="1" applyFill="1" applyAlignment="1" applyProtection="1">
      <alignment horizontal="centerContinuous"/>
    </xf>
    <xf numFmtId="0" fontId="26" fillId="0" borderId="0" xfId="3" applyFont="1" applyAlignment="1" applyProtection="1">
      <alignment horizontal="centerContinuous"/>
    </xf>
    <xf numFmtId="0" fontId="24" fillId="0" borderId="0" xfId="3" applyFont="1" applyProtection="1"/>
    <xf numFmtId="0" fontId="24" fillId="0" borderId="0" xfId="3" applyFont="1" applyAlignment="1" applyProtection="1">
      <alignment horizontal="centerContinuous"/>
    </xf>
    <xf numFmtId="0" fontId="24" fillId="0" borderId="0" xfId="3" applyFont="1" applyFill="1" applyBorder="1" applyAlignment="1" applyProtection="1">
      <alignment horizontal="centerContinuous"/>
    </xf>
    <xf numFmtId="0" fontId="27" fillId="0" borderId="0" xfId="3" applyFont="1" applyProtection="1"/>
    <xf numFmtId="0" fontId="22" fillId="0" borderId="0" xfId="3" applyFont="1" applyFill="1" applyBorder="1" applyAlignment="1" applyProtection="1">
      <alignment vertical="center"/>
    </xf>
    <xf numFmtId="0" fontId="22" fillId="0" borderId="13" xfId="3" applyFont="1" applyFill="1" applyBorder="1" applyAlignment="1" applyProtection="1">
      <alignment vertical="center"/>
    </xf>
    <xf numFmtId="0" fontId="20" fillId="0" borderId="0" xfId="4" applyFont="1" applyFill="1" applyBorder="1" applyAlignment="1" applyProtection="1">
      <alignment horizontal="right" wrapText="1"/>
    </xf>
    <xf numFmtId="0" fontId="31" fillId="0" borderId="0" xfId="3" quotePrefix="1" applyFont="1" applyFill="1" applyBorder="1" applyAlignment="1" applyProtection="1">
      <alignment horizontal="center" vertical="center"/>
    </xf>
    <xf numFmtId="0" fontId="32" fillId="0" borderId="0" xfId="3" applyFont="1" applyAlignment="1" applyProtection="1">
      <alignment horizontal="center" vertical="center"/>
    </xf>
    <xf numFmtId="0" fontId="31" fillId="0" borderId="0" xfId="3" applyFont="1" applyAlignment="1" applyProtection="1">
      <alignment horizontal="center" vertical="center"/>
    </xf>
    <xf numFmtId="0" fontId="31" fillId="0" borderId="0" xfId="3" applyFont="1" applyBorder="1" applyAlignment="1" applyProtection="1">
      <alignment horizontal="center" vertical="center"/>
    </xf>
    <xf numFmtId="0" fontId="33" fillId="0" borderId="0" xfId="3" applyFont="1" applyAlignment="1" applyProtection="1">
      <alignment horizontal="center" vertical="center"/>
    </xf>
    <xf numFmtId="0" fontId="31" fillId="0" borderId="0" xfId="3" applyFont="1" applyFill="1" applyBorder="1" applyAlignment="1" applyProtection="1">
      <alignment horizontal="center" vertical="center"/>
    </xf>
    <xf numFmtId="0" fontId="34" fillId="0" borderId="0" xfId="5" applyFont="1" applyAlignment="1" applyProtection="1">
      <alignment horizontal="right" vertical="center"/>
    </xf>
    <xf numFmtId="0" fontId="35" fillId="0" borderId="0" xfId="3" applyFont="1" applyAlignment="1" applyProtection="1">
      <alignment horizontal="center" vertical="center"/>
    </xf>
    <xf numFmtId="0" fontId="30" fillId="0" borderId="16" xfId="3" applyFont="1" applyFill="1" applyBorder="1" applyAlignment="1" applyProtection="1">
      <alignment horizontal="left" vertical="center"/>
    </xf>
    <xf numFmtId="2" fontId="32" fillId="0" borderId="16" xfId="3" applyNumberFormat="1" applyFont="1" applyFill="1" applyBorder="1" applyAlignment="1" applyProtection="1">
      <alignment horizontal="left" vertical="center"/>
    </xf>
    <xf numFmtId="0" fontId="31" fillId="0" borderId="16" xfId="3" quotePrefix="1" applyFont="1" applyFill="1" applyBorder="1" applyAlignment="1" applyProtection="1">
      <alignment horizontal="center" vertical="center"/>
    </xf>
    <xf numFmtId="0" fontId="36" fillId="0" borderId="0" xfId="3" applyFont="1" applyFill="1" applyBorder="1" applyProtection="1"/>
    <xf numFmtId="0" fontId="37" fillId="8" borderId="17" xfId="3" applyFont="1" applyFill="1" applyBorder="1" applyAlignment="1" applyProtection="1">
      <alignment horizontal="left" vertical="center"/>
    </xf>
    <xf numFmtId="0" fontId="38" fillId="8" borderId="18" xfId="3" applyFont="1" applyFill="1" applyBorder="1" applyAlignment="1" applyProtection="1">
      <alignment horizontal="left" vertical="center"/>
    </xf>
    <xf numFmtId="0" fontId="7" fillId="9" borderId="18" xfId="3" applyFont="1" applyFill="1" applyBorder="1" applyProtection="1"/>
    <xf numFmtId="0" fontId="7" fillId="8" borderId="18" xfId="3" applyFont="1" applyFill="1" applyBorder="1" applyAlignment="1" applyProtection="1">
      <alignment vertical="center"/>
    </xf>
    <xf numFmtId="0" fontId="7" fillId="8" borderId="19" xfId="3" applyFont="1" applyFill="1" applyBorder="1" applyAlignment="1" applyProtection="1">
      <alignment vertical="center"/>
    </xf>
    <xf numFmtId="0" fontId="8" fillId="0" borderId="0" xfId="3" applyFont="1" applyFill="1" applyProtection="1"/>
    <xf numFmtId="0" fontId="36" fillId="0" borderId="0" xfId="3" applyFont="1" applyFill="1" applyProtection="1"/>
    <xf numFmtId="0" fontId="39" fillId="0" borderId="0" xfId="3" applyFont="1" applyFill="1" applyBorder="1" applyAlignment="1" applyProtection="1">
      <alignment vertical="center"/>
    </xf>
    <xf numFmtId="0" fontId="22" fillId="0" borderId="0" xfId="3" applyFont="1" applyFill="1" applyAlignment="1" applyProtection="1">
      <alignment vertical="center"/>
    </xf>
    <xf numFmtId="0" fontId="39" fillId="0" borderId="0" xfId="3" applyFont="1" applyFill="1" applyAlignment="1" applyProtection="1">
      <alignment vertical="center"/>
    </xf>
    <xf numFmtId="0" fontId="40" fillId="0" borderId="0" xfId="3" applyFont="1" applyFill="1" applyBorder="1" applyAlignment="1">
      <alignment horizontal="center" vertical="center" wrapText="1"/>
    </xf>
    <xf numFmtId="0" fontId="39" fillId="0" borderId="11" xfId="3" applyFont="1" applyFill="1" applyBorder="1" applyAlignment="1" applyProtection="1">
      <alignment vertical="center"/>
    </xf>
    <xf numFmtId="1" fontId="36" fillId="0" borderId="0" xfId="3" applyNumberFormat="1" applyFont="1" applyFill="1" applyBorder="1" applyAlignment="1" applyProtection="1">
      <alignment horizontal="center" vertical="center"/>
    </xf>
    <xf numFmtId="1" fontId="42" fillId="0" borderId="0" xfId="3" applyNumberFormat="1" applyFont="1" applyFill="1" applyBorder="1" applyAlignment="1" applyProtection="1">
      <alignment horizontal="center" vertical="center"/>
    </xf>
    <xf numFmtId="0" fontId="21" fillId="0" borderId="11" xfId="3" applyFont="1" applyFill="1" applyBorder="1" applyProtection="1"/>
    <xf numFmtId="3" fontId="8" fillId="0" borderId="0" xfId="3" applyNumberFormat="1" applyFont="1" applyFill="1" applyBorder="1" applyAlignment="1" applyProtection="1">
      <alignment horizontal="center" vertical="center"/>
    </xf>
    <xf numFmtId="1" fontId="8" fillId="0" borderId="0" xfId="3" applyNumberFormat="1" applyFont="1" applyFill="1" applyBorder="1" applyAlignment="1" applyProtection="1">
      <alignment horizontal="center" vertical="center"/>
    </xf>
    <xf numFmtId="0" fontId="21" fillId="0" borderId="11" xfId="3" applyFont="1" applyFill="1" applyBorder="1" applyAlignment="1" applyProtection="1">
      <alignment vertical="center"/>
    </xf>
    <xf numFmtId="0" fontId="43" fillId="0" borderId="0" xfId="3" applyFont="1" applyFill="1" applyBorder="1" applyAlignment="1">
      <alignment horizontal="center" vertical="center" wrapText="1"/>
    </xf>
    <xf numFmtId="0" fontId="21" fillId="0" borderId="0" xfId="3" applyFont="1" applyFill="1" applyAlignment="1" applyProtection="1">
      <alignment vertical="center"/>
    </xf>
    <xf numFmtId="0" fontId="21" fillId="0" borderId="41" xfId="3" applyFont="1" applyFill="1" applyBorder="1" applyAlignment="1" applyProtection="1">
      <alignment vertical="center"/>
    </xf>
    <xf numFmtId="0" fontId="45" fillId="0" borderId="0" xfId="3" applyFont="1" applyFill="1" applyBorder="1" applyProtection="1"/>
    <xf numFmtId="3" fontId="36" fillId="0" borderId="26" xfId="3" applyNumberFormat="1" applyFont="1" applyFill="1" applyBorder="1" applyAlignment="1" applyProtection="1">
      <alignment horizontal="center" vertical="center"/>
    </xf>
    <xf numFmtId="1" fontId="36" fillId="0" borderId="46" xfId="3" applyNumberFormat="1" applyFont="1" applyFill="1" applyBorder="1" applyAlignment="1" applyProtection="1">
      <alignment horizontal="center" vertical="center"/>
    </xf>
    <xf numFmtId="0" fontId="45" fillId="0" borderId="41" xfId="3" applyFont="1" applyFill="1" applyBorder="1" applyProtection="1"/>
    <xf numFmtId="0" fontId="45" fillId="0" borderId="11" xfId="3" applyFont="1" applyFill="1" applyBorder="1" applyProtection="1"/>
    <xf numFmtId="1" fontId="36" fillId="0" borderId="48" xfId="3" applyNumberFormat="1" applyFont="1" applyFill="1" applyBorder="1" applyAlignment="1" applyProtection="1">
      <alignment horizontal="center" vertical="center"/>
    </xf>
    <xf numFmtId="3" fontId="36" fillId="0" borderId="48" xfId="3" applyNumberFormat="1" applyFont="1" applyFill="1" applyBorder="1" applyAlignment="1" applyProtection="1">
      <alignment horizontal="center" vertical="center"/>
    </xf>
    <xf numFmtId="1" fontId="46" fillId="0" borderId="49" xfId="3" applyNumberFormat="1" applyFont="1" applyFill="1" applyBorder="1" applyAlignment="1" applyProtection="1">
      <alignment horizontal="center" vertical="center"/>
    </xf>
    <xf numFmtId="0" fontId="45" fillId="0" borderId="0" xfId="3" applyFont="1" applyFill="1" applyProtection="1"/>
    <xf numFmtId="0" fontId="47" fillId="0" borderId="0" xfId="3" applyFont="1" applyFill="1" applyProtection="1"/>
    <xf numFmtId="0" fontId="47" fillId="0" borderId="0" xfId="3" applyFont="1" applyFill="1" applyBorder="1" applyProtection="1"/>
    <xf numFmtId="0" fontId="47" fillId="0" borderId="13" xfId="3" applyFont="1" applyFill="1" applyBorder="1" applyProtection="1"/>
    <xf numFmtId="3" fontId="36" fillId="0" borderId="52" xfId="3" applyNumberFormat="1" applyFont="1" applyFill="1" applyBorder="1" applyAlignment="1" applyProtection="1">
      <alignment horizontal="center" vertical="center" wrapText="1"/>
    </xf>
    <xf numFmtId="3" fontId="36" fillId="0" borderId="54" xfId="3" applyNumberFormat="1" applyFont="1" applyFill="1" applyBorder="1" applyAlignment="1" applyProtection="1">
      <alignment horizontal="center" vertical="center" wrapText="1"/>
    </xf>
    <xf numFmtId="0" fontId="21" fillId="0" borderId="0" xfId="3" applyFont="1" applyFill="1" applyBorder="1" applyAlignment="1" applyProtection="1">
      <alignment horizontal="left" vertical="center"/>
    </xf>
    <xf numFmtId="3" fontId="36" fillId="0" borderId="62" xfId="3" applyNumberFormat="1" applyFont="1" applyFill="1" applyBorder="1" applyAlignment="1" applyProtection="1">
      <alignment horizontal="center" vertical="center" wrapText="1"/>
    </xf>
    <xf numFmtId="3" fontId="36" fillId="0" borderId="64" xfId="3" applyNumberFormat="1" applyFont="1" applyFill="1" applyBorder="1" applyAlignment="1" applyProtection="1">
      <alignment horizontal="center" vertical="center" wrapText="1"/>
    </xf>
    <xf numFmtId="0" fontId="21" fillId="0" borderId="0" xfId="3" applyFont="1" applyFill="1" applyAlignment="1" applyProtection="1">
      <alignment horizontal="left" vertical="center"/>
    </xf>
    <xf numFmtId="0" fontId="22" fillId="0" borderId="0" xfId="3" applyFont="1" applyFill="1" applyAlignment="1" applyProtection="1">
      <alignment horizontal="left" vertical="center"/>
    </xf>
    <xf numFmtId="0" fontId="22" fillId="0" borderId="0" xfId="3" applyFont="1" applyFill="1" applyBorder="1" applyAlignment="1" applyProtection="1">
      <alignment horizontal="left" vertical="center"/>
    </xf>
    <xf numFmtId="0" fontId="22" fillId="0" borderId="13" xfId="3" applyFont="1" applyFill="1" applyBorder="1" applyAlignment="1" applyProtection="1">
      <alignment horizontal="left" vertical="center"/>
    </xf>
    <xf numFmtId="0" fontId="48" fillId="0" borderId="0" xfId="3" applyFont="1" applyFill="1" applyBorder="1" applyAlignment="1" applyProtection="1">
      <alignment horizontal="left" vertical="center"/>
    </xf>
    <xf numFmtId="0" fontId="21" fillId="0" borderId="0" xfId="3" applyFont="1" applyFill="1" applyBorder="1" applyAlignment="1" applyProtection="1">
      <alignment horizontal="left" vertical="center" wrapText="1"/>
    </xf>
    <xf numFmtId="0" fontId="20" fillId="0" borderId="0" xfId="6" applyFont="1" applyFill="1" applyBorder="1"/>
    <xf numFmtId="0" fontId="21" fillId="0" borderId="0" xfId="6" applyFont="1" applyFill="1" applyBorder="1" applyAlignment="1">
      <alignment vertical="center"/>
    </xf>
    <xf numFmtId="0" fontId="21" fillId="0" borderId="0" xfId="6" applyFont="1" applyFill="1" applyBorder="1"/>
    <xf numFmtId="0" fontId="21" fillId="0" borderId="0" xfId="6" applyFont="1" applyFill="1"/>
    <xf numFmtId="0" fontId="23" fillId="0" borderId="0" xfId="6" applyFont="1" applyFill="1" applyBorder="1"/>
    <xf numFmtId="0" fontId="24" fillId="0" borderId="0" xfId="6" applyFont="1" applyAlignment="1">
      <alignment horizontal="centerContinuous"/>
    </xf>
    <xf numFmtId="0" fontId="24" fillId="0" borderId="0" xfId="6" applyFont="1" applyAlignment="1">
      <alignment horizontal="centerContinuous" vertical="center"/>
    </xf>
    <xf numFmtId="0" fontId="24" fillId="0" borderId="0" xfId="6" applyFont="1" applyFill="1" applyBorder="1" applyAlignment="1">
      <alignment horizontal="centerContinuous" vertical="center"/>
    </xf>
    <xf numFmtId="0" fontId="24" fillId="0" borderId="0" xfId="6" applyFont="1"/>
    <xf numFmtId="0" fontId="31" fillId="0" borderId="0" xfId="6" applyFont="1" applyAlignment="1">
      <alignment horizontal="center" vertical="center"/>
    </xf>
    <xf numFmtId="0" fontId="39" fillId="0" borderId="0" xfId="6" applyFont="1" applyFill="1" applyAlignment="1">
      <alignment horizontal="center" vertical="center"/>
    </xf>
    <xf numFmtId="2" fontId="32" fillId="0" borderId="0" xfId="6" applyNumberFormat="1" applyFont="1" applyAlignment="1">
      <alignment horizontal="left" vertical="center"/>
    </xf>
    <xf numFmtId="0" fontId="31" fillId="0" borderId="0" xfId="6" quotePrefix="1" applyFont="1" applyAlignment="1">
      <alignment horizontal="center" vertical="center"/>
    </xf>
    <xf numFmtId="0" fontId="32" fillId="0" borderId="0" xfId="6" applyFont="1" applyAlignment="1">
      <alignment horizontal="center" vertical="center"/>
    </xf>
    <xf numFmtId="0" fontId="31" fillId="0" borderId="0" xfId="6" applyFont="1" applyFill="1" applyBorder="1" applyAlignment="1">
      <alignment horizontal="center" vertical="center"/>
    </xf>
    <xf numFmtId="0" fontId="36" fillId="0" borderId="0" xfId="6" applyFont="1" applyFill="1" applyBorder="1"/>
    <xf numFmtId="0" fontId="36" fillId="0" borderId="0" xfId="6" applyFont="1" applyFill="1"/>
    <xf numFmtId="0" fontId="39" fillId="0" borderId="0" xfId="6" applyFont="1" applyFill="1" applyAlignment="1">
      <alignment vertical="center"/>
    </xf>
    <xf numFmtId="0" fontId="19" fillId="0" borderId="0" xfId="6" applyFont="1"/>
    <xf numFmtId="0" fontId="19" fillId="0" borderId="41" xfId="6" applyFont="1" applyBorder="1"/>
    <xf numFmtId="3" fontId="49" fillId="0" borderId="26" xfId="6" applyNumberFormat="1" applyFont="1" applyFill="1" applyBorder="1" applyAlignment="1">
      <alignment horizontal="center" vertical="center"/>
    </xf>
    <xf numFmtId="3" fontId="49" fillId="0" borderId="76" xfId="6" applyNumberFormat="1" applyFont="1" applyFill="1" applyBorder="1" applyAlignment="1">
      <alignment horizontal="center" vertical="center"/>
    </xf>
    <xf numFmtId="1" fontId="8" fillId="0" borderId="41" xfId="6" applyNumberFormat="1" applyFont="1" applyFill="1" applyBorder="1" applyAlignment="1" applyProtection="1">
      <alignment horizontal="left" vertical="center"/>
    </xf>
    <xf numFmtId="0" fontId="32" fillId="0" borderId="25" xfId="6" applyFont="1" applyBorder="1" applyAlignment="1">
      <alignment horizontal="center" vertical="center"/>
    </xf>
    <xf numFmtId="0" fontId="32" fillId="0" borderId="46" xfId="6" applyFont="1" applyBorder="1" applyAlignment="1">
      <alignment vertical="center"/>
    </xf>
    <xf numFmtId="0" fontId="32" fillId="0" borderId="77" xfId="6" applyFont="1" applyBorder="1" applyAlignment="1">
      <alignment horizontal="center" vertical="center" wrapText="1"/>
    </xf>
    <xf numFmtId="3" fontId="36" fillId="0" borderId="78" xfId="6" applyNumberFormat="1" applyFont="1" applyFill="1" applyBorder="1" applyAlignment="1" applyProtection="1">
      <alignment horizontal="center" vertical="center"/>
    </xf>
    <xf numFmtId="3" fontId="36" fillId="0" borderId="79" xfId="6" applyNumberFormat="1" applyFont="1" applyFill="1" applyBorder="1" applyAlignment="1" applyProtection="1">
      <alignment horizontal="center" vertical="center"/>
    </xf>
    <xf numFmtId="0" fontId="32" fillId="0" borderId="77" xfId="6" applyFont="1" applyBorder="1" applyAlignment="1"/>
    <xf numFmtId="3" fontId="50" fillId="0" borderId="81" xfId="6" applyNumberFormat="1" applyFont="1" applyBorder="1" applyAlignment="1">
      <alignment horizontal="center"/>
    </xf>
    <xf numFmtId="3" fontId="19" fillId="0" borderId="26" xfId="6" applyNumberFormat="1" applyFont="1" applyBorder="1"/>
    <xf numFmtId="3" fontId="19" fillId="0" borderId="78" xfId="6" applyNumberFormat="1" applyFont="1" applyBorder="1"/>
    <xf numFmtId="3" fontId="19" fillId="0" borderId="79" xfId="6" applyNumberFormat="1" applyFont="1" applyBorder="1"/>
    <xf numFmtId="3" fontId="19" fillId="0" borderId="80" xfId="6" applyNumberFormat="1" applyFont="1" applyBorder="1"/>
    <xf numFmtId="3" fontId="19" fillId="0" borderId="76" xfId="6" applyNumberFormat="1" applyFont="1" applyBorder="1"/>
    <xf numFmtId="0" fontId="22" fillId="0" borderId="41" xfId="6" applyFont="1" applyBorder="1"/>
    <xf numFmtId="1" fontId="51" fillId="0" borderId="41" xfId="6" applyNumberFormat="1" applyFont="1" applyFill="1" applyBorder="1" applyAlignment="1" applyProtection="1">
      <alignment horizontal="left" vertical="center"/>
    </xf>
    <xf numFmtId="0" fontId="5" fillId="0" borderId="0" xfId="0" applyFont="1"/>
    <xf numFmtId="0" fontId="19" fillId="0" borderId="0" xfId="0" applyFont="1"/>
    <xf numFmtId="49" fontId="0" fillId="0" borderId="0" xfId="0" applyNumberFormat="1"/>
    <xf numFmtId="0" fontId="0" fillId="0" borderId="0" xfId="0" applyNumberFormat="1"/>
    <xf numFmtId="0" fontId="19" fillId="0" borderId="0" xfId="4" applyFont="1" applyFill="1" applyBorder="1" applyAlignment="1">
      <alignment horizontal="right" wrapText="1"/>
    </xf>
    <xf numFmtId="0" fontId="39" fillId="0" borderId="0" xfId="4" applyFont="1" applyFill="1" applyBorder="1" applyAlignment="1">
      <alignment horizontal="left" wrapText="1"/>
    </xf>
    <xf numFmtId="164" fontId="6" fillId="0" borderId="0" xfId="7" applyFont="1" applyFill="1" applyAlignment="1" applyProtection="1">
      <alignment horizontal="left" vertical="top"/>
    </xf>
    <xf numFmtId="164" fontId="6" fillId="0" borderId="0" xfId="7" applyFont="1" applyFill="1" applyAlignment="1" applyProtection="1"/>
    <xf numFmtId="0" fontId="0" fillId="0" borderId="0" xfId="0" applyFill="1"/>
    <xf numFmtId="49" fontId="0" fillId="0" borderId="0" xfId="0" applyNumberFormat="1" applyFill="1"/>
    <xf numFmtId="3" fontId="6" fillId="0" borderId="0" xfId="7" applyNumberFormat="1" applyFont="1" applyFill="1" applyAlignment="1"/>
    <xf numFmtId="0" fontId="46" fillId="0" borderId="0" xfId="4" applyFont="1" applyFill="1" applyBorder="1" applyAlignment="1">
      <alignment horizontal="right" wrapText="1"/>
    </xf>
    <xf numFmtId="0" fontId="55" fillId="0" borderId="0" xfId="4" applyFont="1" applyFill="1" applyBorder="1" applyAlignment="1">
      <alignment horizontal="left" wrapText="1"/>
    </xf>
    <xf numFmtId="1" fontId="60" fillId="0" borderId="27" xfId="3" applyNumberFormat="1" applyFont="1" applyFill="1" applyBorder="1" applyAlignment="1" applyProtection="1">
      <alignment horizontal="center" vertical="center"/>
    </xf>
    <xf numFmtId="1" fontId="61" fillId="10" borderId="29" xfId="3" applyNumberFormat="1" applyFont="1" applyFill="1" applyBorder="1" applyAlignment="1" applyProtection="1">
      <alignment horizontal="center" vertical="center"/>
    </xf>
    <xf numFmtId="1" fontId="62" fillId="0" borderId="30" xfId="3" applyNumberFormat="1" applyFont="1" applyFill="1" applyBorder="1" applyAlignment="1" applyProtection="1">
      <alignment horizontal="center" vertical="center"/>
    </xf>
    <xf numFmtId="1" fontId="60" fillId="10" borderId="32" xfId="3" applyNumberFormat="1" applyFont="1" applyFill="1" applyBorder="1" applyAlignment="1" applyProtection="1">
      <alignment horizontal="center" vertical="center" wrapText="1"/>
    </xf>
    <xf numFmtId="1" fontId="62" fillId="0" borderId="33" xfId="3" applyNumberFormat="1" applyFont="1" applyFill="1" applyBorder="1" applyAlignment="1" applyProtection="1">
      <alignment horizontal="center" vertical="center"/>
    </xf>
    <xf numFmtId="1" fontId="60" fillId="10" borderId="26" xfId="3" applyNumberFormat="1" applyFont="1" applyFill="1" applyBorder="1" applyAlignment="1" applyProtection="1">
      <alignment horizontal="center" vertical="center" wrapText="1"/>
    </xf>
    <xf numFmtId="1" fontId="62" fillId="0" borderId="27" xfId="3" applyNumberFormat="1" applyFont="1" applyFill="1" applyBorder="1" applyAlignment="1" applyProtection="1">
      <alignment horizontal="center" vertical="center"/>
    </xf>
    <xf numFmtId="1" fontId="60" fillId="0" borderId="36" xfId="3" applyNumberFormat="1" applyFont="1" applyFill="1" applyBorder="1" applyAlignment="1" applyProtection="1">
      <alignment horizontal="center" vertical="center"/>
    </xf>
    <xf numFmtId="0" fontId="64" fillId="0" borderId="39" xfId="3" applyFont="1" applyFill="1" applyBorder="1" applyAlignment="1">
      <alignment horizontal="left" vertical="center" wrapText="1"/>
    </xf>
    <xf numFmtId="0" fontId="64" fillId="0" borderId="40" xfId="3" applyFont="1" applyFill="1" applyBorder="1" applyAlignment="1">
      <alignment horizontal="left" vertical="center" wrapText="1"/>
    </xf>
    <xf numFmtId="0" fontId="64" fillId="0" borderId="43" xfId="3" applyFont="1" applyFill="1" applyBorder="1" applyAlignment="1">
      <alignment horizontal="left" vertical="center" wrapText="1"/>
    </xf>
    <xf numFmtId="0" fontId="64" fillId="0" borderId="44" xfId="3" applyFont="1" applyFill="1" applyBorder="1" applyAlignment="1">
      <alignment horizontal="left" vertical="center" wrapText="1"/>
    </xf>
    <xf numFmtId="3" fontId="65" fillId="0" borderId="51" xfId="3" applyNumberFormat="1" applyFont="1" applyFill="1" applyBorder="1" applyAlignment="1" applyProtection="1">
      <alignment horizontal="center" vertical="center" wrapText="1"/>
    </xf>
    <xf numFmtId="3" fontId="65" fillId="0" borderId="61" xfId="3" applyNumberFormat="1" applyFont="1" applyFill="1" applyBorder="1" applyAlignment="1" applyProtection="1">
      <alignment horizontal="center" vertical="center" wrapText="1"/>
    </xf>
    <xf numFmtId="3" fontId="65" fillId="0" borderId="53" xfId="3" applyNumberFormat="1" applyFont="1" applyFill="1" applyBorder="1" applyAlignment="1" applyProtection="1">
      <alignment horizontal="center" vertical="center" wrapText="1"/>
    </xf>
    <xf numFmtId="3" fontId="65" fillId="0" borderId="63" xfId="3" applyNumberFormat="1" applyFont="1" applyFill="1" applyBorder="1" applyAlignment="1" applyProtection="1">
      <alignment horizontal="center" vertical="center" wrapText="1"/>
    </xf>
    <xf numFmtId="0" fontId="59" fillId="11" borderId="23" xfId="3" applyFont="1" applyFill="1" applyBorder="1" applyAlignment="1">
      <alignment horizontal="left" vertical="top" wrapText="1"/>
    </xf>
    <xf numFmtId="0" fontId="64" fillId="11" borderId="43" xfId="3" applyFont="1" applyFill="1" applyBorder="1" applyAlignment="1">
      <alignment horizontal="left" vertical="center" wrapText="1"/>
    </xf>
    <xf numFmtId="1" fontId="36" fillId="12" borderId="26" xfId="3" applyNumberFormat="1" applyFont="1" applyFill="1" applyBorder="1" applyAlignment="1" applyProtection="1">
      <alignment horizontal="center" vertical="center"/>
    </xf>
    <xf numFmtId="0" fontId="32" fillId="0" borderId="0" xfId="3" applyFont="1" applyFill="1" applyProtection="1"/>
    <xf numFmtId="0" fontId="19" fillId="0" borderId="0" xfId="3" applyFont="1" applyFill="1" applyAlignment="1" applyProtection="1">
      <alignment horizontal="left" vertical="center"/>
    </xf>
    <xf numFmtId="0" fontId="58" fillId="13" borderId="22" xfId="3" applyFont="1" applyFill="1" applyBorder="1" applyAlignment="1" applyProtection="1">
      <alignment vertical="center"/>
    </xf>
    <xf numFmtId="0" fontId="59" fillId="13" borderId="25" xfId="3" applyFont="1" applyFill="1" applyBorder="1" applyAlignment="1">
      <alignment horizontal="left" vertical="center" wrapText="1"/>
    </xf>
    <xf numFmtId="0" fontId="59" fillId="13" borderId="28" xfId="3" applyFont="1" applyFill="1" applyBorder="1" applyAlignment="1">
      <alignment horizontal="left" vertical="center" wrapText="1"/>
    </xf>
    <xf numFmtId="0" fontId="59" fillId="13" borderId="31" xfId="3" applyFont="1" applyFill="1" applyBorder="1" applyAlignment="1">
      <alignment horizontal="left" vertical="center" wrapText="1"/>
    </xf>
    <xf numFmtId="0" fontId="59" fillId="13" borderId="34" xfId="3" applyFont="1" applyFill="1" applyBorder="1" applyAlignment="1">
      <alignment horizontal="left" vertical="center" wrapText="1"/>
    </xf>
    <xf numFmtId="0" fontId="19" fillId="13" borderId="38" xfId="3" applyFont="1" applyFill="1" applyBorder="1" applyAlignment="1" applyProtection="1">
      <alignment vertical="center"/>
    </xf>
    <xf numFmtId="0" fontId="64" fillId="13" borderId="45" xfId="3" applyFont="1" applyFill="1" applyBorder="1" applyAlignment="1" applyProtection="1">
      <alignment horizontal="center" vertical="center" wrapText="1"/>
    </xf>
    <xf numFmtId="0" fontId="19" fillId="13" borderId="42" xfId="3" applyFont="1" applyFill="1" applyBorder="1" applyAlignment="1" applyProtection="1">
      <alignment vertical="center"/>
    </xf>
    <xf numFmtId="0" fontId="40" fillId="13" borderId="47" xfId="3" applyFont="1" applyFill="1" applyBorder="1" applyAlignment="1" applyProtection="1">
      <alignment horizontal="center" vertical="center" wrapText="1"/>
    </xf>
    <xf numFmtId="0" fontId="38" fillId="14" borderId="37" xfId="3" applyFont="1" applyFill="1" applyBorder="1" applyAlignment="1" applyProtection="1">
      <alignment vertical="center"/>
    </xf>
    <xf numFmtId="0" fontId="38" fillId="14" borderId="68" xfId="6" applyFont="1" applyFill="1" applyBorder="1" applyAlignment="1">
      <alignment vertical="center"/>
    </xf>
    <xf numFmtId="0" fontId="38" fillId="14" borderId="1" xfId="6" applyFont="1" applyFill="1" applyBorder="1" applyAlignment="1">
      <alignment vertical="center"/>
    </xf>
    <xf numFmtId="0" fontId="19" fillId="13" borderId="69" xfId="6" applyFont="1" applyFill="1" applyBorder="1"/>
    <xf numFmtId="0" fontId="19" fillId="13" borderId="4" xfId="6" applyFont="1" applyFill="1" applyBorder="1"/>
    <xf numFmtId="0" fontId="40" fillId="16" borderId="70" xfId="6" applyFont="1" applyFill="1" applyBorder="1" applyAlignment="1">
      <alignment horizontal="center" vertical="center"/>
    </xf>
    <xf numFmtId="0" fontId="40" fillId="16" borderId="71" xfId="6" applyFont="1" applyFill="1" applyBorder="1" applyAlignment="1">
      <alignment vertical="center"/>
    </xf>
    <xf numFmtId="0" fontId="40" fillId="16" borderId="72" xfId="6" applyFont="1" applyFill="1" applyBorder="1" applyAlignment="1"/>
    <xf numFmtId="3" fontId="49" fillId="16" borderId="26" xfId="6" applyNumberFormat="1" applyFont="1" applyFill="1" applyBorder="1" applyAlignment="1">
      <alignment horizontal="center" vertical="center"/>
    </xf>
    <xf numFmtId="3" fontId="36" fillId="16" borderId="73" xfId="6" applyNumberFormat="1" applyFont="1" applyFill="1" applyBorder="1" applyAlignment="1" applyProtection="1">
      <alignment horizontal="center" vertical="center"/>
    </xf>
    <xf numFmtId="3" fontId="36" fillId="16" borderId="74" xfId="6" applyNumberFormat="1" applyFont="1" applyFill="1" applyBorder="1" applyAlignment="1" applyProtection="1">
      <alignment horizontal="center" vertical="center"/>
    </xf>
    <xf numFmtId="3" fontId="49" fillId="16" borderId="76" xfId="6" applyNumberFormat="1" applyFont="1" applyFill="1" applyBorder="1" applyAlignment="1">
      <alignment horizontal="center" vertical="center"/>
    </xf>
    <xf numFmtId="0" fontId="32" fillId="16" borderId="25" xfId="6" applyFont="1" applyFill="1" applyBorder="1" applyAlignment="1">
      <alignment horizontal="right" vertical="center"/>
    </xf>
    <xf numFmtId="0" fontId="40" fillId="16" borderId="46" xfId="6" applyFont="1" applyFill="1" applyBorder="1" applyAlignment="1">
      <alignment vertical="center"/>
    </xf>
    <xf numFmtId="0" fontId="40" fillId="16" borderId="77" xfId="6" applyFont="1" applyFill="1" applyBorder="1" applyAlignment="1"/>
    <xf numFmtId="3" fontId="46" fillId="16" borderId="26" xfId="6" applyNumberFormat="1" applyFont="1" applyFill="1" applyBorder="1" applyAlignment="1">
      <alignment horizontal="center" vertical="center"/>
    </xf>
    <xf numFmtId="3" fontId="51" fillId="16" borderId="78" xfId="6" applyNumberFormat="1" applyFont="1" applyFill="1" applyBorder="1" applyAlignment="1" applyProtection="1">
      <alignment horizontal="center" vertical="center"/>
    </xf>
    <xf numFmtId="3" fontId="51" fillId="16" borderId="79" xfId="6" applyNumberFormat="1" applyFont="1" applyFill="1" applyBorder="1" applyAlignment="1" applyProtection="1">
      <alignment horizontal="center" vertical="center"/>
    </xf>
    <xf numFmtId="3" fontId="51" fillId="16" borderId="80" xfId="6" applyNumberFormat="1" applyFont="1" applyFill="1" applyBorder="1" applyAlignment="1" applyProtection="1">
      <alignment horizontal="center" vertical="center"/>
    </xf>
    <xf numFmtId="3" fontId="51" fillId="16" borderId="76" xfId="6" applyNumberFormat="1" applyFont="1" applyFill="1" applyBorder="1" applyAlignment="1">
      <alignment horizontal="center" vertical="center"/>
    </xf>
    <xf numFmtId="3" fontId="51" fillId="16" borderId="26" xfId="6" applyNumberFormat="1" applyFont="1" applyFill="1" applyBorder="1" applyAlignment="1">
      <alignment horizontal="center" vertical="center"/>
    </xf>
    <xf numFmtId="3" fontId="51" fillId="16" borderId="46" xfId="6" applyNumberFormat="1" applyFont="1" applyFill="1" applyBorder="1" applyAlignment="1">
      <alignment horizontal="center" vertical="center"/>
    </xf>
    <xf numFmtId="0" fontId="40" fillId="16" borderId="82" xfId="6" applyFont="1" applyFill="1" applyBorder="1" applyAlignment="1">
      <alignment horizontal="center" vertical="center"/>
    </xf>
    <xf numFmtId="0" fontId="40" fillId="16" borderId="83" xfId="6" applyFont="1" applyFill="1" applyBorder="1" applyAlignment="1">
      <alignment vertical="center"/>
    </xf>
    <xf numFmtId="0" fontId="40" fillId="16" borderId="84" xfId="6" applyFont="1" applyFill="1" applyBorder="1"/>
    <xf numFmtId="3" fontId="49" fillId="16" borderId="85" xfId="6" applyNumberFormat="1" applyFont="1" applyFill="1" applyBorder="1" applyAlignment="1">
      <alignment horizontal="center" vertical="center"/>
    </xf>
    <xf numFmtId="3" fontId="49" fillId="16" borderId="83" xfId="6" applyNumberFormat="1" applyFont="1" applyFill="1" applyBorder="1" applyAlignment="1">
      <alignment horizontal="center" vertical="center"/>
    </xf>
    <xf numFmtId="3" fontId="36" fillId="16" borderId="86" xfId="6" applyNumberFormat="1" applyFont="1" applyFill="1" applyBorder="1" applyAlignment="1" applyProtection="1">
      <alignment horizontal="center" vertical="center"/>
    </xf>
    <xf numFmtId="3" fontId="36" fillId="16" borderId="87" xfId="6" applyNumberFormat="1" applyFont="1" applyFill="1" applyBorder="1" applyAlignment="1" applyProtection="1">
      <alignment horizontal="center" vertical="center"/>
    </xf>
    <xf numFmtId="3" fontId="49" fillId="16" borderId="89" xfId="6" applyNumberFormat="1" applyFont="1" applyFill="1" applyBorder="1" applyAlignment="1">
      <alignment horizontal="center" vertical="center"/>
    </xf>
    <xf numFmtId="0" fontId="40" fillId="13" borderId="3" xfId="6" applyFont="1" applyFill="1" applyBorder="1" applyAlignment="1">
      <alignment horizontal="left" vertical="center" wrapText="1"/>
    </xf>
    <xf numFmtId="0" fontId="40" fillId="13" borderId="4" xfId="6" applyFont="1" applyFill="1" applyBorder="1" applyAlignment="1">
      <alignment horizontal="left" vertical="center" wrapText="1"/>
    </xf>
    <xf numFmtId="0" fontId="40" fillId="13" borderId="6" xfId="6" applyFont="1" applyFill="1" applyBorder="1" applyAlignment="1">
      <alignment horizontal="left" vertical="center" wrapText="1"/>
    </xf>
    <xf numFmtId="0" fontId="64" fillId="13" borderId="3" xfId="6" applyFont="1" applyFill="1" applyBorder="1" applyAlignment="1">
      <alignment horizontal="left" vertical="center" wrapText="1"/>
    </xf>
    <xf numFmtId="0" fontId="64" fillId="13" borderId="4" xfId="6" applyFont="1" applyFill="1" applyBorder="1" applyAlignment="1">
      <alignment horizontal="left" vertical="center" wrapText="1"/>
    </xf>
    <xf numFmtId="0" fontId="19" fillId="0" borderId="0" xfId="3" applyFont="1" applyBorder="1" applyAlignment="1" applyProtection="1"/>
    <xf numFmtId="0" fontId="19" fillId="0" borderId="0" xfId="3" applyFont="1" applyFill="1" applyBorder="1" applyAlignment="1" applyProtection="1">
      <alignment horizontal="left" vertical="center" wrapText="1"/>
    </xf>
    <xf numFmtId="1" fontId="60" fillId="0" borderId="26" xfId="3" applyNumberFormat="1" applyFont="1" applyFill="1" applyBorder="1" applyAlignment="1" applyProtection="1">
      <alignment horizontal="center" vertical="center"/>
    </xf>
    <xf numFmtId="3" fontId="60" fillId="0" borderId="35" xfId="3" applyNumberFormat="1" applyFont="1" applyFill="1" applyBorder="1" applyAlignment="1" applyProtection="1">
      <alignment horizontal="center" vertical="center"/>
    </xf>
    <xf numFmtId="1" fontId="60" fillId="0" borderId="35" xfId="3" applyNumberFormat="1" applyFont="1" applyFill="1" applyBorder="1" applyAlignment="1" applyProtection="1">
      <alignment horizontal="center" vertical="center"/>
    </xf>
    <xf numFmtId="0" fontId="59" fillId="11" borderId="24" xfId="3" applyFont="1" applyFill="1" applyBorder="1" applyAlignment="1">
      <alignment horizontal="left" vertical="top" wrapText="1"/>
    </xf>
    <xf numFmtId="0" fontId="67" fillId="0" borderId="0" xfId="2" applyFont="1"/>
    <xf numFmtId="0" fontId="2" fillId="0" borderId="0" xfId="2" applyFont="1"/>
    <xf numFmtId="0" fontId="52" fillId="0" borderId="0" xfId="0" applyFont="1" applyFill="1"/>
    <xf numFmtId="0" fontId="53" fillId="0" borderId="0" xfId="0" applyFont="1" applyFill="1"/>
    <xf numFmtId="0" fontId="6" fillId="0" borderId="0" xfId="0" applyFont="1" applyFill="1"/>
    <xf numFmtId="0" fontId="19" fillId="0" borderId="0" xfId="0" applyFont="1" applyFill="1"/>
    <xf numFmtId="0" fontId="0" fillId="0" borderId="0" xfId="0" applyNumberFormat="1" applyFill="1"/>
    <xf numFmtId="0" fontId="72" fillId="0" borderId="0" xfId="0" applyFont="1"/>
    <xf numFmtId="0" fontId="73" fillId="0" borderId="0" xfId="0" applyFont="1"/>
    <xf numFmtId="0" fontId="71" fillId="0" borderId="0" xfId="0" applyFont="1"/>
    <xf numFmtId="0" fontId="69" fillId="0" borderId="0" xfId="0" applyFont="1"/>
    <xf numFmtId="0" fontId="74" fillId="0" borderId="0" xfId="0" applyFont="1"/>
    <xf numFmtId="0" fontId="70" fillId="0" borderId="0" xfId="8" applyAlignment="1" applyProtection="1"/>
    <xf numFmtId="0" fontId="75" fillId="0" borderId="0" xfId="0" applyFont="1"/>
    <xf numFmtId="0" fontId="25" fillId="0" borderId="0" xfId="3" applyFont="1" applyFill="1" applyAlignment="1" applyProtection="1">
      <alignment horizontal="left" vertical="center"/>
    </xf>
    <xf numFmtId="0" fontId="76" fillId="0" borderId="0" xfId="8" applyFont="1" applyAlignment="1" applyProtection="1"/>
    <xf numFmtId="0" fontId="78" fillId="0" borderId="0" xfId="8" applyFont="1" applyAlignment="1" applyProtection="1"/>
    <xf numFmtId="0" fontId="79" fillId="0" borderId="0" xfId="8" applyFont="1" applyAlignment="1" applyProtection="1"/>
    <xf numFmtId="0" fontId="80" fillId="0" borderId="0" xfId="0" applyFont="1"/>
    <xf numFmtId="0" fontId="81" fillId="0" borderId="0" xfId="8" applyFont="1" applyAlignment="1" applyProtection="1"/>
    <xf numFmtId="0" fontId="66" fillId="6" borderId="5" xfId="2" applyFont="1" applyFill="1" applyBorder="1" applyAlignment="1">
      <alignment horizontal="left" vertical="center" wrapText="1"/>
    </xf>
    <xf numFmtId="0" fontId="66" fillId="0" borderId="3" xfId="2" applyFont="1" applyFill="1" applyBorder="1" applyAlignment="1">
      <alignment horizontal="left" vertical="center" wrapText="1"/>
    </xf>
    <xf numFmtId="0" fontId="16" fillId="5" borderId="3" xfId="2" applyFont="1" applyFill="1" applyBorder="1" applyAlignment="1">
      <alignment horizontal="left" vertical="center" wrapText="1"/>
    </xf>
    <xf numFmtId="0" fontId="16" fillId="5" borderId="5" xfId="2" applyFont="1" applyFill="1" applyBorder="1" applyAlignment="1">
      <alignment horizontal="left" vertical="center" wrapText="1"/>
    </xf>
    <xf numFmtId="0" fontId="16" fillId="5" borderId="6" xfId="2" applyFont="1" applyFill="1" applyBorder="1" applyAlignment="1">
      <alignment horizontal="left" vertical="center" wrapText="1"/>
    </xf>
    <xf numFmtId="3" fontId="11" fillId="6" borderId="3" xfId="2" applyNumberFormat="1" applyFont="1" applyFill="1" applyBorder="1" applyAlignment="1">
      <alignment horizontal="left" vertical="center" wrapText="1"/>
    </xf>
    <xf numFmtId="0" fontId="16" fillId="3" borderId="6" xfId="2" applyFont="1" applyFill="1" applyBorder="1" applyAlignment="1">
      <alignment horizontal="left" vertical="center" wrapText="1"/>
    </xf>
    <xf numFmtId="0" fontId="11" fillId="0" borderId="6" xfId="2" applyFont="1" applyFill="1" applyBorder="1" applyAlignment="1">
      <alignment horizontal="left" vertical="center" wrapText="1"/>
    </xf>
    <xf numFmtId="0" fontId="11" fillId="6" borderId="6" xfId="2" applyFont="1" applyFill="1" applyBorder="1" applyAlignment="1">
      <alignment horizontal="left" vertical="center" wrapText="1"/>
    </xf>
    <xf numFmtId="0" fontId="12" fillId="6" borderId="5" xfId="2" applyFont="1" applyFill="1" applyBorder="1" applyAlignment="1">
      <alignment vertical="center" wrapText="1"/>
    </xf>
    <xf numFmtId="0" fontId="12" fillId="0" borderId="5" xfId="2" applyFont="1" applyFill="1" applyBorder="1" applyAlignment="1">
      <alignment vertical="center" wrapText="1"/>
    </xf>
    <xf numFmtId="0" fontId="12" fillId="6" borderId="3" xfId="2" applyFont="1" applyFill="1" applyBorder="1" applyAlignment="1">
      <alignment vertical="center" wrapText="1"/>
    </xf>
    <xf numFmtId="0" fontId="12" fillId="6" borderId="4" xfId="2" applyFont="1" applyFill="1" applyBorder="1" applyAlignment="1">
      <alignment vertical="center" wrapText="1"/>
    </xf>
    <xf numFmtId="0" fontId="12" fillId="0" borderId="6" xfId="2" applyFont="1" applyFill="1" applyBorder="1" applyAlignment="1">
      <alignment vertical="center" wrapText="1"/>
    </xf>
    <xf numFmtId="3" fontId="12" fillId="0" borderId="3" xfId="2" applyNumberFormat="1" applyFont="1" applyFill="1" applyBorder="1" applyAlignment="1">
      <alignment vertical="center" wrapText="1"/>
    </xf>
    <xf numFmtId="3" fontId="12" fillId="0" borderId="4" xfId="2" applyNumberFormat="1" applyFont="1" applyFill="1" applyBorder="1" applyAlignment="1">
      <alignment vertical="center" wrapText="1"/>
    </xf>
    <xf numFmtId="0" fontId="77" fillId="0" borderId="0" xfId="8" applyFont="1" applyAlignment="1" applyProtection="1"/>
    <xf numFmtId="0" fontId="28" fillId="18" borderId="0" xfId="8" applyFont="1" applyFill="1" applyAlignment="1" applyProtection="1"/>
    <xf numFmtId="0" fontId="28" fillId="19" borderId="0" xfId="8" applyFont="1" applyFill="1" applyAlignment="1" applyProtection="1"/>
    <xf numFmtId="0" fontId="77" fillId="0" borderId="0" xfId="0" applyFont="1"/>
    <xf numFmtId="0" fontId="82" fillId="0" borderId="0" xfId="8" applyFont="1" applyAlignment="1" applyProtection="1"/>
    <xf numFmtId="0" fontId="83" fillId="0" borderId="0" xfId="0" applyFont="1"/>
    <xf numFmtId="0" fontId="84" fillId="0" borderId="0" xfId="0" applyFont="1"/>
    <xf numFmtId="0" fontId="28" fillId="7" borderId="0" xfId="8" applyFont="1" applyFill="1" applyAlignment="1" applyProtection="1"/>
    <xf numFmtId="0" fontId="28" fillId="20" borderId="0" xfId="8" applyFont="1" applyFill="1" applyAlignment="1" applyProtection="1"/>
    <xf numFmtId="0" fontId="46" fillId="0" borderId="0" xfId="3" applyFont="1" applyFill="1" applyProtection="1"/>
    <xf numFmtId="0" fontId="19" fillId="0" borderId="0" xfId="3" applyFont="1" applyFill="1" applyAlignment="1" applyProtection="1">
      <alignment vertical="center"/>
    </xf>
    <xf numFmtId="0" fontId="87" fillId="0" borderId="13" xfId="3" applyFont="1" applyFill="1" applyBorder="1" applyProtection="1"/>
    <xf numFmtId="0" fontId="28" fillId="0" borderId="13" xfId="3" applyFont="1" applyFill="1" applyBorder="1" applyProtection="1"/>
    <xf numFmtId="0" fontId="27" fillId="0" borderId="13" xfId="3" applyFont="1" applyFill="1" applyBorder="1" applyProtection="1"/>
    <xf numFmtId="0" fontId="27" fillId="0" borderId="13" xfId="3" applyFont="1" applyBorder="1" applyProtection="1"/>
    <xf numFmtId="0" fontId="35" fillId="0" borderId="13" xfId="3" applyFont="1" applyFill="1" applyBorder="1" applyAlignment="1" applyProtection="1">
      <alignment horizontal="center" vertical="center"/>
    </xf>
    <xf numFmtId="0" fontId="87" fillId="0" borderId="13" xfId="3" applyFont="1" applyFill="1" applyBorder="1" applyAlignment="1" applyProtection="1">
      <alignment horizontal="center" vertical="center"/>
    </xf>
    <xf numFmtId="0" fontId="35" fillId="0" borderId="13" xfId="3" applyFont="1" applyBorder="1" applyAlignment="1" applyProtection="1">
      <alignment horizontal="center" vertical="center"/>
    </xf>
    <xf numFmtId="0" fontId="8" fillId="0" borderId="13" xfId="3" applyFont="1" applyFill="1" applyBorder="1" applyProtection="1"/>
    <xf numFmtId="0" fontId="87" fillId="0" borderId="13" xfId="3" applyFont="1" applyFill="1" applyBorder="1" applyAlignment="1" applyProtection="1">
      <alignment vertical="center"/>
    </xf>
    <xf numFmtId="0" fontId="2" fillId="0" borderId="13" xfId="2" applyFont="1" applyFill="1" applyBorder="1" applyAlignment="1">
      <alignment horizontal="center"/>
    </xf>
    <xf numFmtId="0" fontId="2" fillId="0" borderId="13" xfId="2" applyFont="1" applyFill="1" applyBorder="1" applyAlignment="1"/>
    <xf numFmtId="0" fontId="2" fillId="0" borderId="13" xfId="2" applyFont="1" applyBorder="1" applyAlignment="1"/>
    <xf numFmtId="0" fontId="88" fillId="0" borderId="0" xfId="2" applyNumberFormat="1" applyFont="1" applyFill="1" applyBorder="1" applyAlignment="1">
      <alignment horizontal="left"/>
    </xf>
    <xf numFmtId="0" fontId="2" fillId="0" borderId="0" xfId="0" applyFont="1" applyAlignment="1">
      <alignment horizontal="right"/>
    </xf>
    <xf numFmtId="0" fontId="87" fillId="0" borderId="0" xfId="0" applyFont="1" applyAlignment="1">
      <alignment horizontal="right"/>
    </xf>
    <xf numFmtId="0" fontId="87" fillId="0" borderId="13" xfId="3" applyFont="1" applyFill="1" applyBorder="1" applyAlignment="1" applyProtection="1">
      <alignment horizontal="right"/>
    </xf>
    <xf numFmtId="0" fontId="2" fillId="0" borderId="0" xfId="0" applyFont="1"/>
    <xf numFmtId="0" fontId="87" fillId="0" borderId="0" xfId="3" applyFont="1" applyFill="1" applyBorder="1" applyAlignment="1" applyProtection="1">
      <alignment horizontal="right"/>
    </xf>
    <xf numFmtId="0" fontId="88" fillId="0" borderId="0" xfId="2" applyFont="1" applyFill="1" applyBorder="1" applyAlignment="1">
      <alignment horizontal="left"/>
    </xf>
    <xf numFmtId="3" fontId="89" fillId="16" borderId="26" xfId="6" applyNumberFormat="1" applyFont="1" applyFill="1" applyBorder="1" applyAlignment="1">
      <alignment horizontal="center" vertical="center"/>
    </xf>
    <xf numFmtId="3" fontId="89" fillId="0" borderId="26" xfId="6" applyNumberFormat="1" applyFont="1" applyFill="1" applyBorder="1" applyAlignment="1">
      <alignment horizontal="center" vertical="center"/>
    </xf>
    <xf numFmtId="3" fontId="90" fillId="0" borderId="46" xfId="6" applyNumberFormat="1" applyFont="1" applyBorder="1"/>
    <xf numFmtId="3" fontId="91" fillId="16" borderId="26" xfId="6" applyNumberFormat="1" applyFont="1" applyFill="1" applyBorder="1" applyAlignment="1">
      <alignment horizontal="center" vertical="center"/>
    </xf>
    <xf numFmtId="3" fontId="92" fillId="16" borderId="75" xfId="6" applyNumberFormat="1" applyFont="1" applyFill="1" applyBorder="1" applyAlignment="1" applyProtection="1">
      <alignment horizontal="center" vertical="center"/>
    </xf>
    <xf numFmtId="3" fontId="92" fillId="0" borderId="80" xfId="6" applyNumberFormat="1" applyFont="1" applyFill="1" applyBorder="1" applyAlignment="1" applyProtection="1">
      <alignment horizontal="center" vertical="center"/>
    </xf>
    <xf numFmtId="3" fontId="89" fillId="16" borderId="76" xfId="6" applyNumberFormat="1" applyFont="1" applyFill="1" applyBorder="1" applyAlignment="1">
      <alignment horizontal="center" vertical="center"/>
    </xf>
    <xf numFmtId="3" fontId="89" fillId="0" borderId="76" xfId="6" applyNumberFormat="1" applyFont="1" applyFill="1" applyBorder="1" applyAlignment="1">
      <alignment horizontal="center" vertical="center"/>
    </xf>
    <xf numFmtId="3" fontId="89" fillId="16" borderId="85" xfId="6" applyNumberFormat="1" applyFont="1" applyFill="1" applyBorder="1" applyAlignment="1">
      <alignment horizontal="center" vertical="center"/>
    </xf>
    <xf numFmtId="3" fontId="89" fillId="16" borderId="89" xfId="6" applyNumberFormat="1" applyFont="1" applyFill="1" applyBorder="1" applyAlignment="1">
      <alignment horizontal="center" vertical="center"/>
    </xf>
    <xf numFmtId="3" fontId="92" fillId="16" borderId="88" xfId="6" applyNumberFormat="1" applyFont="1" applyFill="1" applyBorder="1" applyAlignment="1" applyProtection="1">
      <alignment horizontal="center" vertical="center"/>
    </xf>
    <xf numFmtId="3" fontId="89" fillId="16" borderId="83" xfId="6" applyNumberFormat="1" applyFont="1" applyFill="1" applyBorder="1" applyAlignment="1">
      <alignment horizontal="center" vertical="center"/>
    </xf>
    <xf numFmtId="0" fontId="28" fillId="18" borderId="0" xfId="8" applyFont="1" applyFill="1" applyAlignment="1" applyProtection="1">
      <alignment horizontal="center"/>
    </xf>
    <xf numFmtId="1" fontId="36" fillId="0" borderId="56" xfId="3" applyNumberFormat="1" applyFont="1" applyFill="1" applyBorder="1" applyAlignment="1" applyProtection="1">
      <alignment horizontal="center" vertical="center"/>
    </xf>
    <xf numFmtId="1" fontId="36" fillId="0" borderId="66" xfId="3" applyNumberFormat="1" applyFont="1" applyFill="1" applyBorder="1" applyAlignment="1" applyProtection="1">
      <alignment horizontal="center" vertical="center"/>
    </xf>
    <xf numFmtId="1" fontId="46" fillId="0" borderId="57" xfId="3" applyNumberFormat="1" applyFont="1" applyFill="1" applyBorder="1" applyAlignment="1" applyProtection="1">
      <alignment horizontal="center" vertical="center"/>
    </xf>
    <xf numFmtId="1" fontId="46" fillId="0" borderId="67" xfId="3" applyNumberFormat="1" applyFont="1" applyFill="1" applyBorder="1" applyAlignment="1" applyProtection="1">
      <alignment horizontal="center" vertical="center"/>
    </xf>
    <xf numFmtId="0" fontId="48" fillId="0" borderId="0" xfId="3" applyFont="1" applyFill="1" applyBorder="1" applyAlignment="1" applyProtection="1">
      <alignment horizontal="left" vertical="center" wrapText="1"/>
    </xf>
    <xf numFmtId="3" fontId="36" fillId="0" borderId="56" xfId="3" applyNumberFormat="1" applyFont="1" applyFill="1" applyBorder="1" applyAlignment="1" applyProtection="1">
      <alignment horizontal="center" vertical="center"/>
    </xf>
    <xf numFmtId="3" fontId="36" fillId="0" borderId="66" xfId="3" applyNumberFormat="1" applyFont="1" applyFill="1" applyBorder="1" applyAlignment="1" applyProtection="1">
      <alignment horizontal="center" vertical="center"/>
    </xf>
    <xf numFmtId="1" fontId="36" fillId="12" borderId="92" xfId="3" applyNumberFormat="1" applyFont="1" applyFill="1" applyBorder="1" applyAlignment="1" applyProtection="1">
      <alignment horizontal="center" vertical="center"/>
    </xf>
    <xf numFmtId="1" fontId="36" fillId="12" borderId="66" xfId="3" applyNumberFormat="1" applyFont="1" applyFill="1" applyBorder="1" applyAlignment="1" applyProtection="1">
      <alignment horizontal="center" vertical="center"/>
    </xf>
    <xf numFmtId="0" fontId="64" fillId="13" borderId="50" xfId="3" applyFont="1" applyFill="1" applyBorder="1" applyAlignment="1" applyProtection="1">
      <alignment horizontal="center" vertical="center" wrapText="1"/>
    </xf>
    <xf numFmtId="0" fontId="64" fillId="13" borderId="58" xfId="3" applyFont="1" applyFill="1" applyBorder="1" applyAlignment="1" applyProtection="1">
      <alignment horizontal="center" vertical="center" wrapText="1"/>
    </xf>
    <xf numFmtId="3" fontId="36" fillId="0" borderId="35" xfId="3" applyNumberFormat="1" applyFont="1" applyFill="1" applyBorder="1" applyAlignment="1" applyProtection="1">
      <alignment horizontal="center" vertical="center"/>
    </xf>
    <xf numFmtId="3" fontId="36" fillId="0" borderId="59" xfId="3" applyNumberFormat="1" applyFont="1" applyFill="1" applyBorder="1" applyAlignment="1" applyProtection="1">
      <alignment horizontal="center" vertical="center"/>
    </xf>
    <xf numFmtId="1" fontId="36" fillId="0" borderId="36" xfId="3" applyNumberFormat="1" applyFont="1" applyFill="1" applyBorder="1" applyAlignment="1" applyProtection="1">
      <alignment horizontal="center" vertical="center"/>
    </xf>
    <xf numFmtId="1" fontId="36" fillId="0" borderId="60" xfId="3" applyNumberFormat="1" applyFont="1" applyFill="1" applyBorder="1" applyAlignment="1" applyProtection="1">
      <alignment horizontal="center" vertical="center"/>
    </xf>
    <xf numFmtId="0" fontId="40" fillId="13" borderId="55" xfId="3" applyFont="1" applyFill="1" applyBorder="1" applyAlignment="1" applyProtection="1">
      <alignment horizontal="center" vertical="center" wrapText="1"/>
    </xf>
    <xf numFmtId="0" fontId="40" fillId="13" borderId="65" xfId="3" applyFont="1" applyFill="1" applyBorder="1" applyAlignment="1" applyProtection="1">
      <alignment horizontal="center" vertical="center" wrapText="1"/>
    </xf>
    <xf numFmtId="0" fontId="44" fillId="14" borderId="90" xfId="3" applyFont="1" applyFill="1" applyBorder="1" applyAlignment="1" applyProtection="1">
      <alignment horizontal="center" vertical="center" wrapText="1"/>
    </xf>
    <xf numFmtId="0" fontId="44" fillId="14" borderId="91" xfId="3" applyFont="1" applyFill="1" applyBorder="1" applyAlignment="1" applyProtection="1">
      <alignment horizontal="center" vertical="center" wrapText="1"/>
    </xf>
    <xf numFmtId="0" fontId="38" fillId="14" borderId="4" xfId="3" applyFont="1" applyFill="1" applyBorder="1" applyAlignment="1" applyProtection="1">
      <alignment horizontal="left" vertical="center"/>
    </xf>
    <xf numFmtId="0" fontId="38" fillId="14" borderId="6" xfId="3" applyFont="1" applyFill="1" applyBorder="1" applyAlignment="1" applyProtection="1">
      <alignment horizontal="left" vertical="center"/>
    </xf>
    <xf numFmtId="0" fontId="30" fillId="15" borderId="14" xfId="3" applyFont="1" applyFill="1" applyBorder="1" applyAlignment="1" applyProtection="1">
      <alignment horizontal="center" vertical="center"/>
    </xf>
    <xf numFmtId="0" fontId="30" fillId="15" borderId="15" xfId="3" applyFont="1" applyFill="1" applyBorder="1" applyAlignment="1" applyProtection="1">
      <alignment horizontal="center" vertical="center"/>
    </xf>
    <xf numFmtId="2" fontId="19" fillId="7" borderId="14" xfId="3" applyNumberFormat="1" applyFont="1" applyFill="1" applyBorder="1" applyAlignment="1" applyProtection="1">
      <alignment horizontal="center" vertical="center"/>
    </xf>
    <xf numFmtId="2" fontId="19" fillId="7" borderId="15" xfId="3" applyNumberFormat="1" applyFont="1" applyFill="1" applyBorder="1" applyAlignment="1" applyProtection="1">
      <alignment horizontal="center" vertical="center"/>
    </xf>
    <xf numFmtId="0" fontId="38" fillId="14" borderId="20" xfId="3" applyFont="1" applyFill="1" applyBorder="1" applyAlignment="1" applyProtection="1">
      <alignment horizontal="left" vertical="center"/>
    </xf>
    <xf numFmtId="0" fontId="38" fillId="14" borderId="21" xfId="3" applyFont="1" applyFill="1" applyBorder="1" applyAlignment="1" applyProtection="1">
      <alignment horizontal="left" vertical="center"/>
    </xf>
    <xf numFmtId="0" fontId="38" fillId="14" borderId="3" xfId="3" applyFont="1" applyFill="1" applyBorder="1" applyAlignment="1" applyProtection="1">
      <alignment horizontal="left" vertical="center"/>
    </xf>
    <xf numFmtId="0" fontId="41" fillId="0" borderId="0" xfId="3" applyFont="1" applyFill="1" applyBorder="1" applyAlignment="1" applyProtection="1">
      <alignment horizontal="center" vertical="center"/>
    </xf>
    <xf numFmtId="0" fontId="19" fillId="0" borderId="0" xfId="3" applyFont="1" applyBorder="1" applyAlignment="1" applyProtection="1"/>
    <xf numFmtId="0" fontId="38" fillId="8" borderId="41" xfId="6" applyFont="1" applyFill="1" applyBorder="1" applyAlignment="1">
      <alignment horizontal="left" vertical="center"/>
    </xf>
    <xf numFmtId="0" fontId="38" fillId="8" borderId="0" xfId="6" applyFont="1" applyFill="1" applyBorder="1" applyAlignment="1">
      <alignment horizontal="left" vertical="center"/>
    </xf>
    <xf numFmtId="0" fontId="38" fillId="14" borderId="2" xfId="6" applyFont="1" applyFill="1" applyBorder="1" applyAlignment="1">
      <alignment vertical="center"/>
    </xf>
    <xf numFmtId="0" fontId="38" fillId="14" borderId="1" xfId="6" applyFont="1" applyFill="1" applyBorder="1" applyAlignment="1">
      <alignment vertical="center"/>
    </xf>
    <xf numFmtId="0" fontId="38" fillId="14" borderId="10" xfId="6" applyFont="1" applyFill="1" applyBorder="1" applyAlignment="1">
      <alignment horizontal="left" vertical="center" wrapText="1"/>
    </xf>
    <xf numFmtId="0" fontId="38" fillId="14" borderId="0" xfId="6" applyFont="1" applyFill="1" applyBorder="1" applyAlignment="1">
      <alignment horizontal="left" vertical="center" wrapText="1"/>
    </xf>
    <xf numFmtId="0" fontId="38" fillId="14" borderId="11" xfId="6" applyFont="1" applyFill="1" applyBorder="1" applyAlignment="1">
      <alignment horizontal="left" vertical="center" wrapText="1"/>
    </xf>
    <xf numFmtId="0" fontId="38" fillId="14" borderId="2" xfId="6" applyFont="1" applyFill="1" applyBorder="1" applyAlignment="1">
      <alignment horizontal="left" vertical="center"/>
    </xf>
    <xf numFmtId="0" fontId="38" fillId="14" borderId="1" xfId="6" applyFont="1" applyFill="1" applyBorder="1" applyAlignment="1">
      <alignment horizontal="left" vertical="center"/>
    </xf>
    <xf numFmtId="0" fontId="28" fillId="19" borderId="0" xfId="8" applyFont="1" applyFill="1" applyAlignment="1" applyProtection="1">
      <alignment horizontal="center"/>
    </xf>
    <xf numFmtId="0" fontId="4" fillId="0" borderId="0" xfId="2" applyFont="1" applyFill="1" applyAlignment="1">
      <alignment horizontal="center" wrapText="1"/>
    </xf>
    <xf numFmtId="0" fontId="8" fillId="5" borderId="1" xfId="2" applyFont="1" applyFill="1" applyBorder="1" applyAlignment="1">
      <alignment horizontal="center"/>
    </xf>
    <xf numFmtId="0" fontId="8" fillId="17" borderId="1" xfId="2" applyFont="1" applyFill="1" applyBorder="1" applyAlignment="1">
      <alignment horizontal="center"/>
    </xf>
    <xf numFmtId="0" fontId="11" fillId="6" borderId="1" xfId="2" applyFont="1" applyFill="1" applyBorder="1" applyAlignment="1">
      <alignment horizontal="center"/>
    </xf>
    <xf numFmtId="0" fontId="11" fillId="6" borderId="2" xfId="2" applyFont="1" applyFill="1" applyBorder="1" applyAlignment="1">
      <alignment horizontal="center"/>
    </xf>
    <xf numFmtId="0" fontId="11" fillId="6" borderId="3" xfId="2" applyFont="1" applyFill="1" applyBorder="1" applyAlignment="1">
      <alignment horizontal="center"/>
    </xf>
    <xf numFmtId="0" fontId="11" fillId="6" borderId="4" xfId="2" applyFont="1" applyFill="1" applyBorder="1" applyAlignment="1">
      <alignment horizontal="center"/>
    </xf>
    <xf numFmtId="0" fontId="12" fillId="6" borderId="3" xfId="2" applyFont="1" applyFill="1" applyBorder="1" applyAlignment="1">
      <alignment horizontal="center"/>
    </xf>
    <xf numFmtId="0" fontId="12" fillId="6" borderId="4" xfId="2" applyFont="1" applyFill="1" applyBorder="1" applyAlignment="1">
      <alignment horizontal="center"/>
    </xf>
    <xf numFmtId="0" fontId="12" fillId="6" borderId="6" xfId="2" applyFont="1" applyFill="1" applyBorder="1" applyAlignment="1">
      <alignment horizontal="center"/>
    </xf>
    <xf numFmtId="0" fontId="12" fillId="0" borderId="3" xfId="2" applyFont="1" applyFill="1" applyBorder="1" applyAlignment="1">
      <alignment horizontal="center" wrapText="1"/>
    </xf>
    <xf numFmtId="0" fontId="12" fillId="0" borderId="4" xfId="2" applyFont="1" applyFill="1" applyBorder="1" applyAlignment="1">
      <alignment horizontal="center" wrapText="1"/>
    </xf>
    <xf numFmtId="0" fontId="12" fillId="0" borderId="6" xfId="2" applyFont="1" applyFill="1" applyBorder="1" applyAlignment="1">
      <alignment horizontal="center" wrapText="1"/>
    </xf>
    <xf numFmtId="0" fontId="12" fillId="0" borderId="3" xfId="2" applyFont="1" applyFill="1" applyBorder="1" applyAlignment="1">
      <alignment horizontal="center"/>
    </xf>
    <xf numFmtId="0" fontId="12" fillId="0" borderId="6" xfId="2" applyFont="1" applyFill="1" applyBorder="1" applyAlignment="1">
      <alignment horizontal="center"/>
    </xf>
    <xf numFmtId="0" fontId="12" fillId="0" borderId="4" xfId="2" applyFont="1" applyFill="1" applyBorder="1" applyAlignment="1">
      <alignment horizontal="center"/>
    </xf>
    <xf numFmtId="0" fontId="7" fillId="3" borderId="0" xfId="2" applyFont="1" applyFill="1" applyBorder="1" applyAlignment="1">
      <alignment horizontal="center" wrapText="1"/>
    </xf>
    <xf numFmtId="0" fontId="7" fillId="4" borderId="1" xfId="2" applyFont="1" applyFill="1" applyBorder="1" applyAlignment="1">
      <alignment horizontal="center" wrapText="1"/>
    </xf>
  </cellXfs>
  <cellStyles count="14">
    <cellStyle name="Hyperlink" xfId="8" builtinId="8"/>
    <cellStyle name="Normal" xfId="0" builtinId="0"/>
    <cellStyle name="Normal 14 5 2" xfId="11"/>
    <cellStyle name="Normal 19" xfId="13"/>
    <cellStyle name="Normal 2" xfId="6"/>
    <cellStyle name="Normal 3" xfId="2"/>
    <cellStyle name="Normal 6" xfId="3"/>
    <cellStyle name="Normal 6 2" xfId="5"/>
    <cellStyle name="Normal 6 2 2" xfId="12"/>
    <cellStyle name="Normal 6 3" xfId="9"/>
    <cellStyle name="Normal 8 6" xfId="10"/>
    <cellStyle name="Normal_LEA Data" xfId="4"/>
    <cellStyle name="Normal_Table12" xfId="7"/>
    <cellStyle name="Percent" xfId="1" builtinId="5"/>
  </cellStyles>
  <dxfs count="18">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ndense val="0"/>
        <extend val="0"/>
        <color indexed="10"/>
      </font>
    </dxf>
    <dxf>
      <font>
        <condense val="0"/>
        <extend val="0"/>
        <color indexed="57"/>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339966"/>
      <color rgb="FF8064A2"/>
      <color rgb="FF3366FF"/>
      <color rgb="FF00B050"/>
      <color rgb="FFFF9900"/>
      <color rgb="FFFF9933"/>
      <color rgb="FFCC0099"/>
      <color rgb="FFD6009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92306553519472E-2"/>
          <c:y val="0.26620073045922699"/>
          <c:w val="0.90631196278566639"/>
          <c:h val="0.48149621382204183"/>
        </c:manualLayout>
      </c:layout>
      <c:lineChart>
        <c:grouping val="standard"/>
        <c:varyColors val="0"/>
        <c:ser>
          <c:idx val="0"/>
          <c:order val="0"/>
          <c:tx>
            <c:strRef>
              <c:f>'LA Scorecards'!$W$8</c:f>
              <c:strCache>
                <c:ptCount val="1"/>
                <c:pt idx="0">
                  <c:v>National threshold for average time from child entering care to moving in with its adoptive family</c:v>
                </c:pt>
              </c:strCache>
            </c:strRef>
          </c:tx>
          <c:spPr>
            <a:ln w="28575">
              <a:noFill/>
              <a:prstDash val="sysDash"/>
            </a:ln>
          </c:spPr>
          <c:marker>
            <c:symbol val="dash"/>
            <c:size val="14"/>
            <c:spPr>
              <a:solidFill>
                <a:srgbClr val="C00000"/>
              </a:solidFill>
              <a:ln>
                <a:solidFill>
                  <a:srgbClr val="C00000"/>
                </a:solidFill>
              </a:ln>
            </c:spPr>
          </c:marker>
          <c:dPt>
            <c:idx val="2"/>
            <c:bubble3D val="0"/>
            <c:extLst>
              <c:ext xmlns:c16="http://schemas.microsoft.com/office/drawing/2014/chart" uri="{C3380CC4-5D6E-409C-BE32-E72D297353CC}">
                <c16:uniqueId val="{00000000-6258-4A1F-B9F6-22B78D00E920}"/>
              </c:ext>
            </c:extLst>
          </c:dPt>
          <c:dPt>
            <c:idx val="3"/>
            <c:bubble3D val="0"/>
            <c:extLst>
              <c:ext xmlns:c16="http://schemas.microsoft.com/office/drawing/2014/chart" uri="{C3380CC4-5D6E-409C-BE32-E72D297353CC}">
                <c16:uniqueId val="{00000001-6258-4A1F-B9F6-22B78D00E920}"/>
              </c:ext>
            </c:extLst>
          </c:dPt>
          <c:dPt>
            <c:idx val="4"/>
            <c:bubble3D val="0"/>
            <c:extLst>
              <c:ext xmlns:c16="http://schemas.microsoft.com/office/drawing/2014/chart" uri="{C3380CC4-5D6E-409C-BE32-E72D297353CC}">
                <c16:uniqueId val="{00000002-6258-4A1F-B9F6-22B78D00E920}"/>
              </c:ext>
            </c:extLst>
          </c:dPt>
          <c:cat>
            <c:strRef>
              <c:f>'LA Scorecards'!$Z$7:$AG$7</c:f>
              <c:strCache>
                <c:ptCount val="8"/>
                <c:pt idx="0">
                  <c:v>2008-11</c:v>
                </c:pt>
                <c:pt idx="1">
                  <c:v>2009-12</c:v>
                </c:pt>
                <c:pt idx="2">
                  <c:v>2010-13</c:v>
                </c:pt>
                <c:pt idx="3">
                  <c:v>2011-14</c:v>
                </c:pt>
                <c:pt idx="4">
                  <c:v>2012-15</c:v>
                </c:pt>
                <c:pt idx="5">
                  <c:v>2013-16</c:v>
                </c:pt>
                <c:pt idx="6">
                  <c:v>2014-17</c:v>
                </c:pt>
                <c:pt idx="7">
                  <c:v>2015-18</c:v>
                </c:pt>
              </c:strCache>
            </c:strRef>
          </c:cat>
          <c:val>
            <c:numRef>
              <c:f>'LA Scorecards'!$Z$8:$AG$8</c:f>
              <c:numCache>
                <c:formatCode>General</c:formatCode>
                <c:ptCount val="8"/>
                <c:pt idx="0">
                  <c:v>639</c:v>
                </c:pt>
                <c:pt idx="1">
                  <c:v>639</c:v>
                </c:pt>
                <c:pt idx="2">
                  <c:v>608</c:v>
                </c:pt>
                <c:pt idx="3">
                  <c:v>547</c:v>
                </c:pt>
                <c:pt idx="4">
                  <c:v>487</c:v>
                </c:pt>
                <c:pt idx="5">
                  <c:v>426</c:v>
                </c:pt>
                <c:pt idx="6">
                  <c:v>426</c:v>
                </c:pt>
                <c:pt idx="7">
                  <c:v>426</c:v>
                </c:pt>
              </c:numCache>
            </c:numRef>
          </c:val>
          <c:smooth val="0"/>
          <c:extLst>
            <c:ext xmlns:c16="http://schemas.microsoft.com/office/drawing/2014/chart" uri="{C3380CC4-5D6E-409C-BE32-E72D297353CC}">
              <c16:uniqueId val="{00000003-6258-4A1F-B9F6-22B78D00E920}"/>
            </c:ext>
          </c:extLst>
        </c:ser>
        <c:ser>
          <c:idx val="1"/>
          <c:order val="1"/>
          <c:tx>
            <c:strRef>
              <c:f>'LA Scorecards'!$W$9</c:f>
              <c:strCache>
                <c:ptCount val="1"/>
                <c:pt idx="0">
                  <c:v>National threshold for average time from the LA receiving court authority to place a child and matching with adoptive family</c:v>
                </c:pt>
              </c:strCache>
            </c:strRef>
          </c:tx>
          <c:spPr>
            <a:ln w="28575">
              <a:noFill/>
              <a:prstDash val="sysDash"/>
            </a:ln>
          </c:spPr>
          <c:marker>
            <c:symbol val="dash"/>
            <c:size val="14"/>
            <c:spPr>
              <a:solidFill>
                <a:srgbClr val="FF9933"/>
              </a:solidFill>
              <a:ln>
                <a:solidFill>
                  <a:srgbClr val="FF9900"/>
                </a:solidFill>
              </a:ln>
            </c:spPr>
          </c:marker>
          <c:dPt>
            <c:idx val="2"/>
            <c:bubble3D val="0"/>
            <c:extLst>
              <c:ext xmlns:c16="http://schemas.microsoft.com/office/drawing/2014/chart" uri="{C3380CC4-5D6E-409C-BE32-E72D297353CC}">
                <c16:uniqueId val="{00000004-6258-4A1F-B9F6-22B78D00E920}"/>
              </c:ext>
            </c:extLst>
          </c:dPt>
          <c:dPt>
            <c:idx val="3"/>
            <c:bubble3D val="0"/>
            <c:extLst>
              <c:ext xmlns:c16="http://schemas.microsoft.com/office/drawing/2014/chart" uri="{C3380CC4-5D6E-409C-BE32-E72D297353CC}">
                <c16:uniqueId val="{00000005-6258-4A1F-B9F6-22B78D00E920}"/>
              </c:ext>
            </c:extLst>
          </c:dPt>
          <c:dPt>
            <c:idx val="4"/>
            <c:bubble3D val="0"/>
            <c:extLst>
              <c:ext xmlns:c16="http://schemas.microsoft.com/office/drawing/2014/chart" uri="{C3380CC4-5D6E-409C-BE32-E72D297353CC}">
                <c16:uniqueId val="{00000006-6258-4A1F-B9F6-22B78D00E920}"/>
              </c:ext>
            </c:extLst>
          </c:dPt>
          <c:cat>
            <c:strRef>
              <c:f>'LA Scorecards'!$Z$7:$AG$7</c:f>
              <c:strCache>
                <c:ptCount val="8"/>
                <c:pt idx="0">
                  <c:v>2008-11</c:v>
                </c:pt>
                <c:pt idx="1">
                  <c:v>2009-12</c:v>
                </c:pt>
                <c:pt idx="2">
                  <c:v>2010-13</c:v>
                </c:pt>
                <c:pt idx="3">
                  <c:v>2011-14</c:v>
                </c:pt>
                <c:pt idx="4">
                  <c:v>2012-15</c:v>
                </c:pt>
                <c:pt idx="5">
                  <c:v>2013-16</c:v>
                </c:pt>
                <c:pt idx="6">
                  <c:v>2014-17</c:v>
                </c:pt>
                <c:pt idx="7">
                  <c:v>2015-18</c:v>
                </c:pt>
              </c:strCache>
            </c:strRef>
          </c:cat>
          <c:val>
            <c:numRef>
              <c:f>'LA Scorecards'!$Z$9:$AG$9</c:f>
              <c:numCache>
                <c:formatCode>General</c:formatCode>
                <c:ptCount val="8"/>
                <c:pt idx="0">
                  <c:v>213</c:v>
                </c:pt>
                <c:pt idx="1">
                  <c:v>213</c:v>
                </c:pt>
                <c:pt idx="2">
                  <c:v>182</c:v>
                </c:pt>
                <c:pt idx="3">
                  <c:v>152</c:v>
                </c:pt>
                <c:pt idx="4">
                  <c:v>121</c:v>
                </c:pt>
                <c:pt idx="5">
                  <c:v>121</c:v>
                </c:pt>
                <c:pt idx="6">
                  <c:v>121</c:v>
                </c:pt>
                <c:pt idx="7">
                  <c:v>121</c:v>
                </c:pt>
              </c:numCache>
            </c:numRef>
          </c:val>
          <c:smooth val="0"/>
          <c:extLst>
            <c:ext xmlns:c16="http://schemas.microsoft.com/office/drawing/2014/chart" uri="{C3380CC4-5D6E-409C-BE32-E72D297353CC}">
              <c16:uniqueId val="{00000007-6258-4A1F-B9F6-22B78D00E920}"/>
            </c:ext>
          </c:extLst>
        </c:ser>
        <c:ser>
          <c:idx val="2"/>
          <c:order val="2"/>
          <c:tx>
            <c:strRef>
              <c:f>'LA Scorecards'!$Y$10</c:f>
              <c:strCache>
                <c:ptCount val="1"/>
              </c:strCache>
            </c:strRef>
          </c:tx>
          <c:spPr>
            <a:ln w="28575">
              <a:solidFill>
                <a:schemeClr val="accent5">
                  <a:lumMod val="50000"/>
                </a:schemeClr>
              </a:solidFill>
              <a:prstDash val="solid"/>
            </a:ln>
          </c:spPr>
          <c:marker>
            <c:symbol val="circle"/>
            <c:size val="7"/>
            <c:spPr>
              <a:solidFill>
                <a:srgbClr val="002060"/>
              </a:solidFill>
              <a:ln>
                <a:solidFill>
                  <a:schemeClr val="accent5">
                    <a:lumMod val="50000"/>
                  </a:schemeClr>
                </a:solidFill>
              </a:ln>
            </c:spPr>
          </c:marker>
          <c:dLbls>
            <c:dLbl>
              <c:idx val="0"/>
              <c:spPr>
                <a:noFill/>
                <a:ln>
                  <a:noFill/>
                </a:ln>
              </c:spPr>
              <c:txPr>
                <a:bodyPr rot="0" vertOverflow="clip" horzOverflow="clip" anchorCtr="0">
                  <a:spAutoFit/>
                </a:bodyPr>
                <a:lstStyle/>
                <a:p>
                  <a:pPr algn="l">
                    <a:defRPr sz="1400" b="1" i="0" baseline="0">
                      <a:solidFill>
                        <a:schemeClr val="accent5">
                          <a:lumMod val="75000"/>
                        </a:schemeClr>
                      </a:solidFill>
                    </a:defRPr>
                  </a:pPr>
                  <a:endParaRPr lang="en-US"/>
                </a:p>
              </c:txPr>
              <c:dLblPos val="t"/>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oundRect">
                      <a:avLst/>
                    </a:prstGeom>
                  </c15:spPr>
                </c:ext>
                <c:ext xmlns:c16="http://schemas.microsoft.com/office/drawing/2014/chart" uri="{C3380CC4-5D6E-409C-BE32-E72D297353CC}">
                  <c16:uniqueId val="{0000000A-6258-4A1F-B9F6-22B78D00E920}"/>
                </c:ext>
              </c:extLst>
            </c:dLbl>
            <c:spPr>
              <a:noFill/>
              <a:ln>
                <a:noFill/>
              </a:ln>
              <a:effectLst/>
            </c:spPr>
            <c:txPr>
              <a:bodyPr vertOverflow="clip" horzOverflow="clip" anchorCtr="0">
                <a:spAutoFit/>
              </a:bodyPr>
              <a:lstStyle/>
              <a:p>
                <a:pPr algn="l">
                  <a:defRPr sz="1400" b="1" i="0" baseline="0">
                    <a:solidFill>
                      <a:schemeClr val="accent5">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c15:spPr>
                <c15:layout/>
                <c15:showLeaderLines val="0"/>
              </c:ext>
            </c:extLst>
          </c:dLbls>
          <c:cat>
            <c:strRef>
              <c:f>'LA Scorecards'!$Z$7:$AG$7</c:f>
              <c:strCache>
                <c:ptCount val="8"/>
                <c:pt idx="0">
                  <c:v>2008-11</c:v>
                </c:pt>
                <c:pt idx="1">
                  <c:v>2009-12</c:v>
                </c:pt>
                <c:pt idx="2">
                  <c:v>2010-13</c:v>
                </c:pt>
                <c:pt idx="3">
                  <c:v>2011-14</c:v>
                </c:pt>
                <c:pt idx="4">
                  <c:v>2012-15</c:v>
                </c:pt>
                <c:pt idx="5">
                  <c:v>2013-16</c:v>
                </c:pt>
                <c:pt idx="6">
                  <c:v>2014-17</c:v>
                </c:pt>
                <c:pt idx="7">
                  <c:v>2015-18</c:v>
                </c:pt>
              </c:strCache>
            </c:strRef>
          </c:cat>
          <c:val>
            <c:numRef>
              <c:f>'LA Scorecards'!$Z$10:$AG$10</c:f>
              <c:numCache>
                <c:formatCode>#,##0</c:formatCode>
                <c:ptCount val="8"/>
                <c:pt idx="0">
                  <c:v>783</c:v>
                </c:pt>
                <c:pt idx="1">
                  <c:v>785</c:v>
                </c:pt>
                <c:pt idx="2">
                  <c:v>657</c:v>
                </c:pt>
                <c:pt idx="3">
                  <c:v>672</c:v>
                </c:pt>
                <c:pt idx="4">
                  <c:v>655</c:v>
                </c:pt>
                <c:pt idx="5">
                  <c:v>715</c:v>
                </c:pt>
                <c:pt idx="6">
                  <c:v>813</c:v>
                </c:pt>
                <c:pt idx="7">
                  <c:v>805</c:v>
                </c:pt>
              </c:numCache>
            </c:numRef>
          </c:val>
          <c:smooth val="0"/>
          <c:extLst>
            <c:ext xmlns:c16="http://schemas.microsoft.com/office/drawing/2014/chart" uri="{C3380CC4-5D6E-409C-BE32-E72D297353CC}">
              <c16:uniqueId val="{00000008-6258-4A1F-B9F6-22B78D00E920}"/>
            </c:ext>
          </c:extLst>
        </c:ser>
        <c:ser>
          <c:idx val="3"/>
          <c:order val="3"/>
          <c:tx>
            <c:strRef>
              <c:f>'LA Scorecards'!$Y$11</c:f>
              <c:strCache>
                <c:ptCount val="1"/>
              </c:strCache>
            </c:strRef>
          </c:tx>
          <c:spPr>
            <a:ln w="28575">
              <a:solidFill>
                <a:schemeClr val="accent5"/>
              </a:solidFill>
              <a:prstDash val="solid"/>
            </a:ln>
          </c:spPr>
          <c:marker>
            <c:symbol val="circle"/>
            <c:size val="7"/>
            <c:spPr>
              <a:solidFill>
                <a:srgbClr val="0070C0"/>
              </a:solidFill>
              <a:ln>
                <a:solidFill>
                  <a:srgbClr val="0070C0"/>
                </a:solidFill>
              </a:ln>
            </c:spPr>
          </c:marker>
          <c:dLbls>
            <c:spPr>
              <a:noFill/>
              <a:ln>
                <a:noFill/>
              </a:ln>
            </c:spPr>
            <c:txPr>
              <a:bodyPr vertOverflow="clip" horzOverflow="clip">
                <a:spAutoFit/>
              </a:bodyPr>
              <a:lstStyle/>
              <a:p>
                <a:pPr>
                  <a:defRPr sz="1400" b="1" i="0" baseline="0">
                    <a:solidFill>
                      <a:schemeClr val="accent5"/>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c15:spPr>
                <c15:layout/>
                <c15:showLeaderLines val="0"/>
              </c:ext>
            </c:extLst>
          </c:dLbls>
          <c:cat>
            <c:strRef>
              <c:f>'LA Scorecards'!$Z$7:$AG$7</c:f>
              <c:strCache>
                <c:ptCount val="8"/>
                <c:pt idx="0">
                  <c:v>2008-11</c:v>
                </c:pt>
                <c:pt idx="1">
                  <c:v>2009-12</c:v>
                </c:pt>
                <c:pt idx="2">
                  <c:v>2010-13</c:v>
                </c:pt>
                <c:pt idx="3">
                  <c:v>2011-14</c:v>
                </c:pt>
                <c:pt idx="4">
                  <c:v>2012-15</c:v>
                </c:pt>
                <c:pt idx="5">
                  <c:v>2013-16</c:v>
                </c:pt>
                <c:pt idx="6">
                  <c:v>2014-17</c:v>
                </c:pt>
                <c:pt idx="7">
                  <c:v>2015-18</c:v>
                </c:pt>
              </c:strCache>
            </c:strRef>
          </c:cat>
          <c:val>
            <c:numRef>
              <c:f>'LA Scorecards'!$Z$11:$AG$11</c:f>
              <c:numCache>
                <c:formatCode>0</c:formatCode>
                <c:ptCount val="8"/>
                <c:pt idx="0">
                  <c:v>117</c:v>
                </c:pt>
                <c:pt idx="1">
                  <c:v>168</c:v>
                </c:pt>
                <c:pt idx="2">
                  <c:v>144</c:v>
                </c:pt>
                <c:pt idx="3">
                  <c:v>175</c:v>
                </c:pt>
                <c:pt idx="4">
                  <c:v>237</c:v>
                </c:pt>
                <c:pt idx="5">
                  <c:v>303</c:v>
                </c:pt>
                <c:pt idx="6">
                  <c:v>400</c:v>
                </c:pt>
                <c:pt idx="7">
                  <c:v>434</c:v>
                </c:pt>
              </c:numCache>
            </c:numRef>
          </c:val>
          <c:smooth val="0"/>
          <c:extLst>
            <c:ext xmlns:c16="http://schemas.microsoft.com/office/drawing/2014/chart" uri="{C3380CC4-5D6E-409C-BE32-E72D297353CC}">
              <c16:uniqueId val="{00000009-6258-4A1F-B9F6-22B78D00E920}"/>
            </c:ext>
          </c:extLst>
        </c:ser>
        <c:dLbls>
          <c:showLegendKey val="0"/>
          <c:showVal val="0"/>
          <c:showCatName val="0"/>
          <c:showSerName val="0"/>
          <c:showPercent val="0"/>
          <c:showBubbleSize val="0"/>
        </c:dLbls>
        <c:marker val="1"/>
        <c:smooth val="0"/>
        <c:axId val="137863168"/>
        <c:axId val="137864704"/>
      </c:lineChart>
      <c:catAx>
        <c:axId val="137863168"/>
        <c:scaling>
          <c:orientation val="minMax"/>
        </c:scaling>
        <c:delete val="0"/>
        <c:axPos val="b"/>
        <c:numFmt formatCode="General" sourceLinked="1"/>
        <c:majorTickMark val="none"/>
        <c:minorTickMark val="none"/>
        <c:tickLblPos val="nextTo"/>
        <c:spPr>
          <a:ln w="3175">
            <a:solidFill>
              <a:schemeClr val="bg1">
                <a:lumMod val="65000"/>
              </a:schemeClr>
            </a:solidFill>
            <a:prstDash val="solid"/>
          </a:ln>
        </c:spPr>
        <c:txPr>
          <a:bodyPr rot="0" vert="horz"/>
          <a:lstStyle/>
          <a:p>
            <a:pPr>
              <a:defRPr sz="1400" b="0" i="0" u="none" strike="noStrike" baseline="0">
                <a:solidFill>
                  <a:schemeClr val="bg1">
                    <a:lumMod val="65000"/>
                  </a:schemeClr>
                </a:solidFill>
                <a:latin typeface="Arial"/>
                <a:ea typeface="Arial"/>
                <a:cs typeface="Arial"/>
              </a:defRPr>
            </a:pPr>
            <a:endParaRPr lang="en-US"/>
          </a:p>
        </c:txPr>
        <c:crossAx val="137864704"/>
        <c:crosses val="autoZero"/>
        <c:auto val="1"/>
        <c:lblAlgn val="ctr"/>
        <c:lblOffset val="100"/>
        <c:tickLblSkip val="1"/>
        <c:tickMarkSkip val="1"/>
        <c:noMultiLvlLbl val="0"/>
      </c:catAx>
      <c:valAx>
        <c:axId val="137864704"/>
        <c:scaling>
          <c:orientation val="minMax"/>
          <c:max val="1200"/>
          <c:min val="0"/>
        </c:scaling>
        <c:delete val="0"/>
        <c:axPos val="l"/>
        <c:title>
          <c:tx>
            <c:rich>
              <a:bodyPr rot="0" vert="horz"/>
              <a:lstStyle/>
              <a:p>
                <a:pPr algn="l">
                  <a:defRPr sz="1400" b="0" i="0" u="none" strike="noStrike" baseline="0">
                    <a:solidFill>
                      <a:schemeClr val="bg1">
                        <a:lumMod val="65000"/>
                      </a:schemeClr>
                    </a:solidFill>
                    <a:latin typeface="Arial"/>
                    <a:ea typeface="Arial"/>
                    <a:cs typeface="Arial"/>
                  </a:defRPr>
                </a:pPr>
                <a:r>
                  <a:rPr lang="en-GB" sz="1400" b="0">
                    <a:solidFill>
                      <a:schemeClr val="bg1">
                        <a:lumMod val="65000"/>
                      </a:schemeClr>
                    </a:solidFill>
                  </a:rPr>
                  <a:t>Average</a:t>
                </a:r>
                <a:r>
                  <a:rPr lang="en-GB" sz="1400" b="0" baseline="0">
                    <a:solidFill>
                      <a:schemeClr val="bg1">
                        <a:lumMod val="65000"/>
                      </a:schemeClr>
                    </a:solidFill>
                  </a:rPr>
                  <a:t> number of d</a:t>
                </a:r>
                <a:r>
                  <a:rPr lang="en-GB" sz="1400" b="0">
                    <a:solidFill>
                      <a:schemeClr val="bg1">
                        <a:lumMod val="65000"/>
                      </a:schemeClr>
                    </a:solidFill>
                  </a:rPr>
                  <a:t>ays</a:t>
                </a:r>
              </a:p>
            </c:rich>
          </c:tx>
          <c:layout>
            <c:manualLayout>
              <c:xMode val="edge"/>
              <c:yMode val="edge"/>
              <c:x val="6.5316667083134324E-3"/>
              <c:y val="0.15087451606870239"/>
            </c:manualLayout>
          </c:layout>
          <c:overlay val="0"/>
          <c:spPr>
            <a:noFill/>
            <a:ln w="25400">
              <a:noFill/>
            </a:ln>
          </c:spPr>
        </c:title>
        <c:numFmt formatCode="#,##0" sourceLinked="0"/>
        <c:majorTickMark val="none"/>
        <c:minorTickMark val="none"/>
        <c:tickLblPos val="nextTo"/>
        <c:spPr>
          <a:ln w="3175">
            <a:solidFill>
              <a:schemeClr val="bg1">
                <a:lumMod val="65000"/>
              </a:schemeClr>
            </a:solidFill>
            <a:prstDash val="solid"/>
          </a:ln>
        </c:spPr>
        <c:txPr>
          <a:bodyPr rot="0" vert="horz"/>
          <a:lstStyle/>
          <a:p>
            <a:pPr>
              <a:defRPr sz="1400" b="0" i="0" u="none" strike="noStrike" baseline="0">
                <a:solidFill>
                  <a:schemeClr val="bg1">
                    <a:lumMod val="65000"/>
                  </a:schemeClr>
                </a:solidFill>
                <a:latin typeface="Arial"/>
                <a:ea typeface="Arial"/>
                <a:cs typeface="Arial"/>
              </a:defRPr>
            </a:pPr>
            <a:endParaRPr lang="en-US"/>
          </a:p>
        </c:txPr>
        <c:crossAx val="137863168"/>
        <c:crosses val="autoZero"/>
        <c:crossBetween val="between"/>
        <c:majorUnit val="200"/>
      </c:valAx>
      <c:spPr>
        <a:noFill/>
        <a:ln w="12700">
          <a:noFill/>
          <a:prstDash val="solid"/>
        </a:ln>
      </c:spPr>
    </c:plotArea>
    <c:plotVisOnly val="1"/>
    <c:dispBlanksAs val="gap"/>
    <c:showDLblsOverMax val="0"/>
  </c:chart>
  <c:spPr>
    <a:noFill/>
    <a:ln w="3175">
      <a:noFill/>
      <a:prstDash val="solid"/>
    </a:ln>
  </c:spPr>
  <c:txPr>
    <a:bodyPr/>
    <a:lstStyle/>
    <a:p>
      <a:pPr>
        <a:defRPr sz="1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28410483172852E-2"/>
          <c:y val="0.28660603139550245"/>
          <c:w val="0.92423120708853124"/>
          <c:h val="0.40148357711761318"/>
        </c:manualLayout>
      </c:layout>
      <c:barChart>
        <c:barDir val="col"/>
        <c:grouping val="clustered"/>
        <c:varyColors val="0"/>
        <c:ser>
          <c:idx val="0"/>
          <c:order val="0"/>
          <c:tx>
            <c:strRef>
              <c:f>'LA Scorecards'!$J$16</c:f>
              <c:strCache>
                <c:ptCount val="1"/>
                <c:pt idx="0">
                  <c:v>LA</c:v>
                </c:pt>
              </c:strCache>
            </c:strRef>
          </c:tx>
          <c:spPr>
            <a:solidFill>
              <a:schemeClr val="accent1"/>
            </a:solidFill>
          </c:spPr>
          <c:invertIfNegative val="0"/>
          <c:dLbls>
            <c:numFmt formatCode="[=0.001]&quot;x&quot;;General" sourceLinked="0"/>
            <c:spPr>
              <a:noFill/>
              <a:ln>
                <a:noFill/>
              </a:ln>
              <a:effectLst/>
            </c:spPr>
            <c:txPr>
              <a:bodyPr/>
              <a:lstStyle/>
              <a:p>
                <a:pPr>
                  <a:defRPr sz="1200" b="1">
                    <a:solidFill>
                      <a:srgbClr val="7095AC"/>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'LA Scorecards'!$W$14:$Z$14</c:f>
              <c:numCache>
                <c:formatCode>#,##0</c:formatCode>
                <c:ptCount val="4"/>
                <c:pt idx="0">
                  <c:v>20</c:v>
                </c:pt>
                <c:pt idx="1">
                  <c:v>20</c:v>
                </c:pt>
                <c:pt idx="2">
                  <c:v>15</c:v>
                </c:pt>
                <c:pt idx="3">
                  <c:v>15</c:v>
                </c:pt>
              </c:numCache>
            </c:numRef>
          </c:val>
          <c:extLst>
            <c:ext xmlns:c15="http://schemas.microsoft.com/office/drawing/2012/chart" uri="{02D57815-91ED-43cb-92C2-25804820EDAC}">
              <c15:filteredCategoryTitle>
                <c15:cat>
                  <c:multiLvlStrRef>
                    <c:extLst>
                      <c:ext uri="{02D57815-91ED-43cb-92C2-25804820EDAC}">
                        <c15:formulaRef>
                          <c15:sqref>'Scorecards mock up 2'!#REF!</c15:sqref>
                        </c15:formulaRef>
                      </c:ext>
                    </c:extLst>
                  </c:multiLvlStrRef>
                </c15:cat>
              </c15:filteredCategoryTitle>
            </c:ext>
            <c:ext xmlns:c16="http://schemas.microsoft.com/office/drawing/2014/chart" uri="{C3380CC4-5D6E-409C-BE32-E72D297353CC}">
              <c16:uniqueId val="{00000000-603B-495E-A94E-E6215EF8CC3A}"/>
            </c:ext>
          </c:extLst>
        </c:ser>
        <c:dLbls>
          <c:showLegendKey val="0"/>
          <c:showVal val="0"/>
          <c:showCatName val="0"/>
          <c:showSerName val="0"/>
          <c:showPercent val="0"/>
          <c:showBubbleSize val="0"/>
        </c:dLbls>
        <c:gapWidth val="75"/>
        <c:axId val="109677568"/>
        <c:axId val="109683456"/>
      </c:barChart>
      <c:catAx>
        <c:axId val="109677568"/>
        <c:scaling>
          <c:orientation val="minMax"/>
        </c:scaling>
        <c:delete val="0"/>
        <c:axPos val="b"/>
        <c:numFmt formatCode="General" sourceLinked="1"/>
        <c:majorTickMark val="none"/>
        <c:minorTickMark val="none"/>
        <c:tickLblPos val="nextTo"/>
        <c:spPr>
          <a:ln>
            <a:noFill/>
          </a:ln>
        </c:spPr>
        <c:txPr>
          <a:bodyPr/>
          <a:lstStyle/>
          <a:p>
            <a:pPr>
              <a:defRPr sz="1200"/>
            </a:pPr>
            <a:endParaRPr lang="en-US"/>
          </a:p>
        </c:txPr>
        <c:crossAx val="109683456"/>
        <c:crosses val="autoZero"/>
        <c:auto val="1"/>
        <c:lblAlgn val="ctr"/>
        <c:lblOffset val="100"/>
        <c:noMultiLvlLbl val="0"/>
      </c:catAx>
      <c:valAx>
        <c:axId val="109683456"/>
        <c:scaling>
          <c:orientation val="minMax"/>
          <c:max val="180"/>
          <c:min val="0"/>
        </c:scaling>
        <c:delete val="1"/>
        <c:axPos val="l"/>
        <c:numFmt formatCode="#,##0" sourceLinked="1"/>
        <c:majorTickMark val="out"/>
        <c:minorTickMark val="none"/>
        <c:tickLblPos val="nextTo"/>
        <c:crossAx val="109677568"/>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590823310269828E-2"/>
          <c:y val="3.7094834524377576E-2"/>
          <c:w val="0.9508183533794603"/>
          <c:h val="0.93041196525678271"/>
        </c:manualLayout>
      </c:layout>
      <c:barChart>
        <c:barDir val="col"/>
        <c:grouping val="clustered"/>
        <c:varyColors val="0"/>
        <c:ser>
          <c:idx val="0"/>
          <c:order val="0"/>
          <c:tx>
            <c:strRef>
              <c:f>'LA Scorecards'!$AJ$17:$AJ$20</c:f>
              <c:strCache>
                <c:ptCount val="4"/>
                <c:pt idx="0">
                  <c:v>0</c:v>
                </c:pt>
                <c:pt idx="1">
                  <c:v>0</c:v>
                </c:pt>
                <c:pt idx="2">
                  <c:v>0</c:v>
                </c:pt>
                <c:pt idx="3">
                  <c:v>0</c:v>
                </c:pt>
              </c:strCache>
            </c:strRef>
          </c:tx>
          <c:spPr>
            <a:solidFill>
              <a:srgbClr val="CC0099"/>
            </a:solidFill>
          </c:spPr>
          <c:invertIfNegative val="0"/>
          <c:val>
            <c:numRef>
              <c:f>'LA Scorecards'!$AJ$22:$AJ$170</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486</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numCache>
            </c:numRef>
          </c:val>
          <c:extLst>
            <c:ext xmlns:c16="http://schemas.microsoft.com/office/drawing/2014/chart" uri="{C3380CC4-5D6E-409C-BE32-E72D297353CC}">
              <c16:uniqueId val="{00000000-2197-4112-B9E7-4D83EB260354}"/>
            </c:ext>
          </c:extLst>
        </c:ser>
        <c:ser>
          <c:idx val="1"/>
          <c:order val="1"/>
          <c:tx>
            <c:strRef>
              <c:f>'LA Scorecards'!$AK$17:$AK$20</c:f>
              <c:strCache>
                <c:ptCount val="4"/>
                <c:pt idx="0">
                  <c:v>0</c:v>
                </c:pt>
                <c:pt idx="1">
                  <c:v>0</c:v>
                </c:pt>
                <c:pt idx="2">
                  <c:v>0</c:v>
                </c:pt>
                <c:pt idx="3">
                  <c:v>0</c:v>
                </c:pt>
              </c:strCache>
            </c:strRef>
          </c:tx>
          <c:spPr>
            <a:solidFill>
              <a:srgbClr val="FF9900"/>
            </a:solidFill>
          </c:spPr>
          <c:invertIfNegative val="0"/>
          <c:val>
            <c:numRef>
              <c:f>'LA Scorecards'!$AK$22:$AK$170</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805</c:v>
                </c:pt>
              </c:numCache>
            </c:numRef>
          </c:val>
          <c:extLst>
            <c:ext xmlns:c16="http://schemas.microsoft.com/office/drawing/2014/chart" uri="{C3380CC4-5D6E-409C-BE32-E72D297353CC}">
              <c16:uniqueId val="{00000001-2197-4112-B9E7-4D83EB260354}"/>
            </c:ext>
          </c:extLst>
        </c:ser>
        <c:ser>
          <c:idx val="2"/>
          <c:order val="2"/>
          <c:tx>
            <c:strRef>
              <c:f>'LA Scorecards'!$AL$17:$AL$20</c:f>
              <c:strCache>
                <c:ptCount val="4"/>
                <c:pt idx="0">
                  <c:v>N/A</c:v>
                </c:pt>
                <c:pt idx="1">
                  <c:v>N/A</c:v>
                </c:pt>
                <c:pt idx="2">
                  <c:v>x</c:v>
                </c:pt>
                <c:pt idx="3">
                  <c:v>x</c:v>
                </c:pt>
              </c:strCache>
            </c:strRef>
          </c:tx>
          <c:spPr>
            <a:solidFill>
              <a:schemeClr val="accent1">
                <a:lumMod val="40000"/>
                <a:lumOff val="60000"/>
              </a:schemeClr>
            </a:solidFill>
            <a:ln>
              <a:solidFill>
                <a:schemeClr val="bg1"/>
              </a:solidFill>
            </a:ln>
          </c:spPr>
          <c:invertIfNegative val="0"/>
          <c:val>
            <c:numRef>
              <c:f>'LA Scorecards'!$AL$22:$AL$170</c:f>
              <c:numCache>
                <c:formatCode>General</c:formatCode>
                <c:ptCount val="149"/>
                <c:pt idx="0">
                  <c:v>268</c:v>
                </c:pt>
                <c:pt idx="1">
                  <c:v>278</c:v>
                </c:pt>
                <c:pt idx="2">
                  <c:v>309</c:v>
                </c:pt>
                <c:pt idx="3">
                  <c:v>339</c:v>
                </c:pt>
                <c:pt idx="4">
                  <c:v>352</c:v>
                </c:pt>
                <c:pt idx="5">
                  <c:v>356</c:v>
                </c:pt>
                <c:pt idx="6">
                  <c:v>359</c:v>
                </c:pt>
                <c:pt idx="7">
                  <c:v>361</c:v>
                </c:pt>
                <c:pt idx="8">
                  <c:v>363</c:v>
                </c:pt>
                <c:pt idx="9">
                  <c:v>369</c:v>
                </c:pt>
                <c:pt idx="10">
                  <c:v>371</c:v>
                </c:pt>
                <c:pt idx="11">
                  <c:v>372</c:v>
                </c:pt>
                <c:pt idx="12">
                  <c:v>381</c:v>
                </c:pt>
                <c:pt idx="13">
                  <c:v>382</c:v>
                </c:pt>
                <c:pt idx="14">
                  <c:v>383</c:v>
                </c:pt>
                <c:pt idx="15">
                  <c:v>391</c:v>
                </c:pt>
                <c:pt idx="16">
                  <c:v>392</c:v>
                </c:pt>
                <c:pt idx="17">
                  <c:v>395</c:v>
                </c:pt>
                <c:pt idx="18">
                  <c:v>395</c:v>
                </c:pt>
                <c:pt idx="19">
                  <c:v>396</c:v>
                </c:pt>
                <c:pt idx="20">
                  <c:v>397</c:v>
                </c:pt>
                <c:pt idx="21">
                  <c:v>398</c:v>
                </c:pt>
                <c:pt idx="22">
                  <c:v>399</c:v>
                </c:pt>
                <c:pt idx="23">
                  <c:v>402</c:v>
                </c:pt>
                <c:pt idx="24">
                  <c:v>403</c:v>
                </c:pt>
                <c:pt idx="25">
                  <c:v>403</c:v>
                </c:pt>
                <c:pt idx="26">
                  <c:v>403</c:v>
                </c:pt>
                <c:pt idx="27">
                  <c:v>404</c:v>
                </c:pt>
                <c:pt idx="28">
                  <c:v>407</c:v>
                </c:pt>
                <c:pt idx="29">
                  <c:v>408</c:v>
                </c:pt>
                <c:pt idx="30">
                  <c:v>410</c:v>
                </c:pt>
                <c:pt idx="31">
                  <c:v>412</c:v>
                </c:pt>
                <c:pt idx="32">
                  <c:v>413</c:v>
                </c:pt>
                <c:pt idx="33">
                  <c:v>414</c:v>
                </c:pt>
                <c:pt idx="34">
                  <c:v>416</c:v>
                </c:pt>
                <c:pt idx="35">
                  <c:v>418</c:v>
                </c:pt>
                <c:pt idx="36">
                  <c:v>418</c:v>
                </c:pt>
                <c:pt idx="37">
                  <c:v>420</c:v>
                </c:pt>
                <c:pt idx="38">
                  <c:v>421</c:v>
                </c:pt>
                <c:pt idx="39">
                  <c:v>423</c:v>
                </c:pt>
                <c:pt idx="40">
                  <c:v>424</c:v>
                </c:pt>
                <c:pt idx="41">
                  <c:v>425</c:v>
                </c:pt>
                <c:pt idx="42">
                  <c:v>431</c:v>
                </c:pt>
                <c:pt idx="43">
                  <c:v>433</c:v>
                </c:pt>
                <c:pt idx="44">
                  <c:v>434</c:v>
                </c:pt>
                <c:pt idx="45">
                  <c:v>438</c:v>
                </c:pt>
                <c:pt idx="46">
                  <c:v>441</c:v>
                </c:pt>
                <c:pt idx="47">
                  <c:v>444</c:v>
                </c:pt>
                <c:pt idx="48">
                  <c:v>445</c:v>
                </c:pt>
                <c:pt idx="49">
                  <c:v>445</c:v>
                </c:pt>
                <c:pt idx="50">
                  <c:v>448</c:v>
                </c:pt>
                <c:pt idx="51">
                  <c:v>454</c:v>
                </c:pt>
                <c:pt idx="52">
                  <c:v>454</c:v>
                </c:pt>
                <c:pt idx="53">
                  <c:v>454</c:v>
                </c:pt>
                <c:pt idx="54">
                  <c:v>454</c:v>
                </c:pt>
                <c:pt idx="55">
                  <c:v>456</c:v>
                </c:pt>
                <c:pt idx="56">
                  <c:v>459</c:v>
                </c:pt>
                <c:pt idx="57">
                  <c:v>459</c:v>
                </c:pt>
                <c:pt idx="58">
                  <c:v>460</c:v>
                </c:pt>
                <c:pt idx="59">
                  <c:v>461</c:v>
                </c:pt>
                <c:pt idx="60">
                  <c:v>462</c:v>
                </c:pt>
                <c:pt idx="61">
                  <c:v>462</c:v>
                </c:pt>
                <c:pt idx="62">
                  <c:v>463</c:v>
                </c:pt>
                <c:pt idx="63">
                  <c:v>466</c:v>
                </c:pt>
                <c:pt idx="64">
                  <c:v>466</c:v>
                </c:pt>
                <c:pt idx="65">
                  <c:v>467</c:v>
                </c:pt>
                <c:pt idx="66">
                  <c:v>467</c:v>
                </c:pt>
                <c:pt idx="67">
                  <c:v>468</c:v>
                </c:pt>
                <c:pt idx="68">
                  <c:v>469</c:v>
                </c:pt>
                <c:pt idx="69">
                  <c:v>470</c:v>
                </c:pt>
                <c:pt idx="70">
                  <c:v>471</c:v>
                </c:pt>
                <c:pt idx="71">
                  <c:v>472</c:v>
                </c:pt>
                <c:pt idx="72">
                  <c:v>473</c:v>
                </c:pt>
                <c:pt idx="73">
                  <c:v>474</c:v>
                </c:pt>
                <c:pt idx="74">
                  <c:v>474</c:v>
                </c:pt>
                <c:pt idx="75">
                  <c:v>476</c:v>
                </c:pt>
                <c:pt idx="76">
                  <c:v>477</c:v>
                </c:pt>
                <c:pt idx="77">
                  <c:v>479</c:v>
                </c:pt>
                <c:pt idx="78">
                  <c:v>481</c:v>
                </c:pt>
                <c:pt idx="79">
                  <c:v>485</c:v>
                </c:pt>
                <c:pt idx="80">
                  <c:v>486</c:v>
                </c:pt>
                <c:pt idx="81">
                  <c:v>0</c:v>
                </c:pt>
                <c:pt idx="82">
                  <c:v>487</c:v>
                </c:pt>
                <c:pt idx="83">
                  <c:v>487</c:v>
                </c:pt>
                <c:pt idx="84">
                  <c:v>488</c:v>
                </c:pt>
                <c:pt idx="85">
                  <c:v>489</c:v>
                </c:pt>
                <c:pt idx="86">
                  <c:v>494</c:v>
                </c:pt>
                <c:pt idx="87">
                  <c:v>494</c:v>
                </c:pt>
                <c:pt idx="88">
                  <c:v>502</c:v>
                </c:pt>
                <c:pt idx="89">
                  <c:v>503</c:v>
                </c:pt>
                <c:pt idx="90">
                  <c:v>504</c:v>
                </c:pt>
                <c:pt idx="91">
                  <c:v>505</c:v>
                </c:pt>
                <c:pt idx="92">
                  <c:v>507</c:v>
                </c:pt>
                <c:pt idx="93">
                  <c:v>509</c:v>
                </c:pt>
                <c:pt idx="94">
                  <c:v>510</c:v>
                </c:pt>
                <c:pt idx="95">
                  <c:v>510</c:v>
                </c:pt>
                <c:pt idx="96">
                  <c:v>514</c:v>
                </c:pt>
                <c:pt idx="97">
                  <c:v>517</c:v>
                </c:pt>
                <c:pt idx="98">
                  <c:v>517</c:v>
                </c:pt>
                <c:pt idx="99">
                  <c:v>519</c:v>
                </c:pt>
                <c:pt idx="100">
                  <c:v>520</c:v>
                </c:pt>
                <c:pt idx="101">
                  <c:v>521</c:v>
                </c:pt>
                <c:pt idx="102">
                  <c:v>524</c:v>
                </c:pt>
                <c:pt idx="103">
                  <c:v>525</c:v>
                </c:pt>
                <c:pt idx="104">
                  <c:v>525</c:v>
                </c:pt>
                <c:pt idx="105">
                  <c:v>527</c:v>
                </c:pt>
                <c:pt idx="106">
                  <c:v>528</c:v>
                </c:pt>
                <c:pt idx="107">
                  <c:v>529</c:v>
                </c:pt>
                <c:pt idx="108">
                  <c:v>536</c:v>
                </c:pt>
                <c:pt idx="109">
                  <c:v>540</c:v>
                </c:pt>
                <c:pt idx="110">
                  <c:v>541</c:v>
                </c:pt>
                <c:pt idx="111">
                  <c:v>544</c:v>
                </c:pt>
                <c:pt idx="112">
                  <c:v>547</c:v>
                </c:pt>
                <c:pt idx="113">
                  <c:v>548</c:v>
                </c:pt>
                <c:pt idx="114">
                  <c:v>553</c:v>
                </c:pt>
                <c:pt idx="115">
                  <c:v>553</c:v>
                </c:pt>
                <c:pt idx="116">
                  <c:v>556</c:v>
                </c:pt>
                <c:pt idx="117">
                  <c:v>557</c:v>
                </c:pt>
                <c:pt idx="118">
                  <c:v>557</c:v>
                </c:pt>
                <c:pt idx="119">
                  <c:v>560</c:v>
                </c:pt>
                <c:pt idx="120">
                  <c:v>568</c:v>
                </c:pt>
                <c:pt idx="121">
                  <c:v>576</c:v>
                </c:pt>
                <c:pt idx="122">
                  <c:v>578</c:v>
                </c:pt>
                <c:pt idx="123">
                  <c:v>583</c:v>
                </c:pt>
                <c:pt idx="124">
                  <c:v>592</c:v>
                </c:pt>
                <c:pt idx="125">
                  <c:v>594</c:v>
                </c:pt>
                <c:pt idx="126">
                  <c:v>599</c:v>
                </c:pt>
                <c:pt idx="127">
                  <c:v>600</c:v>
                </c:pt>
                <c:pt idx="128">
                  <c:v>600</c:v>
                </c:pt>
                <c:pt idx="129">
                  <c:v>600</c:v>
                </c:pt>
                <c:pt idx="130">
                  <c:v>604</c:v>
                </c:pt>
                <c:pt idx="131">
                  <c:v>606</c:v>
                </c:pt>
                <c:pt idx="132">
                  <c:v>615</c:v>
                </c:pt>
                <c:pt idx="133">
                  <c:v>615</c:v>
                </c:pt>
                <c:pt idx="134">
                  <c:v>617</c:v>
                </c:pt>
                <c:pt idx="135">
                  <c:v>622</c:v>
                </c:pt>
                <c:pt idx="136">
                  <c:v>625</c:v>
                </c:pt>
                <c:pt idx="137">
                  <c:v>628</c:v>
                </c:pt>
                <c:pt idx="138">
                  <c:v>633</c:v>
                </c:pt>
                <c:pt idx="139">
                  <c:v>633</c:v>
                </c:pt>
                <c:pt idx="140">
                  <c:v>648</c:v>
                </c:pt>
                <c:pt idx="141">
                  <c:v>651</c:v>
                </c:pt>
                <c:pt idx="142">
                  <c:v>652</c:v>
                </c:pt>
                <c:pt idx="143">
                  <c:v>666</c:v>
                </c:pt>
                <c:pt idx="144">
                  <c:v>676</c:v>
                </c:pt>
                <c:pt idx="145">
                  <c:v>701</c:v>
                </c:pt>
                <c:pt idx="146">
                  <c:v>714</c:v>
                </c:pt>
                <c:pt idx="147">
                  <c:v>756</c:v>
                </c:pt>
                <c:pt idx="148">
                  <c:v>0</c:v>
                </c:pt>
              </c:numCache>
            </c:numRef>
          </c:val>
          <c:extLst>
            <c:ext xmlns:c16="http://schemas.microsoft.com/office/drawing/2014/chart" uri="{C3380CC4-5D6E-409C-BE32-E72D297353CC}">
              <c16:uniqueId val="{00000002-2197-4112-B9E7-4D83EB260354}"/>
            </c:ext>
          </c:extLst>
        </c:ser>
        <c:dLbls>
          <c:showLegendKey val="0"/>
          <c:showVal val="0"/>
          <c:showCatName val="0"/>
          <c:showSerName val="0"/>
          <c:showPercent val="0"/>
          <c:showBubbleSize val="0"/>
        </c:dLbls>
        <c:gapWidth val="0"/>
        <c:overlap val="100"/>
        <c:axId val="138946048"/>
        <c:axId val="138947584"/>
      </c:barChart>
      <c:catAx>
        <c:axId val="138946048"/>
        <c:scaling>
          <c:orientation val="minMax"/>
        </c:scaling>
        <c:delete val="1"/>
        <c:axPos val="b"/>
        <c:majorTickMark val="out"/>
        <c:minorTickMark val="none"/>
        <c:tickLblPos val="nextTo"/>
        <c:crossAx val="138947584"/>
        <c:crosses val="autoZero"/>
        <c:auto val="1"/>
        <c:lblAlgn val="ctr"/>
        <c:lblOffset val="100"/>
        <c:noMultiLvlLbl val="0"/>
      </c:catAx>
      <c:valAx>
        <c:axId val="138947584"/>
        <c:scaling>
          <c:orientation val="minMax"/>
          <c:max val="1100"/>
        </c:scaling>
        <c:delete val="1"/>
        <c:axPos val="l"/>
        <c:numFmt formatCode="General" sourceLinked="1"/>
        <c:majorTickMark val="out"/>
        <c:minorTickMark val="none"/>
        <c:tickLblPos val="nextTo"/>
        <c:crossAx val="138946048"/>
        <c:crosses val="autoZero"/>
        <c:crossBetween val="between"/>
      </c:valAx>
    </c:plotArea>
    <c:plotVisOnly val="1"/>
    <c:dispBlanksAs val="gap"/>
    <c:showDLblsOverMax val="0"/>
  </c:chart>
  <c:spPr>
    <a:noFill/>
    <a:ln>
      <a:solidFill>
        <a:sysClr val="windowText" lastClr="000000"/>
      </a:solid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'LA Scorecards'!$AQ$17:$AQ$22</c:f>
              <c:strCache>
                <c:ptCount val="6"/>
                <c:pt idx="0">
                  <c:v>0</c:v>
                </c:pt>
                <c:pt idx="1">
                  <c:v>0</c:v>
                </c:pt>
                <c:pt idx="2">
                  <c:v>0</c:v>
                </c:pt>
                <c:pt idx="3">
                  <c:v>0</c:v>
                </c:pt>
                <c:pt idx="5">
                  <c:v>0</c:v>
                </c:pt>
              </c:strCache>
            </c:strRef>
          </c:tx>
          <c:spPr>
            <a:solidFill>
              <a:srgbClr val="CC0099"/>
            </a:solidFill>
          </c:spPr>
          <c:invertIfNegative val="0"/>
          <c:val>
            <c:numRef>
              <c:f>'LA Scorecards'!$AQ$23:$AQ$170</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201</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numCache>
            </c:numRef>
          </c:val>
          <c:extLst>
            <c:ext xmlns:c16="http://schemas.microsoft.com/office/drawing/2014/chart" uri="{C3380CC4-5D6E-409C-BE32-E72D297353CC}">
              <c16:uniqueId val="{00000000-9C74-4529-B2AD-1E8C6F1E280A}"/>
            </c:ext>
          </c:extLst>
        </c:ser>
        <c:ser>
          <c:idx val="1"/>
          <c:order val="1"/>
          <c:tx>
            <c:strRef>
              <c:f>'LA Scorecards'!$AR$17:$AR$22</c:f>
              <c:strCache>
                <c:ptCount val="6"/>
                <c:pt idx="0">
                  <c:v>0</c:v>
                </c:pt>
                <c:pt idx="1">
                  <c:v>0</c:v>
                </c:pt>
                <c:pt idx="2">
                  <c:v>0</c:v>
                </c:pt>
                <c:pt idx="3">
                  <c:v>0</c:v>
                </c:pt>
                <c:pt idx="5">
                  <c:v>0</c:v>
                </c:pt>
              </c:strCache>
            </c:strRef>
          </c:tx>
          <c:spPr>
            <a:solidFill>
              <a:srgbClr val="FF9900"/>
            </a:solidFill>
          </c:spPr>
          <c:invertIfNegative val="0"/>
          <c:val>
            <c:numRef>
              <c:f>'LA Scorecards'!$AR$23:$AR$170</c:f>
              <c:numCache>
                <c:formatCode>General</c:formatCode>
                <c:ptCount val="1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434</c:v>
                </c:pt>
              </c:numCache>
            </c:numRef>
          </c:val>
          <c:extLst>
            <c:ext xmlns:c16="http://schemas.microsoft.com/office/drawing/2014/chart" uri="{C3380CC4-5D6E-409C-BE32-E72D297353CC}">
              <c16:uniqueId val="{00000001-9C74-4529-B2AD-1E8C6F1E280A}"/>
            </c:ext>
          </c:extLst>
        </c:ser>
        <c:ser>
          <c:idx val="2"/>
          <c:order val="2"/>
          <c:tx>
            <c:strRef>
              <c:f>'LA Scorecards'!$AS$17:$AS$22</c:f>
              <c:strCache>
                <c:ptCount val="6"/>
                <c:pt idx="0">
                  <c:v>N/A</c:v>
                </c:pt>
                <c:pt idx="1">
                  <c:v>N/A</c:v>
                </c:pt>
                <c:pt idx="2">
                  <c:v>x</c:v>
                </c:pt>
                <c:pt idx="3">
                  <c:v>x</c:v>
                </c:pt>
                <c:pt idx="5">
                  <c:v>x</c:v>
                </c:pt>
              </c:strCache>
            </c:strRef>
          </c:tx>
          <c:spPr>
            <a:solidFill>
              <a:schemeClr val="accent1">
                <a:lumMod val="40000"/>
                <a:lumOff val="60000"/>
              </a:schemeClr>
            </a:solidFill>
            <a:ln>
              <a:solidFill>
                <a:schemeClr val="bg1"/>
              </a:solidFill>
            </a:ln>
          </c:spPr>
          <c:invertIfNegative val="0"/>
          <c:val>
            <c:numRef>
              <c:f>'LA Scorecards'!$AS$23:$AS$170</c:f>
              <c:numCache>
                <c:formatCode>General</c:formatCode>
                <c:ptCount val="148"/>
                <c:pt idx="0">
                  <c:v>63</c:v>
                </c:pt>
                <c:pt idx="1">
                  <c:v>69</c:v>
                </c:pt>
                <c:pt idx="2">
                  <c:v>80</c:v>
                </c:pt>
                <c:pt idx="3">
                  <c:v>85</c:v>
                </c:pt>
                <c:pt idx="4">
                  <c:v>95</c:v>
                </c:pt>
                <c:pt idx="5">
                  <c:v>96</c:v>
                </c:pt>
                <c:pt idx="6">
                  <c:v>103</c:v>
                </c:pt>
                <c:pt idx="7">
                  <c:v>107</c:v>
                </c:pt>
                <c:pt idx="8">
                  <c:v>108</c:v>
                </c:pt>
                <c:pt idx="9">
                  <c:v>111</c:v>
                </c:pt>
                <c:pt idx="10">
                  <c:v>114</c:v>
                </c:pt>
                <c:pt idx="11">
                  <c:v>118</c:v>
                </c:pt>
                <c:pt idx="12">
                  <c:v>118</c:v>
                </c:pt>
                <c:pt idx="13">
                  <c:v>120</c:v>
                </c:pt>
                <c:pt idx="14">
                  <c:v>123</c:v>
                </c:pt>
                <c:pt idx="15">
                  <c:v>125</c:v>
                </c:pt>
                <c:pt idx="16">
                  <c:v>127</c:v>
                </c:pt>
                <c:pt idx="17">
                  <c:v>132</c:v>
                </c:pt>
                <c:pt idx="18">
                  <c:v>133</c:v>
                </c:pt>
                <c:pt idx="19">
                  <c:v>133</c:v>
                </c:pt>
                <c:pt idx="20">
                  <c:v>135</c:v>
                </c:pt>
                <c:pt idx="21">
                  <c:v>136</c:v>
                </c:pt>
                <c:pt idx="22">
                  <c:v>137</c:v>
                </c:pt>
                <c:pt idx="23">
                  <c:v>138</c:v>
                </c:pt>
                <c:pt idx="24">
                  <c:v>138</c:v>
                </c:pt>
                <c:pt idx="25">
                  <c:v>138</c:v>
                </c:pt>
                <c:pt idx="26">
                  <c:v>141</c:v>
                </c:pt>
                <c:pt idx="27">
                  <c:v>141</c:v>
                </c:pt>
                <c:pt idx="28">
                  <c:v>141</c:v>
                </c:pt>
                <c:pt idx="29">
                  <c:v>149</c:v>
                </c:pt>
                <c:pt idx="30">
                  <c:v>151</c:v>
                </c:pt>
                <c:pt idx="31">
                  <c:v>153</c:v>
                </c:pt>
                <c:pt idx="32">
                  <c:v>153</c:v>
                </c:pt>
                <c:pt idx="33">
                  <c:v>156</c:v>
                </c:pt>
                <c:pt idx="34">
                  <c:v>156</c:v>
                </c:pt>
                <c:pt idx="35">
                  <c:v>156</c:v>
                </c:pt>
                <c:pt idx="36">
                  <c:v>156</c:v>
                </c:pt>
                <c:pt idx="37">
                  <c:v>157</c:v>
                </c:pt>
                <c:pt idx="38">
                  <c:v>158</c:v>
                </c:pt>
                <c:pt idx="39">
                  <c:v>160</c:v>
                </c:pt>
                <c:pt idx="40">
                  <c:v>161</c:v>
                </c:pt>
                <c:pt idx="41">
                  <c:v>162</c:v>
                </c:pt>
                <c:pt idx="42">
                  <c:v>162</c:v>
                </c:pt>
                <c:pt idx="43">
                  <c:v>163</c:v>
                </c:pt>
                <c:pt idx="44">
                  <c:v>163</c:v>
                </c:pt>
                <c:pt idx="45">
                  <c:v>164</c:v>
                </c:pt>
                <c:pt idx="46">
                  <c:v>165</c:v>
                </c:pt>
                <c:pt idx="47">
                  <c:v>165</c:v>
                </c:pt>
                <c:pt idx="48">
                  <c:v>166</c:v>
                </c:pt>
                <c:pt idx="49">
                  <c:v>166</c:v>
                </c:pt>
                <c:pt idx="50">
                  <c:v>168</c:v>
                </c:pt>
                <c:pt idx="51">
                  <c:v>168</c:v>
                </c:pt>
                <c:pt idx="52">
                  <c:v>171</c:v>
                </c:pt>
                <c:pt idx="53">
                  <c:v>172</c:v>
                </c:pt>
                <c:pt idx="54">
                  <c:v>173</c:v>
                </c:pt>
                <c:pt idx="55">
                  <c:v>173</c:v>
                </c:pt>
                <c:pt idx="56">
                  <c:v>173</c:v>
                </c:pt>
                <c:pt idx="57">
                  <c:v>174</c:v>
                </c:pt>
                <c:pt idx="58">
                  <c:v>174</c:v>
                </c:pt>
                <c:pt idx="59">
                  <c:v>175</c:v>
                </c:pt>
                <c:pt idx="60">
                  <c:v>175</c:v>
                </c:pt>
                <c:pt idx="61">
                  <c:v>179</c:v>
                </c:pt>
                <c:pt idx="62">
                  <c:v>183</c:v>
                </c:pt>
                <c:pt idx="63">
                  <c:v>184</c:v>
                </c:pt>
                <c:pt idx="64">
                  <c:v>184</c:v>
                </c:pt>
                <c:pt idx="65">
                  <c:v>185</c:v>
                </c:pt>
                <c:pt idx="66">
                  <c:v>185</c:v>
                </c:pt>
                <c:pt idx="67">
                  <c:v>185</c:v>
                </c:pt>
                <c:pt idx="68">
                  <c:v>186</c:v>
                </c:pt>
                <c:pt idx="69">
                  <c:v>187</c:v>
                </c:pt>
                <c:pt idx="70">
                  <c:v>187</c:v>
                </c:pt>
                <c:pt idx="71">
                  <c:v>187</c:v>
                </c:pt>
                <c:pt idx="72">
                  <c:v>187</c:v>
                </c:pt>
                <c:pt idx="73">
                  <c:v>189</c:v>
                </c:pt>
                <c:pt idx="74">
                  <c:v>190</c:v>
                </c:pt>
                <c:pt idx="75">
                  <c:v>191</c:v>
                </c:pt>
                <c:pt idx="76">
                  <c:v>192</c:v>
                </c:pt>
                <c:pt idx="77">
                  <c:v>193</c:v>
                </c:pt>
                <c:pt idx="78">
                  <c:v>194</c:v>
                </c:pt>
                <c:pt idx="79">
                  <c:v>194</c:v>
                </c:pt>
                <c:pt idx="80">
                  <c:v>194</c:v>
                </c:pt>
                <c:pt idx="81">
                  <c:v>196</c:v>
                </c:pt>
                <c:pt idx="82">
                  <c:v>198</c:v>
                </c:pt>
                <c:pt idx="83">
                  <c:v>198</c:v>
                </c:pt>
                <c:pt idx="84">
                  <c:v>199</c:v>
                </c:pt>
                <c:pt idx="85">
                  <c:v>199</c:v>
                </c:pt>
                <c:pt idx="86">
                  <c:v>199</c:v>
                </c:pt>
                <c:pt idx="87">
                  <c:v>200</c:v>
                </c:pt>
                <c:pt idx="88">
                  <c:v>0</c:v>
                </c:pt>
                <c:pt idx="89">
                  <c:v>203</c:v>
                </c:pt>
                <c:pt idx="90">
                  <c:v>206</c:v>
                </c:pt>
                <c:pt idx="91">
                  <c:v>206</c:v>
                </c:pt>
                <c:pt idx="92">
                  <c:v>207</c:v>
                </c:pt>
                <c:pt idx="93">
                  <c:v>207</c:v>
                </c:pt>
                <c:pt idx="94">
                  <c:v>208</c:v>
                </c:pt>
                <c:pt idx="95">
                  <c:v>209</c:v>
                </c:pt>
                <c:pt idx="96">
                  <c:v>209</c:v>
                </c:pt>
                <c:pt idx="97">
                  <c:v>210</c:v>
                </c:pt>
                <c:pt idx="98">
                  <c:v>211</c:v>
                </c:pt>
                <c:pt idx="99">
                  <c:v>212</c:v>
                </c:pt>
                <c:pt idx="100">
                  <c:v>213</c:v>
                </c:pt>
                <c:pt idx="101">
                  <c:v>213</c:v>
                </c:pt>
                <c:pt idx="102">
                  <c:v>213</c:v>
                </c:pt>
                <c:pt idx="103">
                  <c:v>216</c:v>
                </c:pt>
                <c:pt idx="104">
                  <c:v>220</c:v>
                </c:pt>
                <c:pt idx="105">
                  <c:v>220</c:v>
                </c:pt>
                <c:pt idx="106">
                  <c:v>221</c:v>
                </c:pt>
                <c:pt idx="107">
                  <c:v>222</c:v>
                </c:pt>
                <c:pt idx="108">
                  <c:v>226</c:v>
                </c:pt>
                <c:pt idx="109">
                  <c:v>226</c:v>
                </c:pt>
                <c:pt idx="110">
                  <c:v>227</c:v>
                </c:pt>
                <c:pt idx="111">
                  <c:v>229</c:v>
                </c:pt>
                <c:pt idx="112">
                  <c:v>230</c:v>
                </c:pt>
                <c:pt idx="113">
                  <c:v>231</c:v>
                </c:pt>
                <c:pt idx="114">
                  <c:v>231</c:v>
                </c:pt>
                <c:pt idx="115">
                  <c:v>232</c:v>
                </c:pt>
                <c:pt idx="116">
                  <c:v>232</c:v>
                </c:pt>
                <c:pt idx="117">
                  <c:v>235</c:v>
                </c:pt>
                <c:pt idx="118">
                  <c:v>235</c:v>
                </c:pt>
                <c:pt idx="119">
                  <c:v>236</c:v>
                </c:pt>
                <c:pt idx="120">
                  <c:v>238</c:v>
                </c:pt>
                <c:pt idx="121">
                  <c:v>251</c:v>
                </c:pt>
                <c:pt idx="122">
                  <c:v>253</c:v>
                </c:pt>
                <c:pt idx="123">
                  <c:v>268</c:v>
                </c:pt>
                <c:pt idx="124">
                  <c:v>269</c:v>
                </c:pt>
                <c:pt idx="125">
                  <c:v>276</c:v>
                </c:pt>
                <c:pt idx="126">
                  <c:v>279</c:v>
                </c:pt>
                <c:pt idx="127">
                  <c:v>280</c:v>
                </c:pt>
                <c:pt idx="128">
                  <c:v>280</c:v>
                </c:pt>
                <c:pt idx="129">
                  <c:v>287</c:v>
                </c:pt>
                <c:pt idx="130">
                  <c:v>291</c:v>
                </c:pt>
                <c:pt idx="131">
                  <c:v>297</c:v>
                </c:pt>
                <c:pt idx="132">
                  <c:v>300</c:v>
                </c:pt>
                <c:pt idx="133">
                  <c:v>301</c:v>
                </c:pt>
                <c:pt idx="134">
                  <c:v>302</c:v>
                </c:pt>
                <c:pt idx="135">
                  <c:v>303</c:v>
                </c:pt>
                <c:pt idx="136">
                  <c:v>305</c:v>
                </c:pt>
                <c:pt idx="137">
                  <c:v>305</c:v>
                </c:pt>
                <c:pt idx="138">
                  <c:v>339</c:v>
                </c:pt>
                <c:pt idx="139">
                  <c:v>346</c:v>
                </c:pt>
                <c:pt idx="140">
                  <c:v>346</c:v>
                </c:pt>
                <c:pt idx="141">
                  <c:v>357</c:v>
                </c:pt>
                <c:pt idx="142">
                  <c:v>365</c:v>
                </c:pt>
                <c:pt idx="143">
                  <c:v>377</c:v>
                </c:pt>
                <c:pt idx="144">
                  <c:v>380</c:v>
                </c:pt>
                <c:pt idx="145">
                  <c:v>393</c:v>
                </c:pt>
                <c:pt idx="146">
                  <c:v>401</c:v>
                </c:pt>
                <c:pt idx="147">
                  <c:v>0</c:v>
                </c:pt>
              </c:numCache>
            </c:numRef>
          </c:val>
          <c:extLst>
            <c:ext xmlns:c16="http://schemas.microsoft.com/office/drawing/2014/chart" uri="{C3380CC4-5D6E-409C-BE32-E72D297353CC}">
              <c16:uniqueId val="{00000002-9C74-4529-B2AD-1E8C6F1E280A}"/>
            </c:ext>
          </c:extLst>
        </c:ser>
        <c:dLbls>
          <c:showLegendKey val="0"/>
          <c:showVal val="0"/>
          <c:showCatName val="0"/>
          <c:showSerName val="0"/>
          <c:showPercent val="0"/>
          <c:showBubbleSize val="0"/>
        </c:dLbls>
        <c:gapWidth val="0"/>
        <c:overlap val="100"/>
        <c:axId val="138999296"/>
        <c:axId val="139000832"/>
      </c:barChart>
      <c:catAx>
        <c:axId val="138999296"/>
        <c:scaling>
          <c:orientation val="minMax"/>
        </c:scaling>
        <c:delete val="1"/>
        <c:axPos val="b"/>
        <c:majorTickMark val="out"/>
        <c:minorTickMark val="none"/>
        <c:tickLblPos val="nextTo"/>
        <c:crossAx val="139000832"/>
        <c:crosses val="autoZero"/>
        <c:auto val="1"/>
        <c:lblAlgn val="ctr"/>
        <c:lblOffset val="100"/>
        <c:noMultiLvlLbl val="0"/>
      </c:catAx>
      <c:valAx>
        <c:axId val="139000832"/>
        <c:scaling>
          <c:orientation val="minMax"/>
          <c:max val="1100"/>
        </c:scaling>
        <c:delete val="1"/>
        <c:axPos val="l"/>
        <c:numFmt formatCode="General" sourceLinked="1"/>
        <c:majorTickMark val="out"/>
        <c:minorTickMark val="none"/>
        <c:tickLblPos val="nextTo"/>
        <c:crossAx val="138999296"/>
        <c:crosses val="autoZero"/>
        <c:crossBetween val="between"/>
      </c:valAx>
    </c:plotArea>
    <c:plotVisOnly val="1"/>
    <c:dispBlanksAs val="gap"/>
    <c:showDLblsOverMax val="0"/>
  </c:chart>
  <c:spPr>
    <a:noFill/>
    <a:ln>
      <a:solidFill>
        <a:sysClr val="windowText" lastClr="000000"/>
      </a:solidFill>
    </a:ln>
  </c:spPr>
  <c:txPr>
    <a:bodyPr/>
    <a:lstStyle/>
    <a:p>
      <a:pPr>
        <a:defRPr>
          <a:solidFill>
            <a:schemeClr val="bg1"/>
          </a:solidFill>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emf"/><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11</xdr:col>
      <xdr:colOff>404283</xdr:colOff>
      <xdr:row>1</xdr:row>
      <xdr:rowOff>17993</xdr:rowOff>
    </xdr:from>
    <xdr:to>
      <xdr:col>17</xdr:col>
      <xdr:colOff>284504</xdr:colOff>
      <xdr:row>2</xdr:row>
      <xdr:rowOff>40218</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70950" y="219076"/>
          <a:ext cx="3563221"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xdr:colOff>
      <xdr:row>7</xdr:row>
      <xdr:rowOff>0</xdr:rowOff>
    </xdr:from>
    <xdr:to>
      <xdr:col>14</xdr:col>
      <xdr:colOff>1013731</xdr:colOff>
      <xdr:row>13</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18</xdr:row>
      <xdr:rowOff>0</xdr:rowOff>
    </xdr:from>
    <xdr:to>
      <xdr:col>15</xdr:col>
      <xdr:colOff>0</xdr:colOff>
      <xdr:row>18</xdr:row>
      <xdr:rowOff>0</xdr:rowOff>
    </xdr:to>
    <xdr:sp macro="" textlink="">
      <xdr:nvSpPr>
        <xdr:cNvPr id="3" name="Text Box 2"/>
        <xdr:cNvSpPr txBox="1">
          <a:spLocks noChangeArrowheads="1"/>
        </xdr:cNvSpPr>
      </xdr:nvSpPr>
      <xdr:spPr bwMode="auto">
        <a:xfrm>
          <a:off x="14811375" y="105918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800" b="1" i="0" u="none" strike="noStrike" baseline="0">
              <a:solidFill>
                <a:srgbClr val="FF0000"/>
              </a:solidFill>
              <a:latin typeface="Arial"/>
              <a:cs typeface="Arial"/>
            </a:rPr>
            <a:t>Caveat  ***RESTRICTED-STATISTICS*** GCSE 2002 provisional</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Privileged release to Ministers/officials for briefing purposes. You are reminded that this information is based on National Statistics to which you have privileged access in advance of release. The figures are still subject to checking up to 48 hours before release in the SFR, and therefore may change. Any accidental or wrongful release should be reported immediately and may lead to an inquiry. Wrongful release includes indications of the content, including descriptions such as ‘favourable’ or ‘unfavourable’. Please prevent inappropriate use by treating this information as restricted.</a:t>
          </a:r>
        </a:p>
        <a:p>
          <a:pPr algn="l" rtl="0">
            <a:defRPr sz="1000"/>
          </a:pPr>
          <a:endParaRPr lang="en-GB"/>
        </a:p>
      </xdr:txBody>
    </xdr:sp>
    <xdr:clientData/>
  </xdr:twoCellAnchor>
  <xdr:twoCellAnchor>
    <xdr:from>
      <xdr:col>15</xdr:col>
      <xdr:colOff>0</xdr:colOff>
      <xdr:row>18</xdr:row>
      <xdr:rowOff>0</xdr:rowOff>
    </xdr:from>
    <xdr:to>
      <xdr:col>15</xdr:col>
      <xdr:colOff>0</xdr:colOff>
      <xdr:row>18</xdr:row>
      <xdr:rowOff>0</xdr:rowOff>
    </xdr:to>
    <xdr:sp macro="" textlink="">
      <xdr:nvSpPr>
        <xdr:cNvPr id="4" name="Text Box 6"/>
        <xdr:cNvSpPr txBox="1">
          <a:spLocks noChangeArrowheads="1"/>
        </xdr:cNvSpPr>
      </xdr:nvSpPr>
      <xdr:spPr bwMode="auto">
        <a:xfrm>
          <a:off x="14811375" y="105918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FF0000"/>
              </a:solidFill>
              <a:latin typeface="Arial"/>
              <a:cs typeface="Arial"/>
            </a:rPr>
            <a:t>Caveat  ***RESTRICTED-STATISTICS*** GCSE 2002 provisional</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Privileged release to Ministers/officials for briefing purposes. You are reminded that this information is based on National Statistics to which you have privileged access in advance of release. The figures are still subject to checking up to 48 hours before release in the SFR, and therefore may change. Any accidental or wrongful release should be reported immediately and may lead to an inquiry. Wrongful release includes indications of the content, including descriptions such as ‘favourable’ or ‘unfavourable’. Please prevent inappropriate use by treating this information as restricted.</a:t>
          </a:r>
        </a:p>
        <a:p>
          <a:pPr algn="l" rtl="0">
            <a:defRPr sz="1000"/>
          </a:pPr>
          <a:endParaRPr lang="en-GB"/>
        </a:p>
      </xdr:txBody>
    </xdr:sp>
    <xdr:clientData/>
  </xdr:twoCellAnchor>
  <mc:AlternateContent xmlns:mc="http://schemas.openxmlformats.org/markup-compatibility/2006">
    <mc:Choice xmlns:a14="http://schemas.microsoft.com/office/drawing/2010/main" Requires="a14">
      <xdr:twoCellAnchor>
        <xdr:from>
          <xdr:col>1</xdr:col>
          <xdr:colOff>19050</xdr:colOff>
          <xdr:row>18</xdr:row>
          <xdr:rowOff>0</xdr:rowOff>
        </xdr:from>
        <xdr:to>
          <xdr:col>13</xdr:col>
          <xdr:colOff>0</xdr:colOff>
          <xdr:row>18</xdr:row>
          <xdr:rowOff>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rPr>
                <a:t>Social Context &amp; Inclusions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18</xdr:row>
          <xdr:rowOff>0</xdr:rowOff>
        </xdr:from>
        <xdr:to>
          <xdr:col>13</xdr:col>
          <xdr:colOff>0</xdr:colOff>
          <xdr:row>18</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rPr>
                <a:t>Looked After Children</a:t>
              </a:r>
            </a:p>
          </xdr:txBody>
        </xdr:sp>
        <xdr:clientData fPrintsWithSheet="0"/>
      </xdr:twoCellAnchor>
    </mc:Choice>
    <mc:Fallback/>
  </mc:AlternateContent>
  <xdr:twoCellAnchor>
    <xdr:from>
      <xdr:col>15</xdr:col>
      <xdr:colOff>0</xdr:colOff>
      <xdr:row>18</xdr:row>
      <xdr:rowOff>0</xdr:rowOff>
    </xdr:from>
    <xdr:to>
      <xdr:col>15</xdr:col>
      <xdr:colOff>0</xdr:colOff>
      <xdr:row>18</xdr:row>
      <xdr:rowOff>0</xdr:rowOff>
    </xdr:to>
    <xdr:sp macro="" textlink="">
      <xdr:nvSpPr>
        <xdr:cNvPr id="7" name="Text Box 14"/>
        <xdr:cNvSpPr txBox="1">
          <a:spLocks noChangeArrowheads="1"/>
        </xdr:cNvSpPr>
      </xdr:nvSpPr>
      <xdr:spPr bwMode="auto">
        <a:xfrm>
          <a:off x="14811375" y="105918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GB" sz="800" b="1" i="0" u="none" strike="noStrike" baseline="0">
              <a:solidFill>
                <a:srgbClr val="FF0000"/>
              </a:solidFill>
              <a:latin typeface="Arial"/>
              <a:cs typeface="Arial"/>
            </a:rPr>
            <a:t>Caveat  ***RESTRICTED-STATISTICS*** GCSE 2002 provisional</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Privileged release to Ministers/officials for briefing purposes. You are reminded that this information is based on National Statistics to which you have privileged access in advance of release. The figures are still subject to checking up to 48 hours before release in the SFR, and therefore may change. Any accidental or wrongful release should be reported immediately and may lead to an inquiry. Wrongful release includes indications of the content, including descriptions such as ‘favourable’ or ‘unfavourable’. Please prevent inappropriate use by treating this information as restricted.</a:t>
          </a:r>
        </a:p>
        <a:p>
          <a:pPr algn="l" rtl="0">
            <a:defRPr sz="1000"/>
          </a:pPr>
          <a:endParaRPr lang="en-GB"/>
        </a:p>
      </xdr:txBody>
    </xdr:sp>
    <xdr:clientData/>
  </xdr:twoCellAnchor>
  <mc:AlternateContent xmlns:mc="http://schemas.openxmlformats.org/markup-compatibility/2006">
    <mc:Choice xmlns:a14="http://schemas.microsoft.com/office/drawing/2010/main" Requires="a14">
      <xdr:twoCellAnchor>
        <xdr:from>
          <xdr:col>1</xdr:col>
          <xdr:colOff>19050</xdr:colOff>
          <xdr:row>18</xdr:row>
          <xdr:rowOff>0</xdr:rowOff>
        </xdr:from>
        <xdr:to>
          <xdr:col>15</xdr:col>
          <xdr:colOff>0</xdr:colOff>
          <xdr:row>18</xdr:row>
          <xdr:rowOff>0</xdr:rowOff>
        </xdr:to>
        <xdr:sp macro="" textlink="">
          <xdr:nvSpPr>
            <xdr:cNvPr id="12291" name="Button 3" hidden="1">
              <a:extLst>
                <a:ext uri="{63B3BB69-23CF-44E3-9099-C40C66FF867C}">
                  <a14:compatExt spid="_x0000_s12291"/>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rPr>
                <a:t>Finance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0</xdr:colOff>
          <xdr:row>18</xdr:row>
          <xdr:rowOff>0</xdr:rowOff>
        </xdr:from>
        <xdr:to>
          <xdr:col>15</xdr:col>
          <xdr:colOff>0</xdr:colOff>
          <xdr:row>18</xdr:row>
          <xdr:rowOff>0</xdr:rowOff>
        </xdr:to>
        <xdr:sp macro="" textlink="">
          <xdr:nvSpPr>
            <xdr:cNvPr id="12292" name="Button 4" hidden="1">
              <a:extLst>
                <a:ext uri="{63B3BB69-23CF-44E3-9099-C40C66FF867C}">
                  <a14:compatExt spid="_x0000_s12292"/>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rPr>
                <a:t>School Capacity</a:t>
              </a:r>
            </a:p>
          </xdr:txBody>
        </xdr:sp>
        <xdr:clientData fPrintsWithSheet="0"/>
      </xdr:twoCellAnchor>
    </mc:Choice>
    <mc:Fallback/>
  </mc:AlternateContent>
  <xdr:twoCellAnchor>
    <xdr:from>
      <xdr:col>5</xdr:col>
      <xdr:colOff>7144</xdr:colOff>
      <xdr:row>14</xdr:row>
      <xdr:rowOff>11907</xdr:rowOff>
    </xdr:from>
    <xdr:to>
      <xdr:col>8</xdr:col>
      <xdr:colOff>707571</xdr:colOff>
      <xdr:row>15</xdr:row>
      <xdr:rowOff>503463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163285</xdr:colOff>
      <xdr:row>15</xdr:row>
      <xdr:rowOff>272145</xdr:rowOff>
    </xdr:from>
    <xdr:to>
      <xdr:col>8</xdr:col>
      <xdr:colOff>571499</xdr:colOff>
      <xdr:row>15</xdr:row>
      <xdr:rowOff>489859</xdr:rowOff>
    </xdr:to>
    <xdr:sp macro="" textlink="">
      <xdr:nvSpPr>
        <xdr:cNvPr id="12" name="TextBox 11"/>
        <xdr:cNvSpPr txBox="1"/>
      </xdr:nvSpPr>
      <xdr:spPr>
        <a:xfrm>
          <a:off x="5897335" y="9797145"/>
          <a:ext cx="2551339"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800" b="1">
              <a:latin typeface="Arial" panose="020B0604020202020204" pitchFamily="34" charset="0"/>
              <a:cs typeface="Arial" panose="020B0604020202020204" pitchFamily="34" charset="0"/>
            </a:rPr>
            <a:t>THESE ARE NOT PERFORMANCE MEASURES</a:t>
          </a:r>
        </a:p>
      </xdr:txBody>
    </xdr:sp>
    <xdr:clientData/>
  </xdr:twoCellAnchor>
  <xdr:twoCellAnchor>
    <xdr:from>
      <xdr:col>14</xdr:col>
      <xdr:colOff>1000125</xdr:colOff>
      <xdr:row>6</xdr:row>
      <xdr:rowOff>374196</xdr:rowOff>
    </xdr:from>
    <xdr:to>
      <xdr:col>18</xdr:col>
      <xdr:colOff>966106</xdr:colOff>
      <xdr:row>9</xdr:row>
      <xdr:rowOff>455839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1000125</xdr:colOff>
      <xdr:row>9</xdr:row>
      <xdr:rowOff>455839</xdr:rowOff>
    </xdr:from>
    <xdr:to>
      <xdr:col>18</xdr:col>
      <xdr:colOff>965925</xdr:colOff>
      <xdr:row>13</xdr:row>
      <xdr:rowOff>2551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1108363</xdr:colOff>
      <xdr:row>9</xdr:row>
      <xdr:rowOff>225137</xdr:rowOff>
    </xdr:from>
    <xdr:to>
      <xdr:col>16</xdr:col>
      <xdr:colOff>1186296</xdr:colOff>
      <xdr:row>9</xdr:row>
      <xdr:rowOff>233796</xdr:rowOff>
    </xdr:to>
    <xdr:cxnSp macro="">
      <xdr:nvCxnSpPr>
        <xdr:cNvPr id="16" name="Straight Arrow Connector 15"/>
        <xdr:cNvCxnSpPr/>
      </xdr:nvCxnSpPr>
      <xdr:spPr>
        <a:xfrm flipH="1" flipV="1">
          <a:off x="14290963" y="4616162"/>
          <a:ext cx="2744933" cy="8659"/>
        </a:xfrm>
        <a:prstGeom prst="straightConnector1">
          <a:avLst/>
        </a:prstGeom>
        <a:ln>
          <a:tailEnd type="triangle"/>
        </a:ln>
      </xdr:spPr>
      <xdr:style>
        <a:lnRef idx="3">
          <a:schemeClr val="accent3"/>
        </a:lnRef>
        <a:fillRef idx="0">
          <a:schemeClr val="accent3"/>
        </a:fillRef>
        <a:effectRef idx="2">
          <a:schemeClr val="accent3"/>
        </a:effectRef>
        <a:fontRef idx="minor">
          <a:schemeClr val="tx1"/>
        </a:fontRef>
      </xdr:style>
    </xdr:cxnSp>
    <xdr:clientData/>
  </xdr:twoCellAnchor>
  <xdr:oneCellAnchor>
    <xdr:from>
      <xdr:col>15</xdr:col>
      <xdr:colOff>225135</xdr:colOff>
      <xdr:row>9</xdr:row>
      <xdr:rowOff>207818</xdr:rowOff>
    </xdr:from>
    <xdr:ext cx="1262525" cy="269369"/>
    <xdr:sp macro="" textlink="">
      <xdr:nvSpPr>
        <xdr:cNvPr id="17" name="TextBox 16"/>
        <xdr:cNvSpPr txBox="1"/>
      </xdr:nvSpPr>
      <xdr:spPr>
        <a:xfrm>
          <a:off x="15036510" y="4598843"/>
          <a:ext cx="126252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lumMod val="65000"/>
                </a:schemeClr>
              </a:solidFill>
              <a:latin typeface="Arial" panose="020B0604020202020204" pitchFamily="34" charset="0"/>
              <a:cs typeface="Arial" panose="020B0604020202020204" pitchFamily="34" charset="0"/>
            </a:rPr>
            <a:t>Below average</a:t>
          </a:r>
        </a:p>
      </xdr:txBody>
    </xdr:sp>
    <xdr:clientData/>
  </xdr:oneCellAnchor>
  <xdr:twoCellAnchor>
    <xdr:from>
      <xdr:col>14</xdr:col>
      <xdr:colOff>1139539</xdr:colOff>
      <xdr:row>12</xdr:row>
      <xdr:rowOff>481447</xdr:rowOff>
    </xdr:from>
    <xdr:to>
      <xdr:col>17</xdr:col>
      <xdr:colOff>30725</xdr:colOff>
      <xdr:row>12</xdr:row>
      <xdr:rowOff>481447</xdr:rowOff>
    </xdr:to>
    <xdr:cxnSp macro="">
      <xdr:nvCxnSpPr>
        <xdr:cNvPr id="18" name="Straight Arrow Connector 17"/>
        <xdr:cNvCxnSpPr/>
      </xdr:nvCxnSpPr>
      <xdr:spPr>
        <a:xfrm flipH="1">
          <a:off x="15403995" y="7940137"/>
          <a:ext cx="3177436" cy="0"/>
        </a:xfrm>
        <a:prstGeom prst="straightConnector1">
          <a:avLst/>
        </a:prstGeom>
        <a:ln>
          <a:tailEnd type="triangle"/>
        </a:ln>
      </xdr:spPr>
      <xdr:style>
        <a:lnRef idx="3">
          <a:schemeClr val="accent3"/>
        </a:lnRef>
        <a:fillRef idx="0">
          <a:schemeClr val="accent3"/>
        </a:fillRef>
        <a:effectRef idx="2">
          <a:schemeClr val="accent3"/>
        </a:effectRef>
        <a:fontRef idx="minor">
          <a:schemeClr val="tx1"/>
        </a:fontRef>
      </xdr:style>
    </xdr:cxnSp>
    <xdr:clientData/>
  </xdr:twoCellAnchor>
  <xdr:oneCellAnchor>
    <xdr:from>
      <xdr:col>15</xdr:col>
      <xdr:colOff>463707</xdr:colOff>
      <xdr:row>12</xdr:row>
      <xdr:rowOff>471808</xdr:rowOff>
    </xdr:from>
    <xdr:ext cx="1262525" cy="269369"/>
    <xdr:sp macro="" textlink="">
      <xdr:nvSpPr>
        <xdr:cNvPr id="19" name="TextBox 18"/>
        <xdr:cNvSpPr txBox="1"/>
      </xdr:nvSpPr>
      <xdr:spPr>
        <a:xfrm>
          <a:off x="16471852" y="7930498"/>
          <a:ext cx="1262525"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lumMod val="65000"/>
                </a:schemeClr>
              </a:solidFill>
              <a:latin typeface="Arial" panose="020B0604020202020204" pitchFamily="34" charset="0"/>
              <a:cs typeface="Arial" panose="020B0604020202020204" pitchFamily="34" charset="0"/>
            </a:rPr>
            <a:t>Below average</a:t>
          </a:r>
        </a:p>
      </xdr:txBody>
    </xdr:sp>
    <xdr:clientData/>
  </xdr:oneCellAnchor>
  <xdr:twoCellAnchor>
    <xdr:from>
      <xdr:col>16</xdr:col>
      <xdr:colOff>1307522</xdr:colOff>
      <xdr:row>9</xdr:row>
      <xdr:rowOff>230334</xdr:rowOff>
    </xdr:from>
    <xdr:to>
      <xdr:col>18</xdr:col>
      <xdr:colOff>822613</xdr:colOff>
      <xdr:row>9</xdr:row>
      <xdr:rowOff>230334</xdr:rowOff>
    </xdr:to>
    <xdr:cxnSp macro="">
      <xdr:nvCxnSpPr>
        <xdr:cNvPr id="20" name="Straight Arrow Connector 19"/>
        <xdr:cNvCxnSpPr/>
      </xdr:nvCxnSpPr>
      <xdr:spPr>
        <a:xfrm>
          <a:off x="17157122" y="4621359"/>
          <a:ext cx="2182091" cy="0"/>
        </a:xfrm>
        <a:prstGeom prst="straightConnector1">
          <a:avLst/>
        </a:prstGeom>
        <a:ln>
          <a:tailEnd type="triangle"/>
        </a:ln>
      </xdr:spPr>
      <xdr:style>
        <a:lnRef idx="3">
          <a:schemeClr val="accent3"/>
        </a:lnRef>
        <a:fillRef idx="0">
          <a:schemeClr val="accent3"/>
        </a:fillRef>
        <a:effectRef idx="2">
          <a:schemeClr val="accent3"/>
        </a:effectRef>
        <a:fontRef idx="minor">
          <a:schemeClr val="tx1"/>
        </a:fontRef>
      </xdr:style>
    </xdr:cxnSp>
    <xdr:clientData/>
  </xdr:twoCellAnchor>
  <xdr:oneCellAnchor>
    <xdr:from>
      <xdr:col>17</xdr:col>
      <xdr:colOff>455468</xdr:colOff>
      <xdr:row>9</xdr:row>
      <xdr:rowOff>204356</xdr:rowOff>
    </xdr:from>
    <xdr:ext cx="1279646" cy="269369"/>
    <xdr:sp macro="" textlink="">
      <xdr:nvSpPr>
        <xdr:cNvPr id="21" name="TextBox 20"/>
        <xdr:cNvSpPr txBox="1"/>
      </xdr:nvSpPr>
      <xdr:spPr>
        <a:xfrm>
          <a:off x="17638568" y="4595381"/>
          <a:ext cx="127964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lumMod val="65000"/>
                </a:schemeClr>
              </a:solidFill>
              <a:latin typeface="Arial" panose="020B0604020202020204" pitchFamily="34" charset="0"/>
              <a:cs typeface="Arial" panose="020B0604020202020204" pitchFamily="34" charset="0"/>
            </a:rPr>
            <a:t>Above average</a:t>
          </a:r>
        </a:p>
      </xdr:txBody>
    </xdr:sp>
    <xdr:clientData/>
  </xdr:oneCellAnchor>
  <xdr:twoCellAnchor>
    <xdr:from>
      <xdr:col>17</xdr:col>
      <xdr:colOff>138266</xdr:colOff>
      <xdr:row>12</xdr:row>
      <xdr:rowOff>486651</xdr:rowOff>
    </xdr:from>
    <xdr:to>
      <xdr:col>18</xdr:col>
      <xdr:colOff>831272</xdr:colOff>
      <xdr:row>12</xdr:row>
      <xdr:rowOff>486651</xdr:rowOff>
    </xdr:to>
    <xdr:cxnSp macro="">
      <xdr:nvCxnSpPr>
        <xdr:cNvPr id="22" name="Straight Arrow Connector 21"/>
        <xdr:cNvCxnSpPr/>
      </xdr:nvCxnSpPr>
      <xdr:spPr>
        <a:xfrm>
          <a:off x="18688972" y="7945341"/>
          <a:ext cx="2121756" cy="0"/>
        </a:xfrm>
        <a:prstGeom prst="straightConnector1">
          <a:avLst/>
        </a:prstGeom>
        <a:ln>
          <a:tailEnd type="triangle"/>
        </a:ln>
      </xdr:spPr>
      <xdr:style>
        <a:lnRef idx="3">
          <a:schemeClr val="accent3"/>
        </a:lnRef>
        <a:fillRef idx="0">
          <a:schemeClr val="accent3"/>
        </a:fillRef>
        <a:effectRef idx="2">
          <a:schemeClr val="accent3"/>
        </a:effectRef>
        <a:fontRef idx="minor">
          <a:schemeClr val="tx1"/>
        </a:fontRef>
      </xdr:style>
    </xdr:cxnSp>
    <xdr:clientData/>
  </xdr:twoCellAnchor>
  <xdr:oneCellAnchor>
    <xdr:from>
      <xdr:col>17</xdr:col>
      <xdr:colOff>675602</xdr:colOff>
      <xdr:row>12</xdr:row>
      <xdr:rowOff>468354</xdr:rowOff>
    </xdr:from>
    <xdr:ext cx="1279646" cy="269369"/>
    <xdr:sp macro="" textlink="">
      <xdr:nvSpPr>
        <xdr:cNvPr id="23" name="TextBox 22"/>
        <xdr:cNvSpPr txBox="1"/>
      </xdr:nvSpPr>
      <xdr:spPr>
        <a:xfrm>
          <a:off x="19226308" y="7927044"/>
          <a:ext cx="127964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lumMod val="65000"/>
                </a:schemeClr>
              </a:solidFill>
              <a:latin typeface="Arial" panose="020B0604020202020204" pitchFamily="34" charset="0"/>
              <a:cs typeface="Arial" panose="020B0604020202020204" pitchFamily="34" charset="0"/>
            </a:rPr>
            <a:t>Above average</a:t>
          </a:r>
        </a:p>
      </xdr:txBody>
    </xdr:sp>
    <xdr:clientData/>
  </xdr:oneCellAnchor>
  <xdr:twoCellAnchor editAs="oneCell">
    <xdr:from>
      <xdr:col>5</xdr:col>
      <xdr:colOff>666749</xdr:colOff>
      <xdr:row>11</xdr:row>
      <xdr:rowOff>557893</xdr:rowOff>
    </xdr:from>
    <xdr:to>
      <xdr:col>14</xdr:col>
      <xdr:colOff>775606</xdr:colOff>
      <xdr:row>12</xdr:row>
      <xdr:rowOff>710293</xdr:rowOff>
    </xdr:to>
    <xdr:pic>
      <xdr:nvPicPr>
        <xdr:cNvPr id="31" name="Picture 3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08963" y="6885214"/>
          <a:ext cx="7579179"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0.57052</cdr:x>
      <cdr:y>0.01488</cdr:y>
    </cdr:from>
    <cdr:to>
      <cdr:x>0.98449</cdr:x>
      <cdr:y>0.0492</cdr:y>
    </cdr:to>
    <cdr:sp macro="" textlink="">
      <cdr:nvSpPr>
        <cdr:cNvPr id="2" name="TextBox 1"/>
        <cdr:cNvSpPr txBox="1"/>
      </cdr:nvSpPr>
      <cdr:spPr>
        <a:xfrm xmlns:a="http://schemas.openxmlformats.org/drawingml/2006/main">
          <a:off x="4840329" y="90295"/>
          <a:ext cx="3512143" cy="20828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r"/>
          <a:r>
            <a:rPr lang="en-GB" sz="1400" b="1">
              <a:solidFill>
                <a:schemeClr val="accent5">
                  <a:lumMod val="50000"/>
                </a:schemeClr>
              </a:solidFill>
              <a:latin typeface="Arial" panose="020B0604020202020204" pitchFamily="34" charset="0"/>
              <a:cs typeface="Arial" panose="020B0604020202020204" pitchFamily="34" charset="0"/>
            </a:rPr>
            <a:t>A1: </a:t>
          </a:r>
          <a:r>
            <a:rPr lang="en-GB" sz="1200" b="0">
              <a:solidFill>
                <a:schemeClr val="accent5">
                  <a:lumMod val="50000"/>
                </a:schemeClr>
              </a:solidFill>
              <a:latin typeface="Arial" panose="020B0604020202020204" pitchFamily="34" charset="0"/>
              <a:cs typeface="Arial" panose="020B0604020202020204" pitchFamily="34" charset="0"/>
            </a:rPr>
            <a:t>Average time between a child entering care and moving in with its adoptive family</a:t>
          </a:r>
        </a:p>
      </cdr:txBody>
    </cdr:sp>
  </cdr:relSizeAnchor>
  <cdr:relSizeAnchor xmlns:cdr="http://schemas.openxmlformats.org/drawingml/2006/chartDrawing">
    <cdr:from>
      <cdr:x>0.23577</cdr:x>
      <cdr:y>0.11271</cdr:y>
    </cdr:from>
    <cdr:to>
      <cdr:x>0.97354</cdr:x>
      <cdr:y>0.19999</cdr:y>
    </cdr:to>
    <cdr:sp macro="" textlink="">
      <cdr:nvSpPr>
        <cdr:cNvPr id="3" name="TextBox 1"/>
        <cdr:cNvSpPr txBox="1"/>
      </cdr:nvSpPr>
      <cdr:spPr>
        <a:xfrm xmlns:a="http://schemas.openxmlformats.org/drawingml/2006/main">
          <a:off x="2000248" y="684032"/>
          <a:ext cx="6259286" cy="5296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chemeClr val="accent5"/>
              </a:solidFill>
              <a:latin typeface="Arial" panose="020B0604020202020204" pitchFamily="34" charset="0"/>
              <a:cs typeface="Arial" panose="020B0604020202020204" pitchFamily="34" charset="0"/>
            </a:rPr>
            <a:t>A2: </a:t>
          </a:r>
          <a:r>
            <a:rPr lang="en-GB" sz="1200" b="0">
              <a:solidFill>
                <a:schemeClr val="accent5"/>
              </a:solidFill>
              <a:latin typeface="Arial" panose="020B0604020202020204" pitchFamily="34" charset="0"/>
              <a:cs typeface="Arial" panose="020B0604020202020204" pitchFamily="34" charset="0"/>
            </a:rPr>
            <a:t>Average time between a local authority receiving court authority to place a child </a:t>
          </a:r>
        </a:p>
        <a:p xmlns:a="http://schemas.openxmlformats.org/drawingml/2006/main">
          <a:pPr algn="r"/>
          <a:r>
            <a:rPr lang="en-GB" sz="1200" b="0">
              <a:solidFill>
                <a:schemeClr val="accent5"/>
              </a:solidFill>
              <a:latin typeface="Arial" panose="020B0604020202020204" pitchFamily="34" charset="0"/>
              <a:cs typeface="Arial" panose="020B0604020202020204" pitchFamily="34" charset="0"/>
            </a:rPr>
            <a:t>and the local authority deciding on a match to an adoptive family</a:t>
          </a:r>
        </a:p>
      </cdr:txBody>
    </cdr:sp>
  </cdr:relSizeAnchor>
  <cdr:relSizeAnchor xmlns:cdr="http://schemas.openxmlformats.org/drawingml/2006/chartDrawing">
    <cdr:from>
      <cdr:x>0.40273</cdr:x>
      <cdr:y>0.0738</cdr:y>
    </cdr:from>
    <cdr:to>
      <cdr:x>0.44603</cdr:x>
      <cdr:y>0.0738</cdr:y>
    </cdr:to>
    <cdr:cxnSp macro="">
      <cdr:nvCxnSpPr>
        <cdr:cNvPr id="6" name="Straight Connector 5"/>
        <cdr:cNvCxnSpPr/>
      </cdr:nvCxnSpPr>
      <cdr:spPr>
        <a:xfrm xmlns:a="http://schemas.openxmlformats.org/drawingml/2006/main">
          <a:off x="3416778" y="447889"/>
          <a:ext cx="367392" cy="0"/>
        </a:xfrm>
        <a:prstGeom xmlns:a="http://schemas.openxmlformats.org/drawingml/2006/main" prst="line">
          <a:avLst/>
        </a:prstGeom>
        <a:ln xmlns:a="http://schemas.openxmlformats.org/drawingml/2006/main">
          <a:solidFill>
            <a:srgbClr val="C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0.27586</cdr:x>
      <cdr:y>0.05381</cdr:y>
    </cdr:from>
    <cdr:to>
      <cdr:x>0.39615</cdr:x>
      <cdr:y>0.1009</cdr:y>
    </cdr:to>
    <cdr:sp macro="" textlink="">
      <cdr:nvSpPr>
        <cdr:cNvPr id="15" name="TextBox 14"/>
        <cdr:cNvSpPr txBox="1"/>
      </cdr:nvSpPr>
      <cdr:spPr>
        <a:xfrm xmlns:a="http://schemas.openxmlformats.org/drawingml/2006/main">
          <a:off x="2340429" y="326572"/>
          <a:ext cx="1020536"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solidFill>
                <a:srgbClr val="C00000"/>
              </a:solidFill>
              <a:latin typeface="Arial" panose="020B0604020202020204" pitchFamily="34" charset="0"/>
              <a:cs typeface="Arial" panose="020B0604020202020204" pitchFamily="34" charset="0"/>
            </a:rPr>
            <a:t>A1 threshold</a:t>
          </a:r>
        </a:p>
      </cdr:txBody>
    </cdr:sp>
  </cdr:relSizeAnchor>
  <cdr:relSizeAnchor xmlns:cdr="http://schemas.openxmlformats.org/drawingml/2006/chartDrawing">
    <cdr:from>
      <cdr:x>0.40273</cdr:x>
      <cdr:y>0.20609</cdr:y>
    </cdr:from>
    <cdr:to>
      <cdr:x>0.44603</cdr:x>
      <cdr:y>0.20609</cdr:y>
    </cdr:to>
    <cdr:cxnSp macro="">
      <cdr:nvCxnSpPr>
        <cdr:cNvPr id="16" name="Straight Connector 15"/>
        <cdr:cNvCxnSpPr/>
      </cdr:nvCxnSpPr>
      <cdr:spPr>
        <a:xfrm xmlns:a="http://schemas.openxmlformats.org/drawingml/2006/main">
          <a:off x="3416777" y="1250710"/>
          <a:ext cx="367392" cy="0"/>
        </a:xfrm>
        <a:prstGeom xmlns:a="http://schemas.openxmlformats.org/drawingml/2006/main" prst="line">
          <a:avLst/>
        </a:prstGeom>
        <a:ln xmlns:a="http://schemas.openxmlformats.org/drawingml/2006/mai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cxnSp>
  </cdr:relSizeAnchor>
  <cdr:relSizeAnchor xmlns:cdr="http://schemas.openxmlformats.org/drawingml/2006/chartDrawing">
    <cdr:from>
      <cdr:x>0.27586</cdr:x>
      <cdr:y>0.1861</cdr:y>
    </cdr:from>
    <cdr:to>
      <cdr:x>0.39615</cdr:x>
      <cdr:y>0.23318</cdr:y>
    </cdr:to>
    <cdr:sp macro="" textlink="">
      <cdr:nvSpPr>
        <cdr:cNvPr id="17" name="TextBox 16"/>
        <cdr:cNvSpPr txBox="1"/>
      </cdr:nvSpPr>
      <cdr:spPr>
        <a:xfrm xmlns:a="http://schemas.openxmlformats.org/drawingml/2006/main">
          <a:off x="2340428" y="1129393"/>
          <a:ext cx="1020536"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solidFill>
                <a:srgbClr val="FF9900"/>
              </a:solidFill>
              <a:latin typeface="Arial" panose="020B0604020202020204" pitchFamily="34" charset="0"/>
              <a:cs typeface="Arial" panose="020B0604020202020204" pitchFamily="34" charset="0"/>
            </a:rPr>
            <a:t>A2 threshold</a:t>
          </a:r>
        </a:p>
      </cdr:txBody>
    </cdr:sp>
  </cdr:relSizeAnchor>
</c:userShapes>
</file>

<file path=xl/drawings/drawing4.xml><?xml version="1.0" encoding="utf-8"?>
<c:userShapes xmlns:c="http://schemas.openxmlformats.org/drawingml/2006/chart">
  <cdr:relSizeAnchor xmlns:cdr="http://schemas.openxmlformats.org/drawingml/2006/chartDrawing">
    <cdr:from>
      <cdr:x>0.0738</cdr:x>
      <cdr:y>0.02562</cdr:y>
    </cdr:from>
    <cdr:to>
      <cdr:x>0.47971</cdr:x>
      <cdr:y>0.15791</cdr:y>
    </cdr:to>
    <cdr:sp macro="" textlink="">
      <cdr:nvSpPr>
        <cdr:cNvPr id="2" name="TextBox 1"/>
        <cdr:cNvSpPr txBox="1"/>
      </cdr:nvSpPr>
      <cdr:spPr>
        <a:xfrm xmlns:a="http://schemas.openxmlformats.org/drawingml/2006/main">
          <a:off x="210883" y="43576"/>
          <a:ext cx="1159888" cy="22501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en-GB" sz="900" b="1">
              <a:latin typeface="Arial" panose="020B0604020202020204" pitchFamily="34" charset="0"/>
              <a:cs typeface="Arial" panose="020B0604020202020204" pitchFamily="34" charset="0"/>
            </a:rPr>
            <a:t>New ADM</a:t>
          </a:r>
          <a:r>
            <a:rPr lang="en-GB" sz="900" b="1" baseline="0">
              <a:latin typeface="Arial" panose="020B0604020202020204" pitchFamily="34" charset="0"/>
              <a:cs typeface="Arial" panose="020B0604020202020204" pitchFamily="34" charset="0"/>
            </a:rPr>
            <a:t> decisions</a:t>
          </a:r>
          <a:endParaRPr lang="en-GB" sz="9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0.53137</cdr:x>
      <cdr:y>0.04366</cdr:y>
    </cdr:from>
    <cdr:to>
      <cdr:x>0.93727</cdr:x>
      <cdr:y>0.17595</cdr:y>
    </cdr:to>
    <cdr:sp macro="" textlink="">
      <cdr:nvSpPr>
        <cdr:cNvPr id="3" name="TextBox 1"/>
        <cdr:cNvSpPr txBox="1"/>
      </cdr:nvSpPr>
      <cdr:spPr>
        <a:xfrm xmlns:a="http://schemas.openxmlformats.org/drawingml/2006/main">
          <a:off x="1518389" y="74260"/>
          <a:ext cx="1159859" cy="225011"/>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Arial" panose="020B0604020202020204" pitchFamily="34" charset="0"/>
              <a:cs typeface="Arial" panose="020B0604020202020204" pitchFamily="34" charset="0"/>
            </a:rPr>
            <a:t>New placement orders </a:t>
          </a:r>
        </a:p>
        <a:p xmlns:a="http://schemas.openxmlformats.org/drawingml/2006/main">
          <a:pPr algn="ctr"/>
          <a:r>
            <a:rPr lang="en-GB" sz="900" b="1">
              <a:latin typeface="Arial" panose="020B0604020202020204" pitchFamily="34" charset="0"/>
              <a:cs typeface="Arial" panose="020B0604020202020204" pitchFamily="34" charset="0"/>
            </a:rPr>
            <a:t>granted</a:t>
          </a:r>
        </a:p>
      </cdr:txBody>
    </cdr:sp>
  </cdr:relSizeAnchor>
</c:userShapes>
</file>

<file path=xl/drawings/drawing5.xml><?xml version="1.0" encoding="utf-8"?>
<c:userShapes xmlns:c="http://schemas.openxmlformats.org/drawingml/2006/chart">
  <cdr:relSizeAnchor xmlns:cdr="http://schemas.openxmlformats.org/drawingml/2006/chartDrawing">
    <cdr:from>
      <cdr:x>0.0203</cdr:x>
      <cdr:y>0.04061</cdr:y>
    </cdr:from>
    <cdr:to>
      <cdr:x>0.97836</cdr:x>
      <cdr:y>0.18784</cdr:y>
    </cdr:to>
    <cdr:sp macro="" textlink="">
      <cdr:nvSpPr>
        <cdr:cNvPr id="2" name="TextBox 1"/>
        <cdr:cNvSpPr txBox="1"/>
      </cdr:nvSpPr>
      <cdr:spPr>
        <a:xfrm xmlns:a="http://schemas.openxmlformats.org/drawingml/2006/main">
          <a:off x="108935" y="120608"/>
          <a:ext cx="5141480" cy="437282"/>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chemeClr val="accent5">
                  <a:lumMod val="75000"/>
                </a:schemeClr>
              </a:solidFill>
              <a:latin typeface="Arial" panose="020B0604020202020204" pitchFamily="34" charset="0"/>
              <a:cs typeface="Arial" panose="020B0604020202020204" pitchFamily="34" charset="0"/>
            </a:rPr>
            <a:t>A1: Average time between a child entering care and moving in </a:t>
          </a:r>
        </a:p>
        <a:p xmlns:a="http://schemas.openxmlformats.org/drawingml/2006/main">
          <a:pPr algn="l"/>
          <a:r>
            <a:rPr lang="en-GB" sz="1200" b="1">
              <a:solidFill>
                <a:schemeClr val="accent5">
                  <a:lumMod val="75000"/>
                </a:schemeClr>
              </a:solidFill>
              <a:latin typeface="Arial" panose="020B0604020202020204" pitchFamily="34" charset="0"/>
              <a:cs typeface="Arial" panose="020B0604020202020204" pitchFamily="34" charset="0"/>
            </a:rPr>
            <a:t>with its adoptive family, 2015-18</a:t>
          </a:r>
        </a:p>
      </cdr:txBody>
    </cdr:sp>
  </cdr:relSizeAnchor>
  <cdr:relSizeAnchor xmlns:cdr="http://schemas.openxmlformats.org/drawingml/2006/chartDrawing">
    <cdr:from>
      <cdr:x>0.01891</cdr:x>
      <cdr:y>0.23031</cdr:y>
    </cdr:from>
    <cdr:to>
      <cdr:x>0.53858</cdr:x>
      <cdr:y>0.31949</cdr:y>
    </cdr:to>
    <cdr:sp macro="" textlink="">
      <cdr:nvSpPr>
        <cdr:cNvPr id="6" name="TextBox 1"/>
        <cdr:cNvSpPr txBox="1"/>
      </cdr:nvSpPr>
      <cdr:spPr>
        <a:xfrm xmlns:a="http://schemas.openxmlformats.org/drawingml/2006/main">
          <a:off x="107445" y="690878"/>
          <a:ext cx="2952236" cy="26751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CC0099"/>
              </a:solidFill>
              <a:latin typeface="Arial" panose="020B0604020202020204" pitchFamily="34" charset="0"/>
              <a:cs typeface="Arial" panose="020B0604020202020204" pitchFamily="34" charset="0"/>
            </a:rPr>
            <a:t>England average - 486</a:t>
          </a:r>
          <a:r>
            <a:rPr lang="en-GB" sz="1200" b="1" baseline="0">
              <a:solidFill>
                <a:srgbClr val="CC0099"/>
              </a:solidFill>
              <a:latin typeface="Arial" panose="020B0604020202020204" pitchFamily="34" charset="0"/>
              <a:cs typeface="Arial" panose="020B0604020202020204" pitchFamily="34" charset="0"/>
            </a:rPr>
            <a:t> days</a:t>
          </a:r>
          <a:endParaRPr lang="en-GB" sz="1200" b="1">
            <a:solidFill>
              <a:srgbClr val="CC0099"/>
            </a:solidFill>
            <a:latin typeface="Arial" panose="020B0604020202020204" pitchFamily="34" charset="0"/>
            <a:cs typeface="Arial" panose="020B060402020202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0.0203</cdr:x>
      <cdr:y>0.04061</cdr:y>
    </cdr:from>
    <cdr:to>
      <cdr:x>0.97836</cdr:x>
      <cdr:y>0.25272</cdr:y>
    </cdr:to>
    <cdr:sp macro="" textlink="">
      <cdr:nvSpPr>
        <cdr:cNvPr id="2" name="TextBox 1"/>
        <cdr:cNvSpPr txBox="1"/>
      </cdr:nvSpPr>
      <cdr:spPr>
        <a:xfrm xmlns:a="http://schemas.openxmlformats.org/drawingml/2006/main">
          <a:off x="101015" y="122297"/>
          <a:ext cx="4767434" cy="638773"/>
        </a:xfrm>
        <a:prstGeom xmlns:a="http://schemas.openxmlformats.org/drawingml/2006/main" prst="rect">
          <a:avLst/>
        </a:prstGeom>
        <a:noFill xmlns:a="http://schemas.openxmlformats.org/drawingml/2006/main"/>
      </cdr:spPr>
      <cdr:txBody>
        <a:bodyPr xmlns:a="http://schemas.openxmlformats.org/drawingml/2006/main" vertOverflow="clip" horzOverflow="clip"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accent5"/>
              </a:solidFill>
              <a:effectLst/>
              <a:latin typeface="Arial" panose="020B0604020202020204" pitchFamily="34" charset="0"/>
              <a:ea typeface="+mn-ea"/>
              <a:cs typeface="Arial" panose="020B0604020202020204" pitchFamily="34" charset="0"/>
            </a:rPr>
            <a:t>A2: Average time between a local authority receiving court authority to place a child and the local authority deciding on a match to an adoptive family, 2015-18</a:t>
          </a:r>
          <a:endParaRPr lang="en-GB" sz="1200" b="1">
            <a:solidFill>
              <a:schemeClr val="accent5"/>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0.01924</cdr:x>
      <cdr:y>0.28647</cdr:y>
    </cdr:from>
    <cdr:to>
      <cdr:x>0.50769</cdr:x>
      <cdr:y>0.36102</cdr:y>
    </cdr:to>
    <cdr:sp macro="" textlink="">
      <cdr:nvSpPr>
        <cdr:cNvPr id="4" name="TextBox 1"/>
        <cdr:cNvSpPr txBox="1"/>
      </cdr:nvSpPr>
      <cdr:spPr>
        <a:xfrm xmlns:a="http://schemas.openxmlformats.org/drawingml/2006/main">
          <a:off x="109274" y="884695"/>
          <a:ext cx="2774787" cy="23023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CC0099"/>
              </a:solidFill>
              <a:latin typeface="Arial" panose="020B0604020202020204" pitchFamily="34" charset="0"/>
              <a:cs typeface="Arial" panose="020B0604020202020204" pitchFamily="34" charset="0"/>
            </a:rPr>
            <a:t>England average - 201</a:t>
          </a:r>
          <a:r>
            <a:rPr lang="en-GB" sz="1200" b="1" baseline="0">
              <a:solidFill>
                <a:srgbClr val="CC0099"/>
              </a:solidFill>
              <a:latin typeface="Arial" panose="020B0604020202020204" pitchFamily="34" charset="0"/>
              <a:cs typeface="Arial" panose="020B0604020202020204" pitchFamily="34" charset="0"/>
            </a:rPr>
            <a:t> days</a:t>
          </a:r>
          <a:endParaRPr lang="en-GB" sz="1200" b="1">
            <a:solidFill>
              <a:srgbClr val="CC0099"/>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0</xdr:colOff>
          <xdr:row>5</xdr:row>
          <xdr:rowOff>0</xdr:rowOff>
        </xdr:from>
        <xdr:to>
          <xdr:col>12</xdr:col>
          <xdr:colOff>0</xdr:colOff>
          <xdr:row>5</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25400">
              <a:miter lim="800000"/>
              <a:headEnd/>
              <a:tailEnd/>
            </a:ln>
          </xdr:spPr>
          <xdr:txBody>
            <a:bodyPr vertOverflow="clip" wrap="square" lIns="45720" tIns="27432" rIns="0" bIns="27432" anchor="ctr" upright="1"/>
            <a:lstStyle/>
            <a:p>
              <a:pPr algn="l" rtl="0">
                <a:defRPr sz="1000"/>
              </a:pPr>
              <a:r>
                <a:rPr lang="en-GB" sz="800" b="1" i="0" u="none" strike="noStrike" baseline="0">
                  <a:solidFill>
                    <a:srgbClr val="000000"/>
                  </a:solidFill>
                  <a:latin typeface="Verdana"/>
                  <a:ea typeface="Verdana"/>
                </a:rPr>
                <a:t>Summary Information : Performance Ranking</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LA/LAC%20performance%20tables/Adoption%20Scorecards%202018/Adoption%20Scorecard%20Analysis_2018_K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LAC%20performance%20tables/Adoption%20scorecards%20November%202014%20update/Data%20analysis/Adoption%20Scorecard%202014%20-%20Access%20data%20extract%20and%20indicator%20calculations%20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nnetapp01\CFD3\WINDOWS\TEMP\p.notes.data\Main%20Banding%20Spreadsheet%202002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onnetapp01\CFD3\WINDOWS\TEMP\p.notes.data\Main%20Banding%20Spreadsheet%202002acos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WAU2\TEAM2\!DEMOGRA\DME7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onnetapp01\CFD3\For%20website\Adoption%20Scorecards%2020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LA/LAC%20performance%20tables/Adoption%20scorecards%20November%202014%20update/LA%20files%20-%20to%20send/Received%20from%20Andrea%20Stoker/Adoption%20Scorecards%20-%202014%20template%20-%20A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onnetapp01\CFD3\TEAM2\!DEMOGRA\DME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 val="SUMMARY_PIs4"/>
      <sheetName val="Band_Movement_since_2004-054"/>
      <sheetName val="Childrens_Suppressed_data4"/>
      <sheetName val="Adults_Suppressed_data4"/>
      <sheetName val="Suppressed_data_ACA_groups4"/>
      <sheetName val="SUMMARY_BANDS_ACTUAL4"/>
      <sheetName val="Bands_2005-064"/>
      <sheetName val="PAF_Sum_Data_(Actuals)200610184"/>
      <sheetName val="PAF_Sum_Data_(Actuals)_20060924"/>
      <sheetName val="PAF_Sum_NumDenom_(actual)4"/>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 sheetId="54"/>
      <sheetData sheetId="55"/>
      <sheetData sheetId="56"/>
      <sheetData sheetId="57"/>
      <sheetData sheetId="58"/>
      <sheetData sheetId="59"/>
      <sheetData sheetId="60"/>
      <sheetData sheetId="61">
        <row r="1">
          <cell r="D1" t="str">
            <v>UniqueID</v>
          </cell>
        </row>
      </sheetData>
      <sheetData sheetId="62"/>
      <sheetData sheetId="63">
        <row r="1">
          <cell r="D1" t="str">
            <v>NewUID</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 val="Main Banding Spreadsheet 2002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queries"/>
      <sheetName val="Notes"/>
      <sheetName val="RAA summary"/>
      <sheetName val="Access A1"/>
      <sheetName val="Access A2"/>
      <sheetName val="Access A3 etc"/>
      <sheetName val="ALB data"/>
      <sheetName val="Cafcass data"/>
      <sheetName val="UnderlyingData_UR_KL"/>
      <sheetName val="UnderlyingData_R_KL"/>
      <sheetName val="Scorecards"/>
      <sheetName val="Scorecards (2)"/>
      <sheetName val="SN comparison"/>
      <sheetName val="LA SN Groups"/>
      <sheetName val="LA lists"/>
      <sheetName val="months"/>
      <sheetName val="UnderlyingData_UR_RV"/>
      <sheetName val="UnderlyingData_UR_QA"/>
      <sheetName val="UnderlyingData_R_RV"/>
      <sheetName val="UnderlyingData_R_QA"/>
      <sheetName val="Scorecards_ALB"/>
      <sheetName val="UnderlyingData_R_KL_ALB"/>
      <sheetName val="ALB unrounded data"/>
      <sheetName val="data iss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301</v>
          </cell>
          <cell r="B2" t="str">
            <v>Barking and Dagenham</v>
          </cell>
          <cell r="C2">
            <v>203</v>
          </cell>
          <cell r="D2" t="str">
            <v>Greenwich</v>
          </cell>
          <cell r="E2" t="str">
            <v>Close</v>
          </cell>
          <cell r="G2">
            <v>308</v>
          </cell>
          <cell r="H2" t="str">
            <v>Enfield</v>
          </cell>
          <cell r="I2" t="str">
            <v>Somewhat close</v>
          </cell>
          <cell r="K2">
            <v>352</v>
          </cell>
          <cell r="L2" t="str">
            <v>Manchester</v>
          </cell>
          <cell r="M2" t="str">
            <v>Somewhat close</v>
          </cell>
          <cell r="O2">
            <v>330</v>
          </cell>
          <cell r="P2" t="str">
            <v>Birmingham</v>
          </cell>
          <cell r="Q2" t="str">
            <v>Somewhat close</v>
          </cell>
          <cell r="S2">
            <v>821</v>
          </cell>
          <cell r="T2" t="str">
            <v>Luton</v>
          </cell>
          <cell r="U2" t="str">
            <v>Somewhat close</v>
          </cell>
          <cell r="W2">
            <v>892</v>
          </cell>
          <cell r="X2" t="str">
            <v>Nottingham</v>
          </cell>
          <cell r="Y2" t="str">
            <v>Not Close</v>
          </cell>
          <cell r="AA2">
            <v>320</v>
          </cell>
          <cell r="AB2" t="str">
            <v>Waltham Forest</v>
          </cell>
          <cell r="AC2" t="str">
            <v>Not Close</v>
          </cell>
          <cell r="AE2">
            <v>871</v>
          </cell>
          <cell r="AF2" t="str">
            <v>Slough</v>
          </cell>
          <cell r="AG2" t="str">
            <v>Not Close</v>
          </cell>
          <cell r="AI2">
            <v>331</v>
          </cell>
          <cell r="AJ2" t="str">
            <v>Coventry</v>
          </cell>
          <cell r="AK2" t="str">
            <v>Not Close</v>
          </cell>
          <cell r="AM2">
            <v>316</v>
          </cell>
          <cell r="AN2" t="str">
            <v>Newham</v>
          </cell>
          <cell r="AO2" t="str">
            <v>Not Close</v>
          </cell>
        </row>
        <row r="3">
          <cell r="A3">
            <v>302</v>
          </cell>
          <cell r="B3" t="str">
            <v>Barnet</v>
          </cell>
          <cell r="C3">
            <v>315</v>
          </cell>
          <cell r="D3" t="str">
            <v>Merton</v>
          </cell>
          <cell r="E3" t="str">
            <v>Close</v>
          </cell>
          <cell r="G3">
            <v>314</v>
          </cell>
          <cell r="H3" t="str">
            <v>Kingston upon Thames</v>
          </cell>
          <cell r="I3" t="str">
            <v>Close</v>
          </cell>
          <cell r="K3">
            <v>870</v>
          </cell>
          <cell r="L3" t="str">
            <v>Reading</v>
          </cell>
          <cell r="M3" t="str">
            <v>Close</v>
          </cell>
          <cell r="O3">
            <v>312</v>
          </cell>
          <cell r="P3" t="str">
            <v>Hillingdon</v>
          </cell>
          <cell r="Q3" t="str">
            <v>Close</v>
          </cell>
          <cell r="S3">
            <v>319</v>
          </cell>
          <cell r="T3" t="str">
            <v>Sutton</v>
          </cell>
          <cell r="U3" t="str">
            <v>Close</v>
          </cell>
          <cell r="W3">
            <v>317</v>
          </cell>
          <cell r="X3" t="str">
            <v>Redbridge</v>
          </cell>
          <cell r="Y3" t="str">
            <v>Close</v>
          </cell>
          <cell r="AA3">
            <v>313</v>
          </cell>
          <cell r="AB3" t="str">
            <v>Hounslow</v>
          </cell>
          <cell r="AC3" t="str">
            <v>Close</v>
          </cell>
          <cell r="AE3">
            <v>826</v>
          </cell>
          <cell r="AF3" t="str">
            <v>Milton Keynes</v>
          </cell>
          <cell r="AG3" t="str">
            <v>Somewhat close</v>
          </cell>
          <cell r="AI3">
            <v>305</v>
          </cell>
          <cell r="AJ3" t="str">
            <v>Bromley</v>
          </cell>
          <cell r="AK3" t="str">
            <v>Somewhat close</v>
          </cell>
          <cell r="AM3">
            <v>307</v>
          </cell>
          <cell r="AN3" t="str">
            <v>Ealing</v>
          </cell>
          <cell r="AO3" t="str">
            <v>Somewhat close</v>
          </cell>
        </row>
        <row r="4">
          <cell r="A4">
            <v>370</v>
          </cell>
          <cell r="B4" t="str">
            <v>Barnsley</v>
          </cell>
          <cell r="C4">
            <v>807</v>
          </cell>
          <cell r="D4" t="str">
            <v>Redcar and Cleveland</v>
          </cell>
          <cell r="E4" t="str">
            <v>Extremely Close</v>
          </cell>
          <cell r="G4">
            <v>371</v>
          </cell>
          <cell r="H4" t="str">
            <v>Doncaster</v>
          </cell>
          <cell r="I4" t="str">
            <v>Extremely Close</v>
          </cell>
          <cell r="K4">
            <v>384</v>
          </cell>
          <cell r="L4" t="str">
            <v>Wakefield</v>
          </cell>
          <cell r="M4" t="str">
            <v>Extremely Close</v>
          </cell>
          <cell r="O4">
            <v>359</v>
          </cell>
          <cell r="P4" t="str">
            <v>Wigan</v>
          </cell>
          <cell r="Q4" t="str">
            <v>Very Close</v>
          </cell>
          <cell r="S4">
            <v>372</v>
          </cell>
          <cell r="T4" t="str">
            <v>Rotherham</v>
          </cell>
          <cell r="U4" t="str">
            <v>Very Close</v>
          </cell>
          <cell r="W4">
            <v>342</v>
          </cell>
          <cell r="X4" t="str">
            <v>St. Helens</v>
          </cell>
          <cell r="Y4" t="str">
            <v>Very Close</v>
          </cell>
          <cell r="AA4">
            <v>812</v>
          </cell>
          <cell r="AB4" t="str">
            <v>North East Lincolnshire</v>
          </cell>
          <cell r="AC4" t="str">
            <v>Very Close</v>
          </cell>
          <cell r="AE4">
            <v>805</v>
          </cell>
          <cell r="AF4" t="str">
            <v>Hartlepool</v>
          </cell>
          <cell r="AG4" t="str">
            <v>Very Close</v>
          </cell>
          <cell r="AI4">
            <v>876</v>
          </cell>
          <cell r="AJ4" t="str">
            <v>Halton</v>
          </cell>
          <cell r="AK4" t="str">
            <v>Very Close</v>
          </cell>
          <cell r="AM4">
            <v>840</v>
          </cell>
          <cell r="AN4" t="str">
            <v>Durham</v>
          </cell>
          <cell r="AO4" t="str">
            <v>Very Close</v>
          </cell>
        </row>
        <row r="5">
          <cell r="A5">
            <v>800</v>
          </cell>
          <cell r="B5" t="str">
            <v>Bath and North East Somerset</v>
          </cell>
          <cell r="C5">
            <v>916</v>
          </cell>
          <cell r="D5" t="str">
            <v>Gloucestershire</v>
          </cell>
          <cell r="E5" t="str">
            <v>Extremely Close</v>
          </cell>
          <cell r="G5">
            <v>873</v>
          </cell>
          <cell r="H5" t="str">
            <v>Cambridgeshire</v>
          </cell>
          <cell r="I5" t="str">
            <v>Very Close</v>
          </cell>
          <cell r="K5">
            <v>931</v>
          </cell>
          <cell r="L5" t="str">
            <v>Oxfordshire</v>
          </cell>
          <cell r="M5" t="str">
            <v>Very Close</v>
          </cell>
          <cell r="O5">
            <v>865</v>
          </cell>
          <cell r="P5" t="str">
            <v>Wiltshire</v>
          </cell>
          <cell r="Q5" t="str">
            <v>Very Close</v>
          </cell>
          <cell r="S5">
            <v>938</v>
          </cell>
          <cell r="T5" t="str">
            <v>West Sussex</v>
          </cell>
          <cell r="U5" t="str">
            <v>Very Close</v>
          </cell>
          <cell r="W5">
            <v>850</v>
          </cell>
          <cell r="X5" t="str">
            <v>Hampshire</v>
          </cell>
          <cell r="Y5" t="str">
            <v>Very Close</v>
          </cell>
          <cell r="AA5">
            <v>802</v>
          </cell>
          <cell r="AB5" t="str">
            <v>North Somerset</v>
          </cell>
          <cell r="AC5" t="str">
            <v>Very Close</v>
          </cell>
          <cell r="AE5">
            <v>803</v>
          </cell>
          <cell r="AF5" t="str">
            <v>South Gloucestershire</v>
          </cell>
          <cell r="AG5" t="str">
            <v>Very Close</v>
          </cell>
          <cell r="AI5">
            <v>878</v>
          </cell>
          <cell r="AJ5" t="str">
            <v>Devon</v>
          </cell>
          <cell r="AK5" t="str">
            <v>Very Close</v>
          </cell>
          <cell r="AM5">
            <v>885</v>
          </cell>
          <cell r="AN5" t="str">
            <v>Worcestershire</v>
          </cell>
          <cell r="AO5" t="str">
            <v>Very Close</v>
          </cell>
        </row>
        <row r="6">
          <cell r="A6">
            <v>822</v>
          </cell>
          <cell r="B6" t="str">
            <v>Bedford Borough</v>
          </cell>
          <cell r="C6">
            <v>886</v>
          </cell>
          <cell r="D6" t="str">
            <v>Kent</v>
          </cell>
          <cell r="E6" t="str">
            <v>Very Close</v>
          </cell>
          <cell r="G6">
            <v>928</v>
          </cell>
          <cell r="H6" t="str">
            <v>Northamptonshire</v>
          </cell>
          <cell r="I6" t="str">
            <v>Very Close</v>
          </cell>
          <cell r="K6">
            <v>866</v>
          </cell>
          <cell r="L6" t="str">
            <v>Swindon</v>
          </cell>
          <cell r="M6" t="str">
            <v>Very Close</v>
          </cell>
          <cell r="O6">
            <v>831</v>
          </cell>
          <cell r="P6" t="str">
            <v>Derby</v>
          </cell>
          <cell r="Q6" t="str">
            <v>Very Close</v>
          </cell>
          <cell r="S6">
            <v>826</v>
          </cell>
          <cell r="T6" t="str">
            <v>Milton Keynes</v>
          </cell>
          <cell r="U6" t="str">
            <v>Very Close</v>
          </cell>
          <cell r="W6">
            <v>373</v>
          </cell>
          <cell r="X6" t="str">
            <v>Sheffield</v>
          </cell>
          <cell r="Y6" t="str">
            <v>Very Close</v>
          </cell>
          <cell r="AA6">
            <v>383</v>
          </cell>
          <cell r="AB6" t="str">
            <v>Leeds</v>
          </cell>
          <cell r="AC6" t="str">
            <v>Very Close</v>
          </cell>
          <cell r="AE6">
            <v>919</v>
          </cell>
          <cell r="AF6" t="str">
            <v>Hertfordshire</v>
          </cell>
          <cell r="AG6" t="str">
            <v>Very Close</v>
          </cell>
          <cell r="AI6">
            <v>937</v>
          </cell>
          <cell r="AJ6" t="str">
            <v>Warwickshire</v>
          </cell>
          <cell r="AK6" t="str">
            <v>Very Close</v>
          </cell>
          <cell r="AM6">
            <v>887</v>
          </cell>
          <cell r="AN6" t="str">
            <v>Medway</v>
          </cell>
          <cell r="AO6" t="str">
            <v>Very Close</v>
          </cell>
        </row>
        <row r="7">
          <cell r="A7">
            <v>303</v>
          </cell>
          <cell r="B7" t="str">
            <v>Bexley</v>
          </cell>
          <cell r="C7">
            <v>311</v>
          </cell>
          <cell r="D7" t="str">
            <v>Havering</v>
          </cell>
          <cell r="E7" t="str">
            <v>Very Close</v>
          </cell>
          <cell r="G7">
            <v>883</v>
          </cell>
          <cell r="H7" t="str">
            <v>Thurrock</v>
          </cell>
          <cell r="I7" t="str">
            <v>Very Close</v>
          </cell>
          <cell r="K7">
            <v>887</v>
          </cell>
          <cell r="L7" t="str">
            <v>Medway</v>
          </cell>
          <cell r="M7" t="str">
            <v>Very Close</v>
          </cell>
          <cell r="O7">
            <v>826</v>
          </cell>
          <cell r="P7" t="str">
            <v>Milton Keynes</v>
          </cell>
          <cell r="Q7" t="str">
            <v>Close</v>
          </cell>
          <cell r="S7">
            <v>882</v>
          </cell>
          <cell r="T7" t="str">
            <v>Southend-on-Sea</v>
          </cell>
          <cell r="U7" t="str">
            <v>Close</v>
          </cell>
          <cell r="W7">
            <v>866</v>
          </cell>
          <cell r="X7" t="str">
            <v>Swindon</v>
          </cell>
          <cell r="Y7" t="str">
            <v>Close</v>
          </cell>
          <cell r="AA7">
            <v>886</v>
          </cell>
          <cell r="AB7" t="str">
            <v>Kent</v>
          </cell>
          <cell r="AC7" t="str">
            <v>Close</v>
          </cell>
          <cell r="AE7">
            <v>822</v>
          </cell>
          <cell r="AF7" t="str">
            <v>Bedford Borough</v>
          </cell>
          <cell r="AG7" t="str">
            <v>Close</v>
          </cell>
          <cell r="AI7">
            <v>881</v>
          </cell>
          <cell r="AJ7" t="str">
            <v>Essex</v>
          </cell>
          <cell r="AK7" t="str">
            <v>Close</v>
          </cell>
          <cell r="AM7">
            <v>305</v>
          </cell>
          <cell r="AN7" t="str">
            <v>Bromley</v>
          </cell>
          <cell r="AO7" t="str">
            <v>Close</v>
          </cell>
        </row>
        <row r="8">
          <cell r="A8">
            <v>330</v>
          </cell>
          <cell r="B8" t="str">
            <v>Birmingham</v>
          </cell>
          <cell r="C8">
            <v>821</v>
          </cell>
          <cell r="D8" t="str">
            <v>Luton</v>
          </cell>
          <cell r="E8" t="str">
            <v>Very Close</v>
          </cell>
          <cell r="G8">
            <v>333</v>
          </cell>
          <cell r="H8" t="str">
            <v>Sandwell</v>
          </cell>
          <cell r="I8" t="str">
            <v>Close</v>
          </cell>
          <cell r="K8">
            <v>892</v>
          </cell>
          <cell r="L8" t="str">
            <v>Nottingham</v>
          </cell>
          <cell r="M8" t="str">
            <v>Close</v>
          </cell>
          <cell r="O8">
            <v>336</v>
          </cell>
          <cell r="P8" t="str">
            <v>Wolverhampton</v>
          </cell>
          <cell r="Q8" t="str">
            <v>Close</v>
          </cell>
          <cell r="S8">
            <v>308</v>
          </cell>
          <cell r="T8" t="str">
            <v>Enfield</v>
          </cell>
          <cell r="U8" t="str">
            <v>Close</v>
          </cell>
          <cell r="W8">
            <v>320</v>
          </cell>
          <cell r="X8" t="str">
            <v>Waltham Forest</v>
          </cell>
          <cell r="Y8" t="str">
            <v>Somewhat close</v>
          </cell>
          <cell r="AA8">
            <v>871</v>
          </cell>
          <cell r="AB8" t="str">
            <v>Slough</v>
          </cell>
          <cell r="AC8" t="str">
            <v>Somewhat close</v>
          </cell>
          <cell r="AE8">
            <v>352</v>
          </cell>
          <cell r="AF8" t="str">
            <v>Manchester</v>
          </cell>
          <cell r="AG8" t="str">
            <v>Somewhat close</v>
          </cell>
          <cell r="AI8">
            <v>335</v>
          </cell>
          <cell r="AJ8" t="str">
            <v>Walsall</v>
          </cell>
          <cell r="AK8" t="str">
            <v>Somewhat close</v>
          </cell>
          <cell r="AM8">
            <v>831</v>
          </cell>
          <cell r="AN8" t="str">
            <v>Derby</v>
          </cell>
          <cell r="AO8" t="str">
            <v>Somewhat close</v>
          </cell>
        </row>
        <row r="9">
          <cell r="A9">
            <v>889</v>
          </cell>
          <cell r="B9" t="str">
            <v>Blackburn with Darwen</v>
          </cell>
          <cell r="C9">
            <v>335</v>
          </cell>
          <cell r="D9" t="str">
            <v>Walsall</v>
          </cell>
          <cell r="E9" t="str">
            <v>Close</v>
          </cell>
          <cell r="G9">
            <v>380</v>
          </cell>
          <cell r="H9" t="str">
            <v>Bradford</v>
          </cell>
          <cell r="I9" t="str">
            <v>Close</v>
          </cell>
          <cell r="K9">
            <v>350</v>
          </cell>
          <cell r="L9" t="str">
            <v>Bolton</v>
          </cell>
          <cell r="M9" t="str">
            <v>Close</v>
          </cell>
          <cell r="O9">
            <v>354</v>
          </cell>
          <cell r="P9" t="str">
            <v>Rochdale</v>
          </cell>
          <cell r="Q9" t="str">
            <v>Close</v>
          </cell>
          <cell r="S9">
            <v>874</v>
          </cell>
          <cell r="T9" t="str">
            <v>Peterborough</v>
          </cell>
          <cell r="U9" t="str">
            <v>Close</v>
          </cell>
          <cell r="W9">
            <v>831</v>
          </cell>
          <cell r="X9" t="str">
            <v>Derby</v>
          </cell>
          <cell r="Y9" t="str">
            <v>Close</v>
          </cell>
          <cell r="AA9">
            <v>353</v>
          </cell>
          <cell r="AB9" t="str">
            <v>Oldham</v>
          </cell>
          <cell r="AC9" t="str">
            <v>Close</v>
          </cell>
          <cell r="AE9">
            <v>382</v>
          </cell>
          <cell r="AF9" t="str">
            <v>Kirklees</v>
          </cell>
          <cell r="AG9" t="str">
            <v>Close</v>
          </cell>
          <cell r="AI9">
            <v>331</v>
          </cell>
          <cell r="AJ9" t="str">
            <v>Coventry</v>
          </cell>
          <cell r="AK9" t="str">
            <v>Close</v>
          </cell>
          <cell r="AM9">
            <v>894</v>
          </cell>
          <cell r="AN9" t="str">
            <v>Telford and Wrekin</v>
          </cell>
          <cell r="AO9" t="str">
            <v>Close</v>
          </cell>
        </row>
        <row r="10">
          <cell r="A10">
            <v>890</v>
          </cell>
          <cell r="B10" t="str">
            <v>Blackpool</v>
          </cell>
          <cell r="C10">
            <v>805</v>
          </cell>
          <cell r="D10" t="str">
            <v>Hartlepool</v>
          </cell>
          <cell r="E10" t="str">
            <v>Very Close</v>
          </cell>
          <cell r="G10">
            <v>807</v>
          </cell>
          <cell r="H10" t="str">
            <v>Redcar and Cleveland</v>
          </cell>
          <cell r="I10" t="str">
            <v>Very Close</v>
          </cell>
          <cell r="K10">
            <v>812</v>
          </cell>
          <cell r="L10" t="str">
            <v>North East Lincolnshire</v>
          </cell>
          <cell r="M10" t="str">
            <v>Very Close</v>
          </cell>
          <cell r="O10">
            <v>357</v>
          </cell>
          <cell r="P10" t="str">
            <v>Tameside</v>
          </cell>
          <cell r="Q10" t="str">
            <v>Very Close</v>
          </cell>
          <cell r="S10">
            <v>370</v>
          </cell>
          <cell r="T10" t="str">
            <v>Barnsley</v>
          </cell>
          <cell r="U10" t="str">
            <v>Very Close</v>
          </cell>
          <cell r="W10">
            <v>880</v>
          </cell>
          <cell r="X10" t="str">
            <v>Torbay</v>
          </cell>
          <cell r="Y10" t="str">
            <v>Very Close</v>
          </cell>
          <cell r="AA10">
            <v>861</v>
          </cell>
          <cell r="AB10" t="str">
            <v>Stoke-on-Trent</v>
          </cell>
          <cell r="AC10" t="str">
            <v>Very Close</v>
          </cell>
          <cell r="AE10">
            <v>393</v>
          </cell>
          <cell r="AF10" t="str">
            <v>South Tyneside</v>
          </cell>
          <cell r="AG10" t="str">
            <v>Very Close</v>
          </cell>
          <cell r="AI10">
            <v>876</v>
          </cell>
          <cell r="AJ10" t="str">
            <v>Halton</v>
          </cell>
          <cell r="AK10" t="str">
            <v>Very Close</v>
          </cell>
          <cell r="AM10">
            <v>810</v>
          </cell>
          <cell r="AN10" t="str">
            <v>Kingston Upon Hull, City of</v>
          </cell>
          <cell r="AO10" t="str">
            <v>Very Close</v>
          </cell>
        </row>
        <row r="11">
          <cell r="A11">
            <v>350</v>
          </cell>
          <cell r="B11" t="str">
            <v>Bolton</v>
          </cell>
          <cell r="C11">
            <v>382</v>
          </cell>
          <cell r="D11" t="str">
            <v>Kirklees</v>
          </cell>
          <cell r="E11" t="str">
            <v>Very Close</v>
          </cell>
          <cell r="G11">
            <v>831</v>
          </cell>
          <cell r="H11" t="str">
            <v>Derby</v>
          </cell>
          <cell r="I11" t="str">
            <v>Very Close</v>
          </cell>
          <cell r="K11">
            <v>332</v>
          </cell>
          <cell r="L11" t="str">
            <v>Dudley</v>
          </cell>
          <cell r="M11" t="str">
            <v>Very Close</v>
          </cell>
          <cell r="O11">
            <v>357</v>
          </cell>
          <cell r="P11" t="str">
            <v>Tameside</v>
          </cell>
          <cell r="Q11" t="str">
            <v>Very Close</v>
          </cell>
          <cell r="S11">
            <v>381</v>
          </cell>
          <cell r="T11" t="str">
            <v>Calderdale</v>
          </cell>
          <cell r="U11" t="str">
            <v>Very Close</v>
          </cell>
          <cell r="W11">
            <v>894</v>
          </cell>
          <cell r="X11" t="str">
            <v>Telford and Wrekin</v>
          </cell>
          <cell r="Y11" t="str">
            <v>Very Close</v>
          </cell>
          <cell r="AA11">
            <v>373</v>
          </cell>
          <cell r="AB11" t="str">
            <v>Sheffield</v>
          </cell>
          <cell r="AC11" t="str">
            <v>Very Close</v>
          </cell>
          <cell r="AE11">
            <v>335</v>
          </cell>
          <cell r="AF11" t="str">
            <v>Walsall</v>
          </cell>
          <cell r="AG11" t="str">
            <v>Very Close</v>
          </cell>
          <cell r="AI11">
            <v>887</v>
          </cell>
          <cell r="AJ11" t="str">
            <v>Medway</v>
          </cell>
          <cell r="AK11" t="str">
            <v>Very Close</v>
          </cell>
          <cell r="AM11">
            <v>372</v>
          </cell>
          <cell r="AN11" t="str">
            <v>Rotherham</v>
          </cell>
          <cell r="AO11" t="str">
            <v>Very Close</v>
          </cell>
        </row>
        <row r="12">
          <cell r="A12">
            <v>837</v>
          </cell>
          <cell r="B12" t="str">
            <v>Bournemouth</v>
          </cell>
          <cell r="C12">
            <v>882</v>
          </cell>
          <cell r="D12" t="str">
            <v>Southend-on-Sea</v>
          </cell>
          <cell r="E12" t="str">
            <v>Very Close</v>
          </cell>
          <cell r="G12">
            <v>879</v>
          </cell>
          <cell r="H12" t="str">
            <v>Plymouth</v>
          </cell>
          <cell r="I12" t="str">
            <v>Very Close</v>
          </cell>
          <cell r="K12">
            <v>836</v>
          </cell>
          <cell r="L12" t="str">
            <v>Poole</v>
          </cell>
          <cell r="M12" t="str">
            <v>Very Close</v>
          </cell>
          <cell r="O12">
            <v>866</v>
          </cell>
          <cell r="P12" t="str">
            <v>Swindon</v>
          </cell>
          <cell r="Q12" t="str">
            <v>Very Close</v>
          </cell>
          <cell r="S12">
            <v>851</v>
          </cell>
          <cell r="T12" t="str">
            <v>Portsmouth</v>
          </cell>
          <cell r="U12" t="str">
            <v>Very Close</v>
          </cell>
          <cell r="W12">
            <v>373</v>
          </cell>
          <cell r="X12" t="str">
            <v>Sheffield</v>
          </cell>
          <cell r="Y12" t="str">
            <v>Very Close</v>
          </cell>
          <cell r="AA12">
            <v>845</v>
          </cell>
          <cell r="AB12" t="str">
            <v>East Sussex</v>
          </cell>
          <cell r="AC12" t="str">
            <v>Very Close</v>
          </cell>
          <cell r="AE12">
            <v>886</v>
          </cell>
          <cell r="AF12" t="str">
            <v>Kent</v>
          </cell>
          <cell r="AG12" t="str">
            <v>Very Close</v>
          </cell>
          <cell r="AI12">
            <v>921</v>
          </cell>
          <cell r="AJ12" t="str">
            <v>Isle of Wight</v>
          </cell>
          <cell r="AK12" t="str">
            <v>Very Close</v>
          </cell>
          <cell r="AM12">
            <v>880</v>
          </cell>
          <cell r="AN12" t="str">
            <v>Torbay</v>
          </cell>
          <cell r="AO12" t="str">
            <v>Close</v>
          </cell>
        </row>
        <row r="13">
          <cell r="A13">
            <v>867</v>
          </cell>
          <cell r="B13" t="str">
            <v>Bracknell Forest</v>
          </cell>
          <cell r="C13">
            <v>919</v>
          </cell>
          <cell r="D13" t="str">
            <v>Hertfordshire</v>
          </cell>
          <cell r="E13" t="str">
            <v>Extremely Close</v>
          </cell>
          <cell r="G13">
            <v>850</v>
          </cell>
          <cell r="H13" t="str">
            <v>Hampshire</v>
          </cell>
          <cell r="I13" t="str">
            <v>Very Close</v>
          </cell>
          <cell r="K13">
            <v>823</v>
          </cell>
          <cell r="L13" t="str">
            <v>Central Bedfordshire</v>
          </cell>
          <cell r="M13" t="str">
            <v>Very Close</v>
          </cell>
          <cell r="O13">
            <v>869</v>
          </cell>
          <cell r="P13" t="str">
            <v>West Berkshire</v>
          </cell>
          <cell r="Q13" t="str">
            <v>Very Close</v>
          </cell>
          <cell r="S13">
            <v>938</v>
          </cell>
          <cell r="T13" t="str">
            <v>West Sussex</v>
          </cell>
          <cell r="U13" t="str">
            <v>Very Close</v>
          </cell>
          <cell r="W13">
            <v>931</v>
          </cell>
          <cell r="X13" t="str">
            <v>Oxfordshire</v>
          </cell>
          <cell r="Y13" t="str">
            <v>Very Close</v>
          </cell>
          <cell r="AA13">
            <v>937</v>
          </cell>
          <cell r="AB13" t="str">
            <v>Warwickshire</v>
          </cell>
          <cell r="AC13" t="str">
            <v>Very Close</v>
          </cell>
          <cell r="AE13">
            <v>803</v>
          </cell>
          <cell r="AF13" t="str">
            <v>South Gloucestershire</v>
          </cell>
          <cell r="AG13" t="str">
            <v>Very Close</v>
          </cell>
          <cell r="AI13">
            <v>816</v>
          </cell>
          <cell r="AJ13" t="str">
            <v>York</v>
          </cell>
          <cell r="AK13" t="str">
            <v>Very Close</v>
          </cell>
          <cell r="AM13">
            <v>825</v>
          </cell>
          <cell r="AN13" t="str">
            <v>Buckinghamshire</v>
          </cell>
          <cell r="AO13" t="str">
            <v>Very Close</v>
          </cell>
        </row>
        <row r="14">
          <cell r="A14">
            <v>380</v>
          </cell>
          <cell r="B14" t="str">
            <v>Bradford</v>
          </cell>
          <cell r="C14">
            <v>354</v>
          </cell>
          <cell r="D14" t="str">
            <v>Rochdale</v>
          </cell>
          <cell r="E14" t="str">
            <v>Close</v>
          </cell>
          <cell r="G14">
            <v>889</v>
          </cell>
          <cell r="H14" t="str">
            <v>Blackburn with Darwen</v>
          </cell>
          <cell r="I14" t="str">
            <v>Close</v>
          </cell>
          <cell r="K14">
            <v>353</v>
          </cell>
          <cell r="L14" t="str">
            <v>Oldham</v>
          </cell>
          <cell r="M14" t="str">
            <v>Close</v>
          </cell>
          <cell r="O14">
            <v>382</v>
          </cell>
          <cell r="P14" t="str">
            <v>Kirklees</v>
          </cell>
          <cell r="Q14" t="str">
            <v>Close</v>
          </cell>
          <cell r="S14">
            <v>335</v>
          </cell>
          <cell r="T14" t="str">
            <v>Walsall</v>
          </cell>
          <cell r="U14" t="str">
            <v>Close</v>
          </cell>
          <cell r="W14">
            <v>874</v>
          </cell>
          <cell r="X14" t="str">
            <v>Peterborough</v>
          </cell>
          <cell r="Y14" t="str">
            <v>Close</v>
          </cell>
          <cell r="AA14">
            <v>831</v>
          </cell>
          <cell r="AB14" t="str">
            <v>Derby</v>
          </cell>
          <cell r="AC14" t="str">
            <v>Close</v>
          </cell>
          <cell r="AE14">
            <v>350</v>
          </cell>
          <cell r="AF14" t="str">
            <v>Bolton</v>
          </cell>
          <cell r="AG14" t="str">
            <v>Close</v>
          </cell>
          <cell r="AI14">
            <v>894</v>
          </cell>
          <cell r="AJ14" t="str">
            <v>Telford and Wrekin</v>
          </cell>
          <cell r="AK14" t="str">
            <v>Close</v>
          </cell>
          <cell r="AM14">
            <v>373</v>
          </cell>
          <cell r="AN14" t="str">
            <v>Sheffield</v>
          </cell>
          <cell r="AO14" t="str">
            <v>Close</v>
          </cell>
        </row>
        <row r="15">
          <cell r="A15">
            <v>304</v>
          </cell>
          <cell r="B15" t="str">
            <v>Brent</v>
          </cell>
          <cell r="C15">
            <v>307</v>
          </cell>
          <cell r="D15" t="str">
            <v>Ealing</v>
          </cell>
          <cell r="E15" t="str">
            <v>Close</v>
          </cell>
          <cell r="G15">
            <v>320</v>
          </cell>
          <cell r="H15" t="str">
            <v>Waltham Forest</v>
          </cell>
          <cell r="I15" t="str">
            <v>Somewhat close</v>
          </cell>
          <cell r="K15">
            <v>306</v>
          </cell>
          <cell r="L15" t="str">
            <v>Croydon</v>
          </cell>
          <cell r="M15" t="str">
            <v>Somewhat close</v>
          </cell>
          <cell r="O15">
            <v>309</v>
          </cell>
          <cell r="P15" t="str">
            <v>Haringey</v>
          </cell>
          <cell r="Q15" t="str">
            <v>Somewhat close</v>
          </cell>
          <cell r="S15">
            <v>308</v>
          </cell>
          <cell r="T15" t="str">
            <v>Enfield</v>
          </cell>
          <cell r="U15" t="str">
            <v>Not Close</v>
          </cell>
          <cell r="W15">
            <v>316</v>
          </cell>
          <cell r="X15" t="str">
            <v>Newham</v>
          </cell>
          <cell r="Y15" t="str">
            <v>Not Close</v>
          </cell>
          <cell r="AA15">
            <v>313</v>
          </cell>
          <cell r="AB15" t="str">
            <v>Hounslow</v>
          </cell>
          <cell r="AC15" t="str">
            <v>Not Close</v>
          </cell>
          <cell r="AE15">
            <v>209</v>
          </cell>
          <cell r="AF15" t="str">
            <v>Lewisham</v>
          </cell>
          <cell r="AG15" t="str">
            <v>Not Close</v>
          </cell>
          <cell r="AI15">
            <v>203</v>
          </cell>
          <cell r="AJ15" t="str">
            <v>Greenwich</v>
          </cell>
          <cell r="AK15" t="str">
            <v>Not Close</v>
          </cell>
          <cell r="AM15">
            <v>204</v>
          </cell>
          <cell r="AN15" t="str">
            <v>Hackney</v>
          </cell>
          <cell r="AO15" t="str">
            <v>Not Close</v>
          </cell>
        </row>
        <row r="16">
          <cell r="A16">
            <v>846</v>
          </cell>
          <cell r="B16" t="str">
            <v>Brighton and Hove</v>
          </cell>
          <cell r="C16">
            <v>837</v>
          </cell>
          <cell r="D16" t="str">
            <v>Bournemouth</v>
          </cell>
          <cell r="E16" t="str">
            <v>Close</v>
          </cell>
          <cell r="G16">
            <v>801</v>
          </cell>
          <cell r="H16" t="str">
            <v>Bristol, City of</v>
          </cell>
          <cell r="I16" t="str">
            <v>Close</v>
          </cell>
          <cell r="K16">
            <v>870</v>
          </cell>
          <cell r="L16" t="str">
            <v>Reading</v>
          </cell>
          <cell r="M16" t="str">
            <v>Close</v>
          </cell>
          <cell r="O16">
            <v>800</v>
          </cell>
          <cell r="P16" t="str">
            <v>Bath and North East Somerset</v>
          </cell>
          <cell r="Q16" t="str">
            <v>Close</v>
          </cell>
          <cell r="S16">
            <v>373</v>
          </cell>
          <cell r="T16" t="str">
            <v>Sheffield</v>
          </cell>
          <cell r="U16" t="str">
            <v>Close</v>
          </cell>
          <cell r="W16">
            <v>851</v>
          </cell>
          <cell r="X16" t="str">
            <v>Portsmouth</v>
          </cell>
          <cell r="Y16" t="str">
            <v>Close</v>
          </cell>
          <cell r="AA16">
            <v>816</v>
          </cell>
          <cell r="AB16" t="str">
            <v>York</v>
          </cell>
          <cell r="AC16" t="str">
            <v>Close</v>
          </cell>
          <cell r="AE16">
            <v>383</v>
          </cell>
          <cell r="AF16" t="str">
            <v>Leeds</v>
          </cell>
          <cell r="AG16" t="str">
            <v>Close</v>
          </cell>
          <cell r="AI16">
            <v>305</v>
          </cell>
          <cell r="AJ16" t="str">
            <v>Bromley</v>
          </cell>
          <cell r="AK16" t="str">
            <v>Close</v>
          </cell>
          <cell r="AM16">
            <v>882</v>
          </cell>
          <cell r="AN16" t="str">
            <v>Southend-on-Sea</v>
          </cell>
          <cell r="AO16" t="str">
            <v>Close</v>
          </cell>
        </row>
        <row r="17">
          <cell r="A17">
            <v>801</v>
          </cell>
          <cell r="B17" t="str">
            <v>Bristol, City of</v>
          </cell>
          <cell r="C17">
            <v>851</v>
          </cell>
          <cell r="D17" t="str">
            <v>Portsmouth</v>
          </cell>
          <cell r="E17" t="str">
            <v>Close</v>
          </cell>
          <cell r="G17">
            <v>870</v>
          </cell>
          <cell r="H17" t="str">
            <v>Reading</v>
          </cell>
          <cell r="I17" t="str">
            <v>Close</v>
          </cell>
          <cell r="K17">
            <v>852</v>
          </cell>
          <cell r="L17" t="str">
            <v>Southampton</v>
          </cell>
          <cell r="M17" t="str">
            <v>Close</v>
          </cell>
          <cell r="O17">
            <v>373</v>
          </cell>
          <cell r="P17" t="str">
            <v>Sheffield</v>
          </cell>
          <cell r="Q17" t="str">
            <v>Close</v>
          </cell>
          <cell r="S17">
            <v>846</v>
          </cell>
          <cell r="T17" t="str">
            <v>Brighton and Hove</v>
          </cell>
          <cell r="U17" t="str">
            <v>Close</v>
          </cell>
          <cell r="W17">
            <v>831</v>
          </cell>
          <cell r="X17" t="str">
            <v>Derby</v>
          </cell>
          <cell r="Y17" t="str">
            <v>Close</v>
          </cell>
          <cell r="AA17">
            <v>837</v>
          </cell>
          <cell r="AB17" t="str">
            <v>Bournemouth</v>
          </cell>
          <cell r="AC17" t="str">
            <v>Close</v>
          </cell>
          <cell r="AE17">
            <v>331</v>
          </cell>
          <cell r="AF17" t="str">
            <v>Coventry</v>
          </cell>
          <cell r="AG17" t="str">
            <v>Close</v>
          </cell>
          <cell r="AI17">
            <v>879</v>
          </cell>
          <cell r="AJ17" t="str">
            <v>Plymouth</v>
          </cell>
          <cell r="AK17" t="str">
            <v>Close</v>
          </cell>
          <cell r="AM17">
            <v>383</v>
          </cell>
          <cell r="AN17" t="str">
            <v>Leeds</v>
          </cell>
          <cell r="AO17" t="str">
            <v>Close</v>
          </cell>
        </row>
        <row r="18">
          <cell r="A18">
            <v>305</v>
          </cell>
          <cell r="B18" t="str">
            <v>Bromley</v>
          </cell>
          <cell r="C18">
            <v>358</v>
          </cell>
          <cell r="D18" t="str">
            <v>Trafford</v>
          </cell>
          <cell r="E18" t="str">
            <v>Very Close</v>
          </cell>
          <cell r="G18">
            <v>919</v>
          </cell>
          <cell r="H18" t="str">
            <v>Hertfordshire</v>
          </cell>
          <cell r="I18" t="str">
            <v>Very Close</v>
          </cell>
          <cell r="K18">
            <v>319</v>
          </cell>
          <cell r="L18" t="str">
            <v>Sutton</v>
          </cell>
          <cell r="M18" t="str">
            <v>Close</v>
          </cell>
          <cell r="O18">
            <v>867</v>
          </cell>
          <cell r="P18" t="str">
            <v>Bracknell Forest</v>
          </cell>
          <cell r="Q18" t="str">
            <v>Close</v>
          </cell>
          <cell r="S18">
            <v>356</v>
          </cell>
          <cell r="T18" t="str">
            <v>Stockport</v>
          </cell>
          <cell r="U18" t="str">
            <v>Close</v>
          </cell>
          <cell r="W18">
            <v>822</v>
          </cell>
          <cell r="X18" t="str">
            <v>Bedford Borough</v>
          </cell>
          <cell r="Y18" t="str">
            <v>Close</v>
          </cell>
          <cell r="AA18">
            <v>334</v>
          </cell>
          <cell r="AB18" t="str">
            <v>Solihull</v>
          </cell>
          <cell r="AC18" t="str">
            <v>Close</v>
          </cell>
          <cell r="AE18">
            <v>931</v>
          </cell>
          <cell r="AF18" t="str">
            <v>Oxfordshire</v>
          </cell>
          <cell r="AG18" t="str">
            <v>Close</v>
          </cell>
          <cell r="AI18">
            <v>850</v>
          </cell>
          <cell r="AJ18" t="str">
            <v>Hampshire</v>
          </cell>
          <cell r="AK18" t="str">
            <v>Close</v>
          </cell>
          <cell r="AM18">
            <v>800</v>
          </cell>
          <cell r="AN18" t="str">
            <v>Bath and North East Somerset</v>
          </cell>
          <cell r="AO18" t="str">
            <v>Close</v>
          </cell>
        </row>
        <row r="19">
          <cell r="A19">
            <v>825</v>
          </cell>
          <cell r="B19" t="str">
            <v>Buckinghamshire</v>
          </cell>
          <cell r="C19">
            <v>936</v>
          </cell>
          <cell r="D19" t="str">
            <v>Surrey</v>
          </cell>
          <cell r="E19" t="str">
            <v>Very Close</v>
          </cell>
          <cell r="G19">
            <v>869</v>
          </cell>
          <cell r="H19" t="str">
            <v>West Berkshire</v>
          </cell>
          <cell r="I19" t="str">
            <v>Very Close</v>
          </cell>
          <cell r="K19">
            <v>868</v>
          </cell>
          <cell r="L19" t="str">
            <v>Windsor and Maidenhead</v>
          </cell>
          <cell r="M19" t="str">
            <v>Very Close</v>
          </cell>
          <cell r="O19">
            <v>919</v>
          </cell>
          <cell r="P19" t="str">
            <v>Hertfordshire</v>
          </cell>
          <cell r="Q19" t="str">
            <v>Very Close</v>
          </cell>
          <cell r="S19">
            <v>931</v>
          </cell>
          <cell r="T19" t="str">
            <v>Oxfordshire</v>
          </cell>
          <cell r="U19" t="str">
            <v>Very Close</v>
          </cell>
          <cell r="W19">
            <v>873</v>
          </cell>
          <cell r="X19" t="str">
            <v>Cambridgeshire</v>
          </cell>
          <cell r="Y19" t="str">
            <v>Very Close</v>
          </cell>
          <cell r="AA19">
            <v>850</v>
          </cell>
          <cell r="AB19" t="str">
            <v>Hampshire</v>
          </cell>
          <cell r="AC19" t="str">
            <v>Very Close</v>
          </cell>
          <cell r="AE19">
            <v>867</v>
          </cell>
          <cell r="AF19" t="str">
            <v>Bracknell Forest</v>
          </cell>
          <cell r="AG19" t="str">
            <v>Very Close</v>
          </cell>
          <cell r="AI19">
            <v>823</v>
          </cell>
          <cell r="AJ19" t="str">
            <v>Central Bedfordshire</v>
          </cell>
          <cell r="AK19" t="str">
            <v>Very Close</v>
          </cell>
          <cell r="AM19">
            <v>872</v>
          </cell>
          <cell r="AN19" t="str">
            <v>Wokingham</v>
          </cell>
          <cell r="AO19" t="str">
            <v>Very Close</v>
          </cell>
        </row>
        <row r="20">
          <cell r="A20">
            <v>351</v>
          </cell>
          <cell r="B20" t="str">
            <v>Bury</v>
          </cell>
          <cell r="C20">
            <v>381</v>
          </cell>
          <cell r="D20" t="str">
            <v>Calderdale</v>
          </cell>
          <cell r="E20" t="str">
            <v>Extremely Close</v>
          </cell>
          <cell r="G20">
            <v>888</v>
          </cell>
          <cell r="H20" t="str">
            <v>Lancashire</v>
          </cell>
          <cell r="I20" t="str">
            <v>Very Close</v>
          </cell>
          <cell r="K20">
            <v>808</v>
          </cell>
          <cell r="L20" t="str">
            <v>Stockton-on-Tees</v>
          </cell>
          <cell r="M20" t="str">
            <v>Very Close</v>
          </cell>
          <cell r="O20">
            <v>356</v>
          </cell>
          <cell r="P20" t="str">
            <v>Stockport</v>
          </cell>
          <cell r="Q20" t="str">
            <v>Very Close</v>
          </cell>
          <cell r="S20">
            <v>343</v>
          </cell>
          <cell r="T20" t="str">
            <v>Sefton</v>
          </cell>
          <cell r="U20" t="str">
            <v>Very Close</v>
          </cell>
          <cell r="W20">
            <v>877</v>
          </cell>
          <cell r="X20" t="str">
            <v>Warrington</v>
          </cell>
          <cell r="Y20" t="str">
            <v>Very Close</v>
          </cell>
          <cell r="AA20">
            <v>891</v>
          </cell>
          <cell r="AB20" t="str">
            <v>Nottinghamshire</v>
          </cell>
          <cell r="AC20" t="str">
            <v>Very Close</v>
          </cell>
          <cell r="AE20">
            <v>886</v>
          </cell>
          <cell r="AF20" t="str">
            <v>Kent</v>
          </cell>
          <cell r="AG20" t="str">
            <v>Very Close</v>
          </cell>
          <cell r="AI20">
            <v>334</v>
          </cell>
          <cell r="AJ20" t="str">
            <v>Solihull</v>
          </cell>
          <cell r="AK20" t="str">
            <v>Very Close</v>
          </cell>
          <cell r="AM20">
            <v>841</v>
          </cell>
          <cell r="AN20" t="str">
            <v>Darlington</v>
          </cell>
          <cell r="AO20" t="str">
            <v>Very Close</v>
          </cell>
        </row>
        <row r="21">
          <cell r="A21">
            <v>381</v>
          </cell>
          <cell r="B21" t="str">
            <v>Calderdale</v>
          </cell>
          <cell r="C21">
            <v>888</v>
          </cell>
          <cell r="D21" t="str">
            <v>Lancashire</v>
          </cell>
          <cell r="E21" t="str">
            <v>Extremely Close</v>
          </cell>
          <cell r="G21">
            <v>351</v>
          </cell>
          <cell r="H21" t="str">
            <v>Bury</v>
          </cell>
          <cell r="I21" t="str">
            <v>Extremely Close</v>
          </cell>
          <cell r="K21">
            <v>808</v>
          </cell>
          <cell r="L21" t="str">
            <v>Stockton-on-Tees</v>
          </cell>
          <cell r="M21" t="str">
            <v>Very Close</v>
          </cell>
          <cell r="O21">
            <v>841</v>
          </cell>
          <cell r="P21" t="str">
            <v>Darlington</v>
          </cell>
          <cell r="Q21" t="str">
            <v>Very Close</v>
          </cell>
          <cell r="S21">
            <v>891</v>
          </cell>
          <cell r="T21" t="str">
            <v>Nottinghamshire</v>
          </cell>
          <cell r="U21" t="str">
            <v>Very Close</v>
          </cell>
          <cell r="W21">
            <v>382</v>
          </cell>
          <cell r="X21" t="str">
            <v>Kirklees</v>
          </cell>
          <cell r="Y21" t="str">
            <v>Very Close</v>
          </cell>
          <cell r="AA21">
            <v>830</v>
          </cell>
          <cell r="AB21" t="str">
            <v>Derbyshire</v>
          </cell>
          <cell r="AC21" t="str">
            <v>Very Close</v>
          </cell>
          <cell r="AE21">
            <v>343</v>
          </cell>
          <cell r="AF21" t="str">
            <v>Sefton</v>
          </cell>
          <cell r="AG21" t="str">
            <v>Very Close</v>
          </cell>
          <cell r="AI21">
            <v>860</v>
          </cell>
          <cell r="AJ21" t="str">
            <v>Staffordshire</v>
          </cell>
          <cell r="AK21" t="str">
            <v>Very Close</v>
          </cell>
          <cell r="AM21">
            <v>886</v>
          </cell>
          <cell r="AN21" t="str">
            <v>Kent</v>
          </cell>
          <cell r="AO21" t="str">
            <v>Very Close</v>
          </cell>
        </row>
        <row r="22">
          <cell r="A22">
            <v>873</v>
          </cell>
          <cell r="B22" t="str">
            <v>Cambridgeshire</v>
          </cell>
          <cell r="C22">
            <v>931</v>
          </cell>
          <cell r="D22" t="str">
            <v>Oxfordshire</v>
          </cell>
          <cell r="E22" t="str">
            <v>Extremely Close</v>
          </cell>
          <cell r="G22">
            <v>916</v>
          </cell>
          <cell r="H22" t="str">
            <v>Gloucestershire</v>
          </cell>
          <cell r="I22" t="str">
            <v>Very Close</v>
          </cell>
          <cell r="K22">
            <v>850</v>
          </cell>
          <cell r="L22" t="str">
            <v>Hampshire</v>
          </cell>
          <cell r="M22" t="str">
            <v>Very Close</v>
          </cell>
          <cell r="O22">
            <v>865</v>
          </cell>
          <cell r="P22" t="str">
            <v>Wiltshire</v>
          </cell>
          <cell r="Q22" t="str">
            <v>Very Close</v>
          </cell>
          <cell r="S22">
            <v>800</v>
          </cell>
          <cell r="T22" t="str">
            <v>Bath and North East Somerset</v>
          </cell>
          <cell r="U22" t="str">
            <v>Very Close</v>
          </cell>
          <cell r="W22">
            <v>869</v>
          </cell>
          <cell r="X22" t="str">
            <v>West Berkshire</v>
          </cell>
          <cell r="Y22" t="str">
            <v>Very Close</v>
          </cell>
          <cell r="AA22">
            <v>938</v>
          </cell>
          <cell r="AB22" t="str">
            <v>West Sussex</v>
          </cell>
          <cell r="AC22" t="str">
            <v>Very Close</v>
          </cell>
          <cell r="AE22">
            <v>919</v>
          </cell>
          <cell r="AF22" t="str">
            <v>Hertfordshire</v>
          </cell>
          <cell r="AG22" t="str">
            <v>Very Close</v>
          </cell>
          <cell r="AI22">
            <v>885</v>
          </cell>
          <cell r="AJ22" t="str">
            <v>Worcestershire</v>
          </cell>
          <cell r="AK22" t="str">
            <v>Very Close</v>
          </cell>
          <cell r="AM22">
            <v>803</v>
          </cell>
          <cell r="AN22" t="str">
            <v>South Gloucestershire</v>
          </cell>
          <cell r="AO22" t="str">
            <v>Very Close</v>
          </cell>
        </row>
        <row r="23">
          <cell r="A23">
            <v>202</v>
          </cell>
          <cell r="B23" t="str">
            <v>Camden</v>
          </cell>
          <cell r="C23">
            <v>213</v>
          </cell>
          <cell r="D23" t="str">
            <v>Westminster</v>
          </cell>
          <cell r="E23" t="str">
            <v>Very Close</v>
          </cell>
          <cell r="G23">
            <v>205</v>
          </cell>
          <cell r="H23" t="str">
            <v>Hammersmith and Fulham</v>
          </cell>
          <cell r="I23" t="str">
            <v>Close</v>
          </cell>
          <cell r="K23">
            <v>206</v>
          </cell>
          <cell r="L23" t="str">
            <v>Islington</v>
          </cell>
          <cell r="M23" t="str">
            <v>Close</v>
          </cell>
          <cell r="O23">
            <v>207</v>
          </cell>
          <cell r="P23" t="str">
            <v>Kensington and Chelsea</v>
          </cell>
          <cell r="Q23" t="str">
            <v>Close</v>
          </cell>
          <cell r="S23">
            <v>212</v>
          </cell>
          <cell r="T23" t="str">
            <v>Wandsworth</v>
          </cell>
          <cell r="U23" t="str">
            <v>Somewhat close</v>
          </cell>
          <cell r="W23">
            <v>203</v>
          </cell>
          <cell r="X23" t="str">
            <v>Greenwich</v>
          </cell>
          <cell r="Y23" t="str">
            <v>Not Close</v>
          </cell>
          <cell r="AA23">
            <v>352</v>
          </cell>
          <cell r="AB23" t="str">
            <v>Manchester</v>
          </cell>
          <cell r="AC23" t="str">
            <v>Not Close</v>
          </cell>
          <cell r="AE23">
            <v>309</v>
          </cell>
          <cell r="AF23" t="str">
            <v>Haringey</v>
          </cell>
          <cell r="AG23" t="str">
            <v>Not Close</v>
          </cell>
          <cell r="AI23">
            <v>302</v>
          </cell>
          <cell r="AJ23" t="str">
            <v>Barnet</v>
          </cell>
          <cell r="AK23" t="str">
            <v>Not Close</v>
          </cell>
          <cell r="AM23">
            <v>870</v>
          </cell>
          <cell r="AN23" t="str">
            <v>Reading</v>
          </cell>
          <cell r="AO23" t="str">
            <v>Not Close</v>
          </cell>
        </row>
        <row r="24">
          <cell r="A24">
            <v>823</v>
          </cell>
          <cell r="B24" t="str">
            <v>Central Bedfordshire</v>
          </cell>
          <cell r="C24">
            <v>850</v>
          </cell>
          <cell r="D24" t="str">
            <v>Hampshire</v>
          </cell>
          <cell r="E24" t="str">
            <v>Extremely Close</v>
          </cell>
          <cell r="G24">
            <v>937</v>
          </cell>
          <cell r="H24" t="str">
            <v>Warwickshire</v>
          </cell>
          <cell r="I24" t="str">
            <v>Very Close</v>
          </cell>
          <cell r="K24">
            <v>881</v>
          </cell>
          <cell r="L24" t="str">
            <v>Essex</v>
          </cell>
          <cell r="M24" t="str">
            <v>Very Close</v>
          </cell>
          <cell r="O24">
            <v>855</v>
          </cell>
          <cell r="P24" t="str">
            <v>Leicestershire</v>
          </cell>
          <cell r="Q24" t="str">
            <v>Very Close</v>
          </cell>
          <cell r="S24">
            <v>803</v>
          </cell>
          <cell r="T24" t="str">
            <v>South Gloucestershire</v>
          </cell>
          <cell r="U24" t="str">
            <v>Very Close</v>
          </cell>
          <cell r="W24">
            <v>885</v>
          </cell>
          <cell r="X24" t="str">
            <v>Worcestershire</v>
          </cell>
          <cell r="Y24" t="str">
            <v>Very Close</v>
          </cell>
          <cell r="AA24">
            <v>895</v>
          </cell>
          <cell r="AB24" t="str">
            <v>Cheshire East</v>
          </cell>
          <cell r="AC24" t="str">
            <v>Very Close</v>
          </cell>
          <cell r="AE24">
            <v>938</v>
          </cell>
          <cell r="AF24" t="str">
            <v>West Sussex</v>
          </cell>
          <cell r="AG24" t="str">
            <v>Very Close</v>
          </cell>
          <cell r="AI24">
            <v>867</v>
          </cell>
          <cell r="AJ24" t="str">
            <v>Bracknell Forest</v>
          </cell>
          <cell r="AK24" t="str">
            <v>Very Close</v>
          </cell>
          <cell r="AM24">
            <v>869</v>
          </cell>
          <cell r="AN24" t="str">
            <v>West Berkshire</v>
          </cell>
          <cell r="AO24" t="str">
            <v>Very Close</v>
          </cell>
        </row>
        <row r="25">
          <cell r="A25">
            <v>895</v>
          </cell>
          <cell r="B25" t="str">
            <v>Cheshire East</v>
          </cell>
          <cell r="C25">
            <v>896</v>
          </cell>
          <cell r="D25" t="str">
            <v>Cheshire West and Chester</v>
          </cell>
          <cell r="E25" t="str">
            <v>Very Close</v>
          </cell>
          <cell r="G25">
            <v>937</v>
          </cell>
          <cell r="H25" t="str">
            <v>Warwickshire</v>
          </cell>
          <cell r="I25" t="str">
            <v>Very Close</v>
          </cell>
          <cell r="K25">
            <v>823</v>
          </cell>
          <cell r="L25" t="str">
            <v>Central Bedfordshire</v>
          </cell>
          <cell r="M25" t="str">
            <v>Very Close</v>
          </cell>
          <cell r="O25">
            <v>877</v>
          </cell>
          <cell r="P25" t="str">
            <v>Warrington</v>
          </cell>
          <cell r="Q25" t="str">
            <v>Very Close</v>
          </cell>
          <cell r="S25">
            <v>850</v>
          </cell>
          <cell r="T25" t="str">
            <v>Hampshire</v>
          </cell>
          <cell r="U25" t="str">
            <v>Very Close</v>
          </cell>
          <cell r="W25">
            <v>815</v>
          </cell>
          <cell r="X25" t="str">
            <v>North Yorkshire</v>
          </cell>
          <cell r="Y25" t="str">
            <v>Very Close</v>
          </cell>
          <cell r="AA25">
            <v>811</v>
          </cell>
          <cell r="AB25" t="str">
            <v>East Riding of Yorkshire</v>
          </cell>
          <cell r="AC25" t="str">
            <v>Very Close</v>
          </cell>
          <cell r="AE25">
            <v>334</v>
          </cell>
          <cell r="AF25" t="str">
            <v>Solihull</v>
          </cell>
          <cell r="AG25" t="str">
            <v>Very Close</v>
          </cell>
          <cell r="AI25">
            <v>802</v>
          </cell>
          <cell r="AJ25" t="str">
            <v>North Somerset</v>
          </cell>
          <cell r="AK25" t="str">
            <v>Very Close</v>
          </cell>
          <cell r="AM25">
            <v>869</v>
          </cell>
          <cell r="AN25" t="str">
            <v>West Berkshire</v>
          </cell>
          <cell r="AO25" t="str">
            <v>Very Close</v>
          </cell>
        </row>
        <row r="26">
          <cell r="A26">
            <v>896</v>
          </cell>
          <cell r="B26" t="str">
            <v>Cheshire West and Chester</v>
          </cell>
          <cell r="C26">
            <v>877</v>
          </cell>
          <cell r="D26" t="str">
            <v>Warrington</v>
          </cell>
          <cell r="E26" t="str">
            <v>Extremely Close</v>
          </cell>
          <cell r="G26">
            <v>937</v>
          </cell>
          <cell r="H26" t="str">
            <v>Warwickshire</v>
          </cell>
          <cell r="I26" t="str">
            <v>Extremely Close</v>
          </cell>
          <cell r="K26">
            <v>895</v>
          </cell>
          <cell r="L26" t="str">
            <v>Cheshire East</v>
          </cell>
          <cell r="M26" t="str">
            <v>Very Close</v>
          </cell>
          <cell r="O26">
            <v>885</v>
          </cell>
          <cell r="P26" t="str">
            <v>Worcestershire</v>
          </cell>
          <cell r="Q26" t="str">
            <v>Very Close</v>
          </cell>
          <cell r="S26">
            <v>356</v>
          </cell>
          <cell r="T26" t="str">
            <v>Stockport</v>
          </cell>
          <cell r="U26" t="str">
            <v>Very Close</v>
          </cell>
          <cell r="W26">
            <v>860</v>
          </cell>
          <cell r="X26" t="str">
            <v>Staffordshire</v>
          </cell>
          <cell r="Y26" t="str">
            <v>Very Close</v>
          </cell>
          <cell r="AA26">
            <v>811</v>
          </cell>
          <cell r="AB26" t="str">
            <v>East Riding of Yorkshire</v>
          </cell>
          <cell r="AC26" t="str">
            <v>Very Close</v>
          </cell>
          <cell r="AE26">
            <v>823</v>
          </cell>
          <cell r="AF26" t="str">
            <v>Central Bedfordshire</v>
          </cell>
          <cell r="AG26" t="str">
            <v>Very Close</v>
          </cell>
          <cell r="AI26">
            <v>816</v>
          </cell>
          <cell r="AJ26" t="str">
            <v>York</v>
          </cell>
          <cell r="AK26" t="str">
            <v>Very Close</v>
          </cell>
          <cell r="AM26">
            <v>891</v>
          </cell>
          <cell r="AN26" t="str">
            <v>Nottinghamshire</v>
          </cell>
          <cell r="AO26" t="str">
            <v>Very Close</v>
          </cell>
        </row>
        <row r="27">
          <cell r="A27">
            <v>201</v>
          </cell>
          <cell r="B27" t="str">
            <v>City of London</v>
          </cell>
          <cell r="C27">
            <v>207</v>
          </cell>
          <cell r="D27" t="str">
            <v>Kensington and Chelsea</v>
          </cell>
          <cell r="E27" t="str">
            <v>Somewhat close</v>
          </cell>
          <cell r="G27">
            <v>213</v>
          </cell>
          <cell r="H27" t="str">
            <v>Westminster</v>
          </cell>
          <cell r="I27" t="str">
            <v>Not Close</v>
          </cell>
          <cell r="K27">
            <v>202</v>
          </cell>
          <cell r="L27" t="str">
            <v>Camden</v>
          </cell>
          <cell r="M27" t="str">
            <v>Not Close</v>
          </cell>
          <cell r="O27">
            <v>212</v>
          </cell>
          <cell r="P27" t="str">
            <v>Wandsworth</v>
          </cell>
          <cell r="Q27" t="str">
            <v>Not Close</v>
          </cell>
          <cell r="S27">
            <v>205</v>
          </cell>
          <cell r="T27" t="str">
            <v>Hammersmith and Fulham</v>
          </cell>
          <cell r="U27" t="str">
            <v>Not Close</v>
          </cell>
          <cell r="W27">
            <v>318</v>
          </cell>
          <cell r="X27" t="str">
            <v>Richmond upon Thames</v>
          </cell>
          <cell r="Y27" t="str">
            <v>Not Close</v>
          </cell>
          <cell r="AA27">
            <v>302</v>
          </cell>
          <cell r="AB27" t="str">
            <v>Barnet</v>
          </cell>
          <cell r="AC27" t="str">
            <v>Not Close</v>
          </cell>
          <cell r="AE27">
            <v>206</v>
          </cell>
          <cell r="AF27" t="str">
            <v>Islington</v>
          </cell>
          <cell r="AG27" t="str">
            <v>Not Close</v>
          </cell>
          <cell r="AI27">
            <v>846</v>
          </cell>
          <cell r="AJ27" t="str">
            <v>Brighton and Hove</v>
          </cell>
          <cell r="AK27" t="str">
            <v>Not Close</v>
          </cell>
          <cell r="AM27">
            <v>314</v>
          </cell>
          <cell r="AN27" t="str">
            <v>Kingston upon Thames</v>
          </cell>
          <cell r="AO27" t="str">
            <v>Not Close</v>
          </cell>
        </row>
        <row r="28">
          <cell r="A28">
            <v>908</v>
          </cell>
          <cell r="B28" t="str">
            <v>Cornwall</v>
          </cell>
          <cell r="C28">
            <v>933</v>
          </cell>
          <cell r="D28" t="str">
            <v>Somerset</v>
          </cell>
          <cell r="E28" t="str">
            <v>Extremely Close</v>
          </cell>
          <cell r="G28">
            <v>926</v>
          </cell>
          <cell r="H28" t="str">
            <v>Norfolk</v>
          </cell>
          <cell r="I28" t="str">
            <v>Extremely Close</v>
          </cell>
          <cell r="K28">
            <v>878</v>
          </cell>
          <cell r="L28" t="str">
            <v>Devon</v>
          </cell>
          <cell r="M28" t="str">
            <v>Extremely Close</v>
          </cell>
          <cell r="O28">
            <v>884</v>
          </cell>
          <cell r="P28" t="str">
            <v>Herefordshire</v>
          </cell>
          <cell r="Q28" t="str">
            <v>Very Close</v>
          </cell>
          <cell r="S28">
            <v>935</v>
          </cell>
          <cell r="T28" t="str">
            <v>Suffolk</v>
          </cell>
          <cell r="U28" t="str">
            <v>Very Close</v>
          </cell>
          <cell r="W28">
            <v>893</v>
          </cell>
          <cell r="X28" t="str">
            <v>Shropshire</v>
          </cell>
          <cell r="Y28" t="str">
            <v>Very Close</v>
          </cell>
          <cell r="AA28">
            <v>835</v>
          </cell>
          <cell r="AB28" t="str">
            <v>Dorset</v>
          </cell>
          <cell r="AC28" t="str">
            <v>Very Close</v>
          </cell>
          <cell r="AE28">
            <v>845</v>
          </cell>
          <cell r="AF28" t="str">
            <v>East Sussex</v>
          </cell>
          <cell r="AG28" t="str">
            <v>Very Close</v>
          </cell>
          <cell r="AI28">
            <v>925</v>
          </cell>
          <cell r="AJ28" t="str">
            <v>Lincolnshire</v>
          </cell>
          <cell r="AK28" t="str">
            <v>Very Close</v>
          </cell>
          <cell r="AM28">
            <v>909</v>
          </cell>
          <cell r="AN28" t="str">
            <v>Cumbria</v>
          </cell>
          <cell r="AO28" t="str">
            <v>Very Close</v>
          </cell>
        </row>
        <row r="29">
          <cell r="A29">
            <v>331</v>
          </cell>
          <cell r="B29" t="str">
            <v>Coventry</v>
          </cell>
          <cell r="C29">
            <v>831</v>
          </cell>
          <cell r="D29" t="str">
            <v>Derby</v>
          </cell>
          <cell r="E29" t="str">
            <v>Very Close</v>
          </cell>
          <cell r="G29">
            <v>350</v>
          </cell>
          <cell r="H29" t="str">
            <v>Bolton</v>
          </cell>
          <cell r="I29" t="str">
            <v>Very Close</v>
          </cell>
          <cell r="K29">
            <v>373</v>
          </cell>
          <cell r="L29" t="str">
            <v>Sheffield</v>
          </cell>
          <cell r="M29" t="str">
            <v>Very Close</v>
          </cell>
          <cell r="O29">
            <v>874</v>
          </cell>
          <cell r="P29" t="str">
            <v>Peterborough</v>
          </cell>
          <cell r="Q29" t="str">
            <v>Very Close</v>
          </cell>
          <cell r="S29">
            <v>335</v>
          </cell>
          <cell r="T29" t="str">
            <v>Walsall</v>
          </cell>
          <cell r="U29" t="str">
            <v>Close</v>
          </cell>
          <cell r="W29">
            <v>383</v>
          </cell>
          <cell r="X29" t="str">
            <v>Leeds</v>
          </cell>
          <cell r="Y29" t="str">
            <v>Close</v>
          </cell>
          <cell r="AA29">
            <v>851</v>
          </cell>
          <cell r="AB29" t="str">
            <v>Portsmouth</v>
          </cell>
          <cell r="AC29" t="str">
            <v>Close</v>
          </cell>
          <cell r="AE29">
            <v>852</v>
          </cell>
          <cell r="AF29" t="str">
            <v>Southampton</v>
          </cell>
          <cell r="AG29" t="str">
            <v>Close</v>
          </cell>
          <cell r="AI29">
            <v>357</v>
          </cell>
          <cell r="AJ29" t="str">
            <v>Tameside</v>
          </cell>
          <cell r="AK29" t="str">
            <v>Close</v>
          </cell>
          <cell r="AM29">
            <v>887</v>
          </cell>
          <cell r="AN29" t="str">
            <v>Medway</v>
          </cell>
          <cell r="AO29" t="str">
            <v>Close</v>
          </cell>
        </row>
        <row r="30">
          <cell r="A30">
            <v>306</v>
          </cell>
          <cell r="B30" t="str">
            <v>Croydon</v>
          </cell>
          <cell r="C30">
            <v>308</v>
          </cell>
          <cell r="D30" t="str">
            <v>Enfield</v>
          </cell>
          <cell r="E30" t="str">
            <v>Close</v>
          </cell>
          <cell r="G30">
            <v>320</v>
          </cell>
          <cell r="H30" t="str">
            <v>Waltham Forest</v>
          </cell>
          <cell r="I30" t="str">
            <v>Close</v>
          </cell>
          <cell r="K30">
            <v>209</v>
          </cell>
          <cell r="L30" t="str">
            <v>Lewisham</v>
          </cell>
          <cell r="M30" t="str">
            <v>Close</v>
          </cell>
          <cell r="O30">
            <v>309</v>
          </cell>
          <cell r="P30" t="str">
            <v>Haringey</v>
          </cell>
          <cell r="Q30" t="str">
            <v>Somewhat close</v>
          </cell>
          <cell r="S30">
            <v>304</v>
          </cell>
          <cell r="T30" t="str">
            <v>Brent</v>
          </cell>
          <cell r="U30" t="str">
            <v>Somewhat close</v>
          </cell>
          <cell r="W30">
            <v>330</v>
          </cell>
          <cell r="X30" t="str">
            <v>Birmingham</v>
          </cell>
          <cell r="Y30" t="str">
            <v>Not Close</v>
          </cell>
          <cell r="AA30">
            <v>203</v>
          </cell>
          <cell r="AB30" t="str">
            <v>Greenwich</v>
          </cell>
          <cell r="AC30" t="str">
            <v>Not Close</v>
          </cell>
          <cell r="AE30">
            <v>315</v>
          </cell>
          <cell r="AF30" t="str">
            <v>Merton</v>
          </cell>
          <cell r="AG30" t="str">
            <v>Not Close</v>
          </cell>
          <cell r="AI30">
            <v>307</v>
          </cell>
          <cell r="AJ30" t="str">
            <v>Ealing</v>
          </cell>
          <cell r="AK30" t="str">
            <v>Not Close</v>
          </cell>
          <cell r="AM30">
            <v>208</v>
          </cell>
          <cell r="AN30" t="str">
            <v>Lambeth</v>
          </cell>
          <cell r="AO30" t="str">
            <v>Not Close</v>
          </cell>
        </row>
        <row r="31">
          <cell r="A31">
            <v>909</v>
          </cell>
          <cell r="B31" t="str">
            <v>Cumbria</v>
          </cell>
          <cell r="C31">
            <v>925</v>
          </cell>
          <cell r="D31" t="str">
            <v>Lincolnshire</v>
          </cell>
          <cell r="E31" t="str">
            <v>Extremely Close</v>
          </cell>
          <cell r="G31">
            <v>830</v>
          </cell>
          <cell r="H31" t="str">
            <v>Derbyshire</v>
          </cell>
          <cell r="I31" t="str">
            <v>Very Close</v>
          </cell>
          <cell r="K31">
            <v>926</v>
          </cell>
          <cell r="L31" t="str">
            <v>Norfolk</v>
          </cell>
          <cell r="M31" t="str">
            <v>Very Close</v>
          </cell>
          <cell r="O31">
            <v>891</v>
          </cell>
          <cell r="P31" t="str">
            <v>Nottinghamshire</v>
          </cell>
          <cell r="Q31" t="str">
            <v>Very Close</v>
          </cell>
          <cell r="S31">
            <v>860</v>
          </cell>
          <cell r="T31" t="str">
            <v>Staffordshire</v>
          </cell>
          <cell r="U31" t="str">
            <v>Very Close</v>
          </cell>
          <cell r="W31">
            <v>885</v>
          </cell>
          <cell r="X31" t="str">
            <v>Worcestershire</v>
          </cell>
          <cell r="Y31" t="str">
            <v>Very Close</v>
          </cell>
          <cell r="AA31">
            <v>935</v>
          </cell>
          <cell r="AB31" t="str">
            <v>Suffolk</v>
          </cell>
          <cell r="AC31" t="str">
            <v>Very Close</v>
          </cell>
          <cell r="AE31">
            <v>888</v>
          </cell>
          <cell r="AF31" t="str">
            <v>Lancashire</v>
          </cell>
          <cell r="AG31" t="str">
            <v>Very Close</v>
          </cell>
          <cell r="AI31">
            <v>813</v>
          </cell>
          <cell r="AJ31" t="str">
            <v>North Lincolnshire</v>
          </cell>
          <cell r="AK31" t="str">
            <v>Very Close</v>
          </cell>
          <cell r="AM31">
            <v>908</v>
          </cell>
          <cell r="AN31" t="str">
            <v>Cornwall</v>
          </cell>
          <cell r="AO31" t="str">
            <v>Very Close</v>
          </cell>
        </row>
        <row r="32">
          <cell r="A32">
            <v>841</v>
          </cell>
          <cell r="B32" t="str">
            <v>Darlington</v>
          </cell>
          <cell r="C32">
            <v>808</v>
          </cell>
          <cell r="D32" t="str">
            <v>Stockton-on-Tees</v>
          </cell>
          <cell r="E32" t="str">
            <v>Extremely Close</v>
          </cell>
          <cell r="G32">
            <v>392</v>
          </cell>
          <cell r="H32" t="str">
            <v>North Tyneside</v>
          </cell>
          <cell r="I32" t="str">
            <v>Very Close</v>
          </cell>
          <cell r="K32">
            <v>342</v>
          </cell>
          <cell r="L32" t="str">
            <v>St. Helens</v>
          </cell>
          <cell r="M32" t="str">
            <v>Very Close</v>
          </cell>
          <cell r="O32">
            <v>381</v>
          </cell>
          <cell r="P32" t="str">
            <v>Calderdale</v>
          </cell>
          <cell r="Q32" t="str">
            <v>Very Close</v>
          </cell>
          <cell r="S32">
            <v>840</v>
          </cell>
          <cell r="T32" t="str">
            <v>Durham</v>
          </cell>
          <cell r="U32" t="str">
            <v>Very Close</v>
          </cell>
          <cell r="W32">
            <v>359</v>
          </cell>
          <cell r="X32" t="str">
            <v>Wigan</v>
          </cell>
          <cell r="Y32" t="str">
            <v>Very Close</v>
          </cell>
          <cell r="AA32">
            <v>344</v>
          </cell>
          <cell r="AB32" t="str">
            <v>Wirral</v>
          </cell>
          <cell r="AC32" t="str">
            <v>Very Close</v>
          </cell>
          <cell r="AE32">
            <v>390</v>
          </cell>
          <cell r="AF32" t="str">
            <v>Gateshead</v>
          </cell>
          <cell r="AG32" t="str">
            <v>Very Close</v>
          </cell>
          <cell r="AI32">
            <v>876</v>
          </cell>
          <cell r="AJ32" t="str">
            <v>Halton</v>
          </cell>
          <cell r="AK32" t="str">
            <v>Very Close</v>
          </cell>
          <cell r="AM32">
            <v>343</v>
          </cell>
          <cell r="AN32" t="str">
            <v>Sefton</v>
          </cell>
          <cell r="AO32" t="str">
            <v>Very Close</v>
          </cell>
        </row>
        <row r="33">
          <cell r="A33">
            <v>831</v>
          </cell>
          <cell r="B33" t="str">
            <v>Derby</v>
          </cell>
          <cell r="C33">
            <v>373</v>
          </cell>
          <cell r="D33" t="str">
            <v>Sheffield</v>
          </cell>
          <cell r="E33" t="str">
            <v>Very Close</v>
          </cell>
          <cell r="G33">
            <v>874</v>
          </cell>
          <cell r="H33" t="str">
            <v>Peterborough</v>
          </cell>
          <cell r="I33" t="str">
            <v>Very Close</v>
          </cell>
          <cell r="K33">
            <v>350</v>
          </cell>
          <cell r="L33" t="str">
            <v>Bolton</v>
          </cell>
          <cell r="M33" t="str">
            <v>Very Close</v>
          </cell>
          <cell r="O33">
            <v>894</v>
          </cell>
          <cell r="P33" t="str">
            <v>Telford and Wrekin</v>
          </cell>
          <cell r="Q33" t="str">
            <v>Very Close</v>
          </cell>
          <cell r="S33">
            <v>335</v>
          </cell>
          <cell r="T33" t="str">
            <v>Walsall</v>
          </cell>
          <cell r="U33" t="str">
            <v>Very Close</v>
          </cell>
          <cell r="W33">
            <v>331</v>
          </cell>
          <cell r="X33" t="str">
            <v>Coventry</v>
          </cell>
          <cell r="Y33" t="str">
            <v>Very Close</v>
          </cell>
          <cell r="AA33">
            <v>887</v>
          </cell>
          <cell r="AB33" t="str">
            <v>Medway</v>
          </cell>
          <cell r="AC33" t="str">
            <v>Very Close</v>
          </cell>
          <cell r="AE33">
            <v>382</v>
          </cell>
          <cell r="AF33" t="str">
            <v>Kirklees</v>
          </cell>
          <cell r="AG33" t="str">
            <v>Very Close</v>
          </cell>
          <cell r="AI33">
            <v>332</v>
          </cell>
          <cell r="AJ33" t="str">
            <v>Dudley</v>
          </cell>
          <cell r="AK33" t="str">
            <v>Very Close</v>
          </cell>
          <cell r="AM33">
            <v>383</v>
          </cell>
          <cell r="AN33" t="str">
            <v>Leeds</v>
          </cell>
          <cell r="AO33" t="str">
            <v>Very Close</v>
          </cell>
        </row>
        <row r="34">
          <cell r="A34">
            <v>830</v>
          </cell>
          <cell r="B34" t="str">
            <v>Derbyshire</v>
          </cell>
          <cell r="C34">
            <v>891</v>
          </cell>
          <cell r="D34" t="str">
            <v>Nottinghamshire</v>
          </cell>
          <cell r="E34" t="str">
            <v>Extremely Close</v>
          </cell>
          <cell r="G34">
            <v>860</v>
          </cell>
          <cell r="H34" t="str">
            <v>Staffordshire</v>
          </cell>
          <cell r="I34" t="str">
            <v>Extremely Close</v>
          </cell>
          <cell r="K34">
            <v>888</v>
          </cell>
          <cell r="L34" t="str">
            <v>Lancashire</v>
          </cell>
          <cell r="M34" t="str">
            <v>Extremely Close</v>
          </cell>
          <cell r="O34">
            <v>909</v>
          </cell>
          <cell r="P34" t="str">
            <v>Cumbria</v>
          </cell>
          <cell r="Q34" t="str">
            <v>Very Close</v>
          </cell>
          <cell r="S34">
            <v>925</v>
          </cell>
          <cell r="T34" t="str">
            <v>Lincolnshire</v>
          </cell>
          <cell r="U34" t="str">
            <v>Very Close</v>
          </cell>
          <cell r="W34">
            <v>885</v>
          </cell>
          <cell r="X34" t="str">
            <v>Worcestershire</v>
          </cell>
          <cell r="Y34" t="str">
            <v>Very Close</v>
          </cell>
          <cell r="AA34">
            <v>881</v>
          </cell>
          <cell r="AB34" t="str">
            <v>Essex</v>
          </cell>
          <cell r="AC34" t="str">
            <v>Very Close</v>
          </cell>
          <cell r="AE34">
            <v>928</v>
          </cell>
          <cell r="AF34" t="str">
            <v>Northamptonshire</v>
          </cell>
          <cell r="AG34" t="str">
            <v>Very Close</v>
          </cell>
          <cell r="AI34">
            <v>886</v>
          </cell>
          <cell r="AJ34" t="str">
            <v>Kent</v>
          </cell>
          <cell r="AK34" t="str">
            <v>Very Close</v>
          </cell>
          <cell r="AM34">
            <v>896</v>
          </cell>
          <cell r="AN34" t="str">
            <v>Cheshire West and Chester</v>
          </cell>
          <cell r="AO34" t="str">
            <v>Very Close</v>
          </cell>
        </row>
        <row r="35">
          <cell r="A35">
            <v>878</v>
          </cell>
          <cell r="B35" t="str">
            <v>Devon</v>
          </cell>
          <cell r="C35">
            <v>933</v>
          </cell>
          <cell r="D35" t="str">
            <v>Somerset</v>
          </cell>
          <cell r="E35" t="str">
            <v>Extremely Close</v>
          </cell>
          <cell r="G35">
            <v>893</v>
          </cell>
          <cell r="H35" t="str">
            <v>Shropshire</v>
          </cell>
          <cell r="I35" t="str">
            <v>Extremely Close</v>
          </cell>
          <cell r="K35">
            <v>835</v>
          </cell>
          <cell r="L35" t="str">
            <v>Dorset</v>
          </cell>
          <cell r="M35" t="str">
            <v>Extremely Close</v>
          </cell>
          <cell r="O35">
            <v>908</v>
          </cell>
          <cell r="P35" t="str">
            <v>Cornwall</v>
          </cell>
          <cell r="Q35" t="str">
            <v>Extremely Close</v>
          </cell>
          <cell r="S35">
            <v>884</v>
          </cell>
          <cell r="T35" t="str">
            <v>Herefordshire</v>
          </cell>
          <cell r="U35" t="str">
            <v>Very Close</v>
          </cell>
          <cell r="W35">
            <v>935</v>
          </cell>
          <cell r="X35" t="str">
            <v>Suffolk</v>
          </cell>
          <cell r="Y35" t="str">
            <v>Very Close</v>
          </cell>
          <cell r="AA35">
            <v>916</v>
          </cell>
          <cell r="AB35" t="str">
            <v>Gloucestershire</v>
          </cell>
          <cell r="AC35" t="str">
            <v>Very Close</v>
          </cell>
          <cell r="AE35">
            <v>845</v>
          </cell>
          <cell r="AF35" t="str">
            <v>East Sussex</v>
          </cell>
          <cell r="AG35" t="str">
            <v>Very Close</v>
          </cell>
          <cell r="AI35">
            <v>865</v>
          </cell>
          <cell r="AJ35" t="str">
            <v>Wiltshire</v>
          </cell>
          <cell r="AK35" t="str">
            <v>Very Close</v>
          </cell>
          <cell r="AM35">
            <v>926</v>
          </cell>
          <cell r="AN35" t="str">
            <v>Norfolk</v>
          </cell>
          <cell r="AO35" t="str">
            <v>Very Close</v>
          </cell>
        </row>
        <row r="36">
          <cell r="A36">
            <v>371</v>
          </cell>
          <cell r="B36" t="str">
            <v>Doncaster</v>
          </cell>
          <cell r="C36">
            <v>372</v>
          </cell>
          <cell r="D36" t="str">
            <v>Rotherham</v>
          </cell>
          <cell r="E36" t="str">
            <v>Extremely Close</v>
          </cell>
          <cell r="G36">
            <v>370</v>
          </cell>
          <cell r="H36" t="str">
            <v>Barnsley</v>
          </cell>
          <cell r="I36" t="str">
            <v>Extremely Close</v>
          </cell>
          <cell r="K36">
            <v>812</v>
          </cell>
          <cell r="L36" t="str">
            <v>North East Lincolnshire</v>
          </cell>
          <cell r="M36" t="str">
            <v>Very Close</v>
          </cell>
          <cell r="O36">
            <v>359</v>
          </cell>
          <cell r="P36" t="str">
            <v>Wigan</v>
          </cell>
          <cell r="Q36" t="str">
            <v>Very Close</v>
          </cell>
          <cell r="S36">
            <v>384</v>
          </cell>
          <cell r="T36" t="str">
            <v>Wakefield</v>
          </cell>
          <cell r="U36" t="str">
            <v>Very Close</v>
          </cell>
          <cell r="W36">
            <v>357</v>
          </cell>
          <cell r="X36" t="str">
            <v>Tameside</v>
          </cell>
          <cell r="Y36" t="str">
            <v>Very Close</v>
          </cell>
          <cell r="AA36">
            <v>332</v>
          </cell>
          <cell r="AB36" t="str">
            <v>Dudley</v>
          </cell>
          <cell r="AC36" t="str">
            <v>Very Close</v>
          </cell>
          <cell r="AE36">
            <v>813</v>
          </cell>
          <cell r="AF36" t="str">
            <v>North Lincolnshire</v>
          </cell>
          <cell r="AG36" t="str">
            <v>Very Close</v>
          </cell>
          <cell r="AI36">
            <v>894</v>
          </cell>
          <cell r="AJ36" t="str">
            <v>Telford and Wrekin</v>
          </cell>
          <cell r="AK36" t="str">
            <v>Very Close</v>
          </cell>
          <cell r="AM36">
            <v>807</v>
          </cell>
          <cell r="AN36" t="str">
            <v>Redcar and Cleveland</v>
          </cell>
          <cell r="AO36" t="str">
            <v>Very Close</v>
          </cell>
        </row>
        <row r="37">
          <cell r="A37">
            <v>835</v>
          </cell>
          <cell r="B37" t="str">
            <v>Dorset</v>
          </cell>
          <cell r="C37">
            <v>893</v>
          </cell>
          <cell r="D37" t="str">
            <v>Shropshire</v>
          </cell>
          <cell r="E37" t="str">
            <v>Extremely Close</v>
          </cell>
          <cell r="G37">
            <v>878</v>
          </cell>
          <cell r="H37" t="str">
            <v>Devon</v>
          </cell>
          <cell r="I37" t="str">
            <v>Extremely Close</v>
          </cell>
          <cell r="K37">
            <v>916</v>
          </cell>
          <cell r="L37" t="str">
            <v>Gloucestershire</v>
          </cell>
          <cell r="M37" t="str">
            <v>Extremely Close</v>
          </cell>
          <cell r="O37">
            <v>885</v>
          </cell>
          <cell r="P37" t="str">
            <v>Worcestershire</v>
          </cell>
          <cell r="Q37" t="str">
            <v>Very Close</v>
          </cell>
          <cell r="S37">
            <v>933</v>
          </cell>
          <cell r="T37" t="str">
            <v>Somerset</v>
          </cell>
          <cell r="U37" t="str">
            <v>Very Close</v>
          </cell>
          <cell r="W37">
            <v>938</v>
          </cell>
          <cell r="X37" t="str">
            <v>West Sussex</v>
          </cell>
          <cell r="Y37" t="str">
            <v>Very Close</v>
          </cell>
          <cell r="AA37">
            <v>865</v>
          </cell>
          <cell r="AB37" t="str">
            <v>Wiltshire</v>
          </cell>
          <cell r="AC37" t="str">
            <v>Very Close</v>
          </cell>
          <cell r="AE37">
            <v>802</v>
          </cell>
          <cell r="AF37" t="str">
            <v>North Somerset</v>
          </cell>
          <cell r="AG37" t="str">
            <v>Very Close</v>
          </cell>
          <cell r="AI37">
            <v>935</v>
          </cell>
          <cell r="AJ37" t="str">
            <v>Suffolk</v>
          </cell>
          <cell r="AK37" t="str">
            <v>Very Close</v>
          </cell>
          <cell r="AM37">
            <v>845</v>
          </cell>
          <cell r="AN37" t="str">
            <v>East Sussex</v>
          </cell>
          <cell r="AO37" t="str">
            <v>Very Close</v>
          </cell>
        </row>
        <row r="38">
          <cell r="A38">
            <v>332</v>
          </cell>
          <cell r="B38" t="str">
            <v>Dudley</v>
          </cell>
          <cell r="C38">
            <v>372</v>
          </cell>
          <cell r="D38" t="str">
            <v>Rotherham</v>
          </cell>
          <cell r="E38" t="str">
            <v>Very Close</v>
          </cell>
          <cell r="G38">
            <v>887</v>
          </cell>
          <cell r="H38" t="str">
            <v>Medway</v>
          </cell>
          <cell r="I38" t="str">
            <v>Very Close</v>
          </cell>
          <cell r="K38">
            <v>371</v>
          </cell>
          <cell r="L38" t="str">
            <v>Doncaster</v>
          </cell>
          <cell r="M38" t="str">
            <v>Very Close</v>
          </cell>
          <cell r="O38">
            <v>359</v>
          </cell>
          <cell r="P38" t="str">
            <v>Wigan</v>
          </cell>
          <cell r="Q38" t="str">
            <v>Very Close</v>
          </cell>
          <cell r="S38">
            <v>894</v>
          </cell>
          <cell r="T38" t="str">
            <v>Telford and Wrekin</v>
          </cell>
          <cell r="U38" t="str">
            <v>Very Close</v>
          </cell>
          <cell r="W38">
            <v>888</v>
          </cell>
          <cell r="X38" t="str">
            <v>Lancashire</v>
          </cell>
          <cell r="Y38" t="str">
            <v>Very Close</v>
          </cell>
          <cell r="AA38">
            <v>357</v>
          </cell>
          <cell r="AB38" t="str">
            <v>Tameside</v>
          </cell>
          <cell r="AC38" t="str">
            <v>Very Close</v>
          </cell>
          <cell r="AE38">
            <v>813</v>
          </cell>
          <cell r="AF38" t="str">
            <v>North Lincolnshire</v>
          </cell>
          <cell r="AG38" t="str">
            <v>Very Close</v>
          </cell>
          <cell r="AI38">
            <v>891</v>
          </cell>
          <cell r="AJ38" t="str">
            <v>Nottinghamshire</v>
          </cell>
          <cell r="AK38" t="str">
            <v>Very Close</v>
          </cell>
          <cell r="AM38">
            <v>350</v>
          </cell>
          <cell r="AN38" t="str">
            <v>Bolton</v>
          </cell>
          <cell r="AO38" t="str">
            <v>Very Close</v>
          </cell>
        </row>
        <row r="39">
          <cell r="A39">
            <v>840</v>
          </cell>
          <cell r="B39" t="str">
            <v>Durham</v>
          </cell>
          <cell r="C39">
            <v>342</v>
          </cell>
          <cell r="D39" t="str">
            <v>St. Helens</v>
          </cell>
          <cell r="E39" t="str">
            <v>Extremely Close</v>
          </cell>
          <cell r="G39">
            <v>384</v>
          </cell>
          <cell r="H39" t="str">
            <v>Wakefield</v>
          </cell>
          <cell r="I39" t="str">
            <v>Very Close</v>
          </cell>
          <cell r="K39">
            <v>390</v>
          </cell>
          <cell r="L39" t="str">
            <v>Gateshead</v>
          </cell>
          <cell r="M39" t="str">
            <v>Very Close</v>
          </cell>
          <cell r="O39">
            <v>394</v>
          </cell>
          <cell r="P39" t="str">
            <v>Sunderland</v>
          </cell>
          <cell r="Q39" t="str">
            <v>Very Close</v>
          </cell>
          <cell r="S39">
            <v>841</v>
          </cell>
          <cell r="T39" t="str">
            <v>Darlington</v>
          </cell>
          <cell r="U39" t="str">
            <v>Very Close</v>
          </cell>
          <cell r="W39">
            <v>370</v>
          </cell>
          <cell r="X39" t="str">
            <v>Barnsley</v>
          </cell>
          <cell r="Y39" t="str">
            <v>Very Close</v>
          </cell>
          <cell r="AA39">
            <v>359</v>
          </cell>
          <cell r="AB39" t="str">
            <v>Wigan</v>
          </cell>
          <cell r="AC39" t="str">
            <v>Very Close</v>
          </cell>
          <cell r="AE39">
            <v>392</v>
          </cell>
          <cell r="AF39" t="str">
            <v>North Tyneside</v>
          </cell>
          <cell r="AG39" t="str">
            <v>Very Close</v>
          </cell>
          <cell r="AI39">
            <v>808</v>
          </cell>
          <cell r="AJ39" t="str">
            <v>Stockton-on-Tees</v>
          </cell>
          <cell r="AK39" t="str">
            <v>Very Close</v>
          </cell>
          <cell r="AM39">
            <v>876</v>
          </cell>
          <cell r="AN39" t="str">
            <v>Halton</v>
          </cell>
          <cell r="AO39" t="str">
            <v>Very Close</v>
          </cell>
        </row>
        <row r="40">
          <cell r="A40">
            <v>307</v>
          </cell>
          <cell r="B40" t="str">
            <v>Ealing</v>
          </cell>
          <cell r="C40">
            <v>313</v>
          </cell>
          <cell r="D40" t="str">
            <v>Hounslow</v>
          </cell>
          <cell r="E40" t="str">
            <v>Close</v>
          </cell>
          <cell r="G40">
            <v>315</v>
          </cell>
          <cell r="H40" t="str">
            <v>Merton</v>
          </cell>
          <cell r="I40" t="str">
            <v>Close</v>
          </cell>
          <cell r="K40">
            <v>317</v>
          </cell>
          <cell r="L40" t="str">
            <v>Redbridge</v>
          </cell>
          <cell r="M40" t="str">
            <v>Close</v>
          </cell>
          <cell r="O40">
            <v>312</v>
          </cell>
          <cell r="P40" t="str">
            <v>Hillingdon</v>
          </cell>
          <cell r="Q40" t="str">
            <v>Close</v>
          </cell>
          <cell r="S40">
            <v>304</v>
          </cell>
          <cell r="T40" t="str">
            <v>Brent</v>
          </cell>
          <cell r="U40" t="str">
            <v>Close</v>
          </cell>
          <cell r="W40">
            <v>310</v>
          </cell>
          <cell r="X40" t="str">
            <v>Harrow</v>
          </cell>
          <cell r="Y40" t="str">
            <v>Close</v>
          </cell>
          <cell r="AA40">
            <v>302</v>
          </cell>
          <cell r="AB40" t="str">
            <v>Barnet</v>
          </cell>
          <cell r="AC40" t="str">
            <v>Somewhat close</v>
          </cell>
          <cell r="AE40">
            <v>871</v>
          </cell>
          <cell r="AF40" t="str">
            <v>Slough</v>
          </cell>
          <cell r="AG40" t="str">
            <v>Somewhat close</v>
          </cell>
          <cell r="AI40">
            <v>320</v>
          </cell>
          <cell r="AJ40" t="str">
            <v>Waltham Forest</v>
          </cell>
          <cell r="AK40" t="str">
            <v>Somewhat close</v>
          </cell>
          <cell r="AM40">
            <v>308</v>
          </cell>
          <cell r="AN40" t="str">
            <v>Enfield</v>
          </cell>
          <cell r="AO40" t="str">
            <v>Somewhat close</v>
          </cell>
        </row>
        <row r="41">
          <cell r="A41">
            <v>811</v>
          </cell>
          <cell r="B41" t="str">
            <v>East Riding of Yorkshire</v>
          </cell>
          <cell r="C41">
            <v>860</v>
          </cell>
          <cell r="D41" t="str">
            <v>Staffordshire</v>
          </cell>
          <cell r="E41" t="str">
            <v>Very Close</v>
          </cell>
          <cell r="G41">
            <v>896</v>
          </cell>
          <cell r="H41" t="str">
            <v>Cheshire West and Chester</v>
          </cell>
          <cell r="I41" t="str">
            <v>Very Close</v>
          </cell>
          <cell r="K41">
            <v>815</v>
          </cell>
          <cell r="L41" t="str">
            <v>North Yorkshire</v>
          </cell>
          <cell r="M41" t="str">
            <v>Very Close</v>
          </cell>
          <cell r="O41">
            <v>877</v>
          </cell>
          <cell r="P41" t="str">
            <v>Warrington</v>
          </cell>
          <cell r="Q41" t="str">
            <v>Very Close</v>
          </cell>
          <cell r="S41">
            <v>937</v>
          </cell>
          <cell r="T41" t="str">
            <v>Warwickshire</v>
          </cell>
          <cell r="U41" t="str">
            <v>Very Close</v>
          </cell>
          <cell r="W41">
            <v>895</v>
          </cell>
          <cell r="X41" t="str">
            <v>Cheshire East</v>
          </cell>
          <cell r="Y41" t="str">
            <v>Very Close</v>
          </cell>
          <cell r="AA41">
            <v>830</v>
          </cell>
          <cell r="AB41" t="str">
            <v>Derbyshire</v>
          </cell>
          <cell r="AC41" t="str">
            <v>Very Close</v>
          </cell>
          <cell r="AE41">
            <v>885</v>
          </cell>
          <cell r="AF41" t="str">
            <v>Worcestershire</v>
          </cell>
          <cell r="AG41" t="str">
            <v>Very Close</v>
          </cell>
          <cell r="AI41">
            <v>891</v>
          </cell>
          <cell r="AJ41" t="str">
            <v>Nottinghamshire</v>
          </cell>
          <cell r="AK41" t="str">
            <v>Very Close</v>
          </cell>
          <cell r="AM41">
            <v>929</v>
          </cell>
          <cell r="AN41" t="str">
            <v>Northumberland</v>
          </cell>
          <cell r="AO41" t="str">
            <v>Very Close</v>
          </cell>
        </row>
        <row r="42">
          <cell r="A42">
            <v>845</v>
          </cell>
          <cell r="B42" t="str">
            <v>East Sussex</v>
          </cell>
          <cell r="C42">
            <v>886</v>
          </cell>
          <cell r="D42" t="str">
            <v>Kent</v>
          </cell>
          <cell r="E42" t="str">
            <v>Very Close</v>
          </cell>
          <cell r="G42">
            <v>885</v>
          </cell>
          <cell r="H42" t="str">
            <v>Worcestershire</v>
          </cell>
          <cell r="I42" t="str">
            <v>Very Close</v>
          </cell>
          <cell r="K42">
            <v>802</v>
          </cell>
          <cell r="L42" t="str">
            <v>North Somerset</v>
          </cell>
          <cell r="M42" t="str">
            <v>Very Close</v>
          </cell>
          <cell r="O42">
            <v>881</v>
          </cell>
          <cell r="P42" t="str">
            <v>Essex</v>
          </cell>
          <cell r="Q42" t="str">
            <v>Very Close</v>
          </cell>
          <cell r="S42">
            <v>878</v>
          </cell>
          <cell r="T42" t="str">
            <v>Devon</v>
          </cell>
          <cell r="U42" t="str">
            <v>Very Close</v>
          </cell>
          <cell r="W42">
            <v>938</v>
          </cell>
          <cell r="X42" t="str">
            <v>West Sussex</v>
          </cell>
          <cell r="Y42" t="str">
            <v>Very Close</v>
          </cell>
          <cell r="AA42">
            <v>835</v>
          </cell>
          <cell r="AB42" t="str">
            <v>Dorset</v>
          </cell>
          <cell r="AC42" t="str">
            <v>Very Close</v>
          </cell>
          <cell r="AE42">
            <v>935</v>
          </cell>
          <cell r="AF42" t="str">
            <v>Suffolk</v>
          </cell>
          <cell r="AG42" t="str">
            <v>Very Close</v>
          </cell>
          <cell r="AI42">
            <v>836</v>
          </cell>
          <cell r="AJ42" t="str">
            <v>Poole</v>
          </cell>
          <cell r="AK42" t="str">
            <v>Very Close</v>
          </cell>
          <cell r="AM42">
            <v>916</v>
          </cell>
          <cell r="AN42" t="str">
            <v>Gloucestershire</v>
          </cell>
          <cell r="AO42" t="str">
            <v>Very Close</v>
          </cell>
        </row>
        <row r="43">
          <cell r="A43">
            <v>308</v>
          </cell>
          <cell r="B43" t="str">
            <v>Enfield</v>
          </cell>
          <cell r="C43">
            <v>320</v>
          </cell>
          <cell r="D43" t="str">
            <v>Waltham Forest</v>
          </cell>
          <cell r="E43" t="str">
            <v>Close</v>
          </cell>
          <cell r="G43">
            <v>306</v>
          </cell>
          <cell r="H43" t="str">
            <v>Croydon</v>
          </cell>
          <cell r="I43" t="str">
            <v>Close</v>
          </cell>
          <cell r="K43">
            <v>203</v>
          </cell>
          <cell r="L43" t="str">
            <v>Greenwich</v>
          </cell>
          <cell r="M43" t="str">
            <v>Close</v>
          </cell>
          <cell r="O43">
            <v>330</v>
          </cell>
          <cell r="P43" t="str">
            <v>Birmingham</v>
          </cell>
          <cell r="Q43" t="str">
            <v>Close</v>
          </cell>
          <cell r="S43">
            <v>309</v>
          </cell>
          <cell r="T43" t="str">
            <v>Haringey</v>
          </cell>
          <cell r="U43" t="str">
            <v>Somewhat close</v>
          </cell>
          <cell r="W43">
            <v>301</v>
          </cell>
          <cell r="X43" t="str">
            <v>Barking and Dagenham</v>
          </cell>
          <cell r="Y43" t="str">
            <v>Somewhat close</v>
          </cell>
          <cell r="AA43">
            <v>821</v>
          </cell>
          <cell r="AB43" t="str">
            <v>Luton</v>
          </cell>
          <cell r="AC43" t="str">
            <v>Somewhat close</v>
          </cell>
          <cell r="AE43">
            <v>870</v>
          </cell>
          <cell r="AF43" t="str">
            <v>Reading</v>
          </cell>
          <cell r="AG43" t="str">
            <v>Somewhat close</v>
          </cell>
          <cell r="AI43">
            <v>892</v>
          </cell>
          <cell r="AJ43" t="str">
            <v>Nottingham</v>
          </cell>
          <cell r="AK43" t="str">
            <v>Somewhat close</v>
          </cell>
          <cell r="AM43">
            <v>336</v>
          </cell>
          <cell r="AN43" t="str">
            <v>Wolverhampton</v>
          </cell>
          <cell r="AO43" t="str">
            <v>Somewhat close</v>
          </cell>
        </row>
        <row r="44">
          <cell r="A44">
            <v>881</v>
          </cell>
          <cell r="B44" t="str">
            <v>Essex</v>
          </cell>
          <cell r="C44">
            <v>886</v>
          </cell>
          <cell r="D44" t="str">
            <v>Kent</v>
          </cell>
          <cell r="E44" t="str">
            <v>Extremely Close</v>
          </cell>
          <cell r="G44">
            <v>885</v>
          </cell>
          <cell r="H44" t="str">
            <v>Worcestershire</v>
          </cell>
          <cell r="I44" t="str">
            <v>Extremely Close</v>
          </cell>
          <cell r="K44">
            <v>823</v>
          </cell>
          <cell r="L44" t="str">
            <v>Central Bedfordshire</v>
          </cell>
          <cell r="M44" t="str">
            <v>Very Close</v>
          </cell>
          <cell r="O44">
            <v>860</v>
          </cell>
          <cell r="P44" t="str">
            <v>Staffordshire</v>
          </cell>
          <cell r="Q44" t="str">
            <v>Very Close</v>
          </cell>
          <cell r="S44">
            <v>938</v>
          </cell>
          <cell r="T44" t="str">
            <v>West Sussex</v>
          </cell>
          <cell r="U44" t="str">
            <v>Very Close</v>
          </cell>
          <cell r="W44">
            <v>803</v>
          </cell>
          <cell r="X44" t="str">
            <v>South Gloucestershire</v>
          </cell>
          <cell r="Y44" t="str">
            <v>Very Close</v>
          </cell>
          <cell r="AA44">
            <v>937</v>
          </cell>
          <cell r="AB44" t="str">
            <v>Warwickshire</v>
          </cell>
          <cell r="AC44" t="str">
            <v>Very Close</v>
          </cell>
          <cell r="AE44">
            <v>855</v>
          </cell>
          <cell r="AF44" t="str">
            <v>Leicestershire</v>
          </cell>
          <cell r="AG44" t="str">
            <v>Very Close</v>
          </cell>
          <cell r="AI44">
            <v>802</v>
          </cell>
          <cell r="AJ44" t="str">
            <v>North Somerset</v>
          </cell>
          <cell r="AK44" t="str">
            <v>Very Close</v>
          </cell>
          <cell r="AM44">
            <v>845</v>
          </cell>
          <cell r="AN44" t="str">
            <v>East Sussex</v>
          </cell>
          <cell r="AO44" t="str">
            <v>Very Close</v>
          </cell>
        </row>
        <row r="45">
          <cell r="A45">
            <v>390</v>
          </cell>
          <cell r="B45" t="str">
            <v>Gateshead</v>
          </cell>
          <cell r="C45">
            <v>394</v>
          </cell>
          <cell r="D45" t="str">
            <v>Sunderland</v>
          </cell>
          <cell r="E45" t="str">
            <v>Extremely Close</v>
          </cell>
          <cell r="G45">
            <v>840</v>
          </cell>
          <cell r="H45" t="str">
            <v>Durham</v>
          </cell>
          <cell r="I45" t="str">
            <v>Very Close</v>
          </cell>
          <cell r="K45">
            <v>342</v>
          </cell>
          <cell r="L45" t="str">
            <v>St. Helens</v>
          </cell>
          <cell r="M45" t="str">
            <v>Very Close</v>
          </cell>
          <cell r="O45">
            <v>841</v>
          </cell>
          <cell r="P45" t="str">
            <v>Darlington</v>
          </cell>
          <cell r="Q45" t="str">
            <v>Very Close</v>
          </cell>
          <cell r="S45">
            <v>384</v>
          </cell>
          <cell r="T45" t="str">
            <v>Wakefield</v>
          </cell>
          <cell r="U45" t="str">
            <v>Very Close</v>
          </cell>
          <cell r="W45">
            <v>392</v>
          </cell>
          <cell r="X45" t="str">
            <v>North Tyneside</v>
          </cell>
          <cell r="Y45" t="str">
            <v>Very Close</v>
          </cell>
          <cell r="AA45">
            <v>393</v>
          </cell>
          <cell r="AB45" t="str">
            <v>South Tyneside</v>
          </cell>
          <cell r="AC45" t="str">
            <v>Very Close</v>
          </cell>
          <cell r="AE45">
            <v>876</v>
          </cell>
          <cell r="AF45" t="str">
            <v>Halton</v>
          </cell>
          <cell r="AG45" t="str">
            <v>Very Close</v>
          </cell>
          <cell r="AI45">
            <v>370</v>
          </cell>
          <cell r="AJ45" t="str">
            <v>Barnsley</v>
          </cell>
          <cell r="AK45" t="str">
            <v>Very Close</v>
          </cell>
          <cell r="AM45">
            <v>357</v>
          </cell>
          <cell r="AN45" t="str">
            <v>Tameside</v>
          </cell>
          <cell r="AO45" t="str">
            <v>Very Close</v>
          </cell>
        </row>
        <row r="46">
          <cell r="A46">
            <v>916</v>
          </cell>
          <cell r="B46" t="str">
            <v>Gloucestershire</v>
          </cell>
          <cell r="C46">
            <v>865</v>
          </cell>
          <cell r="D46" t="str">
            <v>Wiltshire</v>
          </cell>
          <cell r="E46" t="str">
            <v>Extremely Close</v>
          </cell>
          <cell r="G46">
            <v>800</v>
          </cell>
          <cell r="H46" t="str">
            <v>Bath and North East Somerset</v>
          </cell>
          <cell r="I46" t="str">
            <v>Extremely Close</v>
          </cell>
          <cell r="K46">
            <v>938</v>
          </cell>
          <cell r="L46" t="str">
            <v>West Sussex</v>
          </cell>
          <cell r="M46" t="str">
            <v>Extremely Close</v>
          </cell>
          <cell r="O46">
            <v>835</v>
          </cell>
          <cell r="P46" t="str">
            <v>Dorset</v>
          </cell>
          <cell r="Q46" t="str">
            <v>Extremely Close</v>
          </cell>
          <cell r="S46">
            <v>873</v>
          </cell>
          <cell r="T46" t="str">
            <v>Cambridgeshire</v>
          </cell>
          <cell r="U46" t="str">
            <v>Very Close</v>
          </cell>
          <cell r="W46">
            <v>878</v>
          </cell>
          <cell r="X46" t="str">
            <v>Devon</v>
          </cell>
          <cell r="Y46" t="str">
            <v>Very Close</v>
          </cell>
          <cell r="AA46">
            <v>893</v>
          </cell>
          <cell r="AB46" t="str">
            <v>Shropshire</v>
          </cell>
          <cell r="AC46" t="str">
            <v>Very Close</v>
          </cell>
          <cell r="AE46">
            <v>850</v>
          </cell>
          <cell r="AF46" t="str">
            <v>Hampshire</v>
          </cell>
          <cell r="AG46" t="str">
            <v>Very Close</v>
          </cell>
          <cell r="AI46">
            <v>803</v>
          </cell>
          <cell r="AJ46" t="str">
            <v>South Gloucestershire</v>
          </cell>
          <cell r="AK46" t="str">
            <v>Very Close</v>
          </cell>
          <cell r="AM46">
            <v>885</v>
          </cell>
          <cell r="AN46" t="str">
            <v>Worcestershire</v>
          </cell>
          <cell r="AO46" t="str">
            <v>Very Close</v>
          </cell>
        </row>
        <row r="47">
          <cell r="A47">
            <v>203</v>
          </cell>
          <cell r="B47" t="str">
            <v>Greenwich</v>
          </cell>
          <cell r="C47">
            <v>308</v>
          </cell>
          <cell r="D47" t="str">
            <v>Enfield</v>
          </cell>
          <cell r="E47" t="str">
            <v>Close</v>
          </cell>
          <cell r="G47">
            <v>301</v>
          </cell>
          <cell r="H47" t="str">
            <v>Barking and Dagenham</v>
          </cell>
          <cell r="I47" t="str">
            <v>Close</v>
          </cell>
          <cell r="K47">
            <v>352</v>
          </cell>
          <cell r="L47" t="str">
            <v>Manchester</v>
          </cell>
          <cell r="M47" t="str">
            <v>Somewhat close</v>
          </cell>
          <cell r="O47">
            <v>309</v>
          </cell>
          <cell r="P47" t="str">
            <v>Haringey</v>
          </cell>
          <cell r="Q47" t="str">
            <v>Somewhat close</v>
          </cell>
          <cell r="S47">
            <v>320</v>
          </cell>
          <cell r="T47" t="str">
            <v>Waltham Forest</v>
          </cell>
          <cell r="U47" t="str">
            <v>Somewhat close</v>
          </cell>
          <cell r="W47">
            <v>210</v>
          </cell>
          <cell r="X47" t="str">
            <v>Southwark</v>
          </cell>
          <cell r="Y47" t="str">
            <v>Somewhat close</v>
          </cell>
          <cell r="AA47">
            <v>205</v>
          </cell>
          <cell r="AB47" t="str">
            <v>Hammersmith and Fulham</v>
          </cell>
          <cell r="AC47" t="str">
            <v>Somewhat close</v>
          </cell>
          <cell r="AE47">
            <v>307</v>
          </cell>
          <cell r="AF47" t="str">
            <v>Ealing</v>
          </cell>
          <cell r="AG47" t="str">
            <v>Somewhat close</v>
          </cell>
          <cell r="AI47">
            <v>870</v>
          </cell>
          <cell r="AJ47" t="str">
            <v>Reading</v>
          </cell>
          <cell r="AK47" t="str">
            <v>Somewhat close</v>
          </cell>
          <cell r="AM47">
            <v>892</v>
          </cell>
          <cell r="AN47" t="str">
            <v>Nottingham</v>
          </cell>
          <cell r="AO47" t="str">
            <v>Not Close</v>
          </cell>
        </row>
        <row r="48">
          <cell r="A48">
            <v>204</v>
          </cell>
          <cell r="B48" t="str">
            <v>Hackney</v>
          </cell>
          <cell r="C48">
            <v>309</v>
          </cell>
          <cell r="D48" t="str">
            <v>Haringey</v>
          </cell>
          <cell r="E48" t="str">
            <v>Close</v>
          </cell>
          <cell r="G48">
            <v>210</v>
          </cell>
          <cell r="H48" t="str">
            <v>Southwark</v>
          </cell>
          <cell r="I48" t="str">
            <v>Close</v>
          </cell>
          <cell r="K48">
            <v>208</v>
          </cell>
          <cell r="L48" t="str">
            <v>Lambeth</v>
          </cell>
          <cell r="M48" t="str">
            <v>Close</v>
          </cell>
          <cell r="O48">
            <v>209</v>
          </cell>
          <cell r="P48" t="str">
            <v>Lewisham</v>
          </cell>
          <cell r="Q48" t="str">
            <v>Somewhat close</v>
          </cell>
          <cell r="S48">
            <v>206</v>
          </cell>
          <cell r="T48" t="str">
            <v>Islington</v>
          </cell>
          <cell r="U48" t="str">
            <v>Somewhat close</v>
          </cell>
          <cell r="W48">
            <v>320</v>
          </cell>
          <cell r="X48" t="str">
            <v>Waltham Forest</v>
          </cell>
          <cell r="Y48" t="str">
            <v>Somewhat close</v>
          </cell>
          <cell r="AA48">
            <v>203</v>
          </cell>
          <cell r="AB48" t="str">
            <v>Greenwich</v>
          </cell>
          <cell r="AC48" t="str">
            <v>Not Close</v>
          </cell>
          <cell r="AE48">
            <v>205</v>
          </cell>
          <cell r="AF48" t="str">
            <v>Hammersmith and Fulham</v>
          </cell>
          <cell r="AG48" t="str">
            <v>Not Close</v>
          </cell>
          <cell r="AI48">
            <v>304</v>
          </cell>
          <cell r="AJ48" t="str">
            <v>Brent</v>
          </cell>
          <cell r="AK48" t="str">
            <v>Not Close</v>
          </cell>
          <cell r="AM48">
            <v>308</v>
          </cell>
          <cell r="AN48" t="str">
            <v>Enfield</v>
          </cell>
          <cell r="AO48" t="str">
            <v>Not Close</v>
          </cell>
        </row>
        <row r="49">
          <cell r="A49">
            <v>876</v>
          </cell>
          <cell r="B49" t="str">
            <v>Halton</v>
          </cell>
          <cell r="C49">
            <v>805</v>
          </cell>
          <cell r="D49" t="str">
            <v>Hartlepool</v>
          </cell>
          <cell r="E49" t="str">
            <v>Very Close</v>
          </cell>
          <cell r="G49">
            <v>342</v>
          </cell>
          <cell r="H49" t="str">
            <v>St. Helens</v>
          </cell>
          <cell r="I49" t="str">
            <v>Very Close</v>
          </cell>
          <cell r="K49">
            <v>812</v>
          </cell>
          <cell r="L49" t="str">
            <v>North East Lincolnshire</v>
          </cell>
          <cell r="M49" t="str">
            <v>Very Close</v>
          </cell>
          <cell r="O49">
            <v>807</v>
          </cell>
          <cell r="P49" t="str">
            <v>Redcar and Cleveland</v>
          </cell>
          <cell r="Q49" t="str">
            <v>Very Close</v>
          </cell>
          <cell r="S49">
            <v>394</v>
          </cell>
          <cell r="T49" t="str">
            <v>Sunderland</v>
          </cell>
          <cell r="U49" t="str">
            <v>Very Close</v>
          </cell>
          <cell r="W49">
            <v>370</v>
          </cell>
          <cell r="X49" t="str">
            <v>Barnsley</v>
          </cell>
          <cell r="Y49" t="str">
            <v>Very Close</v>
          </cell>
          <cell r="AA49">
            <v>357</v>
          </cell>
          <cell r="AB49" t="str">
            <v>Tameside</v>
          </cell>
          <cell r="AC49" t="str">
            <v>Very Close</v>
          </cell>
          <cell r="AE49">
            <v>841</v>
          </cell>
          <cell r="AF49" t="str">
            <v>Darlington</v>
          </cell>
          <cell r="AG49" t="str">
            <v>Very Close</v>
          </cell>
          <cell r="AI49">
            <v>384</v>
          </cell>
          <cell r="AJ49" t="str">
            <v>Wakefield</v>
          </cell>
          <cell r="AK49" t="str">
            <v>Very Close</v>
          </cell>
          <cell r="AM49">
            <v>393</v>
          </cell>
          <cell r="AN49" t="str">
            <v>South Tyneside</v>
          </cell>
          <cell r="AO49" t="str">
            <v>Very Close</v>
          </cell>
        </row>
        <row r="50">
          <cell r="A50">
            <v>205</v>
          </cell>
          <cell r="B50" t="str">
            <v>Hammersmith and Fulham</v>
          </cell>
          <cell r="C50">
            <v>202</v>
          </cell>
          <cell r="D50" t="str">
            <v>Camden</v>
          </cell>
          <cell r="E50" t="str">
            <v>Close</v>
          </cell>
          <cell r="G50">
            <v>212</v>
          </cell>
          <cell r="H50" t="str">
            <v>Wandsworth</v>
          </cell>
          <cell r="I50" t="str">
            <v>Close</v>
          </cell>
          <cell r="K50">
            <v>213</v>
          </cell>
          <cell r="L50" t="str">
            <v>Westminster</v>
          </cell>
          <cell r="M50" t="str">
            <v>Close</v>
          </cell>
          <cell r="O50">
            <v>206</v>
          </cell>
          <cell r="P50" t="str">
            <v>Islington</v>
          </cell>
          <cell r="Q50" t="str">
            <v>Close</v>
          </cell>
          <cell r="S50">
            <v>207</v>
          </cell>
          <cell r="T50" t="str">
            <v>Kensington and Chelsea</v>
          </cell>
          <cell r="U50" t="str">
            <v>Close</v>
          </cell>
          <cell r="W50">
            <v>309</v>
          </cell>
          <cell r="X50" t="str">
            <v>Haringey</v>
          </cell>
          <cell r="Y50" t="str">
            <v>Somewhat close</v>
          </cell>
          <cell r="AA50">
            <v>203</v>
          </cell>
          <cell r="AB50" t="str">
            <v>Greenwich</v>
          </cell>
          <cell r="AC50" t="str">
            <v>Somewhat close</v>
          </cell>
          <cell r="AE50">
            <v>210</v>
          </cell>
          <cell r="AF50" t="str">
            <v>Southwark</v>
          </cell>
          <cell r="AG50" t="str">
            <v>Not Close</v>
          </cell>
          <cell r="AI50">
            <v>352</v>
          </cell>
          <cell r="AJ50" t="str">
            <v>Manchester</v>
          </cell>
          <cell r="AK50" t="str">
            <v>Not Close</v>
          </cell>
          <cell r="AM50">
            <v>315</v>
          </cell>
          <cell r="AN50" t="str">
            <v>Merton</v>
          </cell>
          <cell r="AO50" t="str">
            <v>Not Close</v>
          </cell>
        </row>
        <row r="51">
          <cell r="A51">
            <v>850</v>
          </cell>
          <cell r="B51" t="str">
            <v>Hampshire</v>
          </cell>
          <cell r="C51">
            <v>938</v>
          </cell>
          <cell r="D51" t="str">
            <v>West Sussex</v>
          </cell>
          <cell r="E51" t="str">
            <v>Extremely Close</v>
          </cell>
          <cell r="G51">
            <v>823</v>
          </cell>
          <cell r="H51" t="str">
            <v>Central Bedfordshire</v>
          </cell>
          <cell r="I51" t="str">
            <v>Extremely Close</v>
          </cell>
          <cell r="K51">
            <v>803</v>
          </cell>
          <cell r="L51" t="str">
            <v>South Gloucestershire</v>
          </cell>
          <cell r="M51" t="str">
            <v>Extremely Close</v>
          </cell>
          <cell r="O51">
            <v>873</v>
          </cell>
          <cell r="P51" t="str">
            <v>Cambridgeshire</v>
          </cell>
          <cell r="Q51" t="str">
            <v>Very Close</v>
          </cell>
          <cell r="S51">
            <v>885</v>
          </cell>
          <cell r="T51" t="str">
            <v>Worcestershire</v>
          </cell>
          <cell r="U51" t="str">
            <v>Very Close</v>
          </cell>
          <cell r="W51">
            <v>802</v>
          </cell>
          <cell r="X51" t="str">
            <v>North Somerset</v>
          </cell>
          <cell r="Y51" t="str">
            <v>Very Close</v>
          </cell>
          <cell r="AA51">
            <v>916</v>
          </cell>
          <cell r="AB51" t="str">
            <v>Gloucestershire</v>
          </cell>
          <cell r="AC51" t="str">
            <v>Very Close</v>
          </cell>
          <cell r="AE51">
            <v>855</v>
          </cell>
          <cell r="AF51" t="str">
            <v>Leicestershire</v>
          </cell>
          <cell r="AG51" t="str">
            <v>Very Close</v>
          </cell>
          <cell r="AI51">
            <v>937</v>
          </cell>
          <cell r="AJ51" t="str">
            <v>Warwickshire</v>
          </cell>
          <cell r="AK51" t="str">
            <v>Very Close</v>
          </cell>
          <cell r="AM51">
            <v>869</v>
          </cell>
          <cell r="AN51" t="str">
            <v>West Berkshire</v>
          </cell>
          <cell r="AO51" t="str">
            <v>Very Close</v>
          </cell>
        </row>
        <row r="52">
          <cell r="A52">
            <v>309</v>
          </cell>
          <cell r="B52" t="str">
            <v>Haringey</v>
          </cell>
          <cell r="C52">
            <v>204</v>
          </cell>
          <cell r="D52" t="str">
            <v>Hackney</v>
          </cell>
          <cell r="E52" t="str">
            <v>Close</v>
          </cell>
          <cell r="G52">
            <v>320</v>
          </cell>
          <cell r="H52" t="str">
            <v>Waltham Forest</v>
          </cell>
          <cell r="I52" t="str">
            <v>Close</v>
          </cell>
          <cell r="K52">
            <v>210</v>
          </cell>
          <cell r="L52" t="str">
            <v>Southwark</v>
          </cell>
          <cell r="M52" t="str">
            <v>Close</v>
          </cell>
          <cell r="O52">
            <v>208</v>
          </cell>
          <cell r="P52" t="str">
            <v>Lambeth</v>
          </cell>
          <cell r="Q52" t="str">
            <v>Close</v>
          </cell>
          <cell r="S52">
            <v>209</v>
          </cell>
          <cell r="T52" t="str">
            <v>Lewisham</v>
          </cell>
          <cell r="U52" t="str">
            <v>Somewhat close</v>
          </cell>
          <cell r="W52">
            <v>308</v>
          </cell>
          <cell r="X52" t="str">
            <v>Enfield</v>
          </cell>
          <cell r="Y52" t="str">
            <v>Somewhat close</v>
          </cell>
          <cell r="AA52">
            <v>203</v>
          </cell>
          <cell r="AB52" t="str">
            <v>Greenwich</v>
          </cell>
          <cell r="AC52" t="str">
            <v>Somewhat close</v>
          </cell>
          <cell r="AE52">
            <v>206</v>
          </cell>
          <cell r="AF52" t="str">
            <v>Islington</v>
          </cell>
          <cell r="AG52" t="str">
            <v>Somewhat close</v>
          </cell>
          <cell r="AI52">
            <v>205</v>
          </cell>
          <cell r="AJ52" t="str">
            <v>Hammersmith and Fulham</v>
          </cell>
          <cell r="AK52" t="str">
            <v>Somewhat close</v>
          </cell>
          <cell r="AM52">
            <v>306</v>
          </cell>
          <cell r="AN52" t="str">
            <v>Croydon</v>
          </cell>
          <cell r="AO52" t="str">
            <v>Somewhat close</v>
          </cell>
        </row>
        <row r="53">
          <cell r="A53">
            <v>310</v>
          </cell>
          <cell r="B53" t="str">
            <v>Harrow</v>
          </cell>
          <cell r="C53">
            <v>317</v>
          </cell>
          <cell r="D53" t="str">
            <v>Redbridge</v>
          </cell>
          <cell r="E53" t="str">
            <v>Close</v>
          </cell>
          <cell r="G53">
            <v>313</v>
          </cell>
          <cell r="H53" t="str">
            <v>Hounslow</v>
          </cell>
          <cell r="I53" t="str">
            <v>Close</v>
          </cell>
          <cell r="K53">
            <v>307</v>
          </cell>
          <cell r="L53" t="str">
            <v>Ealing</v>
          </cell>
          <cell r="M53" t="str">
            <v>Close</v>
          </cell>
          <cell r="O53">
            <v>312</v>
          </cell>
          <cell r="P53" t="str">
            <v>Hillingdon</v>
          </cell>
          <cell r="Q53" t="str">
            <v>Somewhat close</v>
          </cell>
          <cell r="S53">
            <v>302</v>
          </cell>
          <cell r="T53" t="str">
            <v>Barnet</v>
          </cell>
          <cell r="U53" t="str">
            <v>Somewhat close</v>
          </cell>
          <cell r="W53">
            <v>315</v>
          </cell>
          <cell r="X53" t="str">
            <v>Merton</v>
          </cell>
          <cell r="Y53" t="str">
            <v>Somewhat close</v>
          </cell>
          <cell r="AA53">
            <v>871</v>
          </cell>
          <cell r="AB53" t="str">
            <v>Slough</v>
          </cell>
          <cell r="AC53" t="str">
            <v>Not Close</v>
          </cell>
          <cell r="AE53">
            <v>314</v>
          </cell>
          <cell r="AF53" t="str">
            <v>Kingston upon Thames</v>
          </cell>
          <cell r="AG53" t="str">
            <v>Not Close</v>
          </cell>
          <cell r="AI53">
            <v>319</v>
          </cell>
          <cell r="AJ53" t="str">
            <v>Sutton</v>
          </cell>
          <cell r="AK53" t="str">
            <v>Not Close</v>
          </cell>
          <cell r="AM53">
            <v>304</v>
          </cell>
          <cell r="AN53" t="str">
            <v>Brent</v>
          </cell>
          <cell r="AO53" t="str">
            <v>Not Close</v>
          </cell>
        </row>
        <row r="54">
          <cell r="A54">
            <v>805</v>
          </cell>
          <cell r="B54" t="str">
            <v>Hartlepool</v>
          </cell>
          <cell r="C54">
            <v>807</v>
          </cell>
          <cell r="D54" t="str">
            <v>Redcar and Cleveland</v>
          </cell>
          <cell r="E54" t="str">
            <v>Very Close</v>
          </cell>
          <cell r="G54">
            <v>876</v>
          </cell>
          <cell r="H54" t="str">
            <v>Halton</v>
          </cell>
          <cell r="I54" t="str">
            <v>Very Close</v>
          </cell>
          <cell r="K54">
            <v>812</v>
          </cell>
          <cell r="L54" t="str">
            <v>North East Lincolnshire</v>
          </cell>
          <cell r="M54" t="str">
            <v>Very Close</v>
          </cell>
          <cell r="O54">
            <v>393</v>
          </cell>
          <cell r="P54" t="str">
            <v>South Tyneside</v>
          </cell>
          <cell r="Q54" t="str">
            <v>Very Close</v>
          </cell>
          <cell r="S54">
            <v>890</v>
          </cell>
          <cell r="T54" t="str">
            <v>Blackpool</v>
          </cell>
          <cell r="U54" t="str">
            <v>Very Close</v>
          </cell>
          <cell r="W54">
            <v>370</v>
          </cell>
          <cell r="X54" t="str">
            <v>Barnsley</v>
          </cell>
          <cell r="Y54" t="str">
            <v>Very Close</v>
          </cell>
          <cell r="AA54">
            <v>357</v>
          </cell>
          <cell r="AB54" t="str">
            <v>Tameside</v>
          </cell>
          <cell r="AC54" t="str">
            <v>Very Close</v>
          </cell>
          <cell r="AE54">
            <v>394</v>
          </cell>
          <cell r="AF54" t="str">
            <v>Sunderland</v>
          </cell>
          <cell r="AG54" t="str">
            <v>Very Close</v>
          </cell>
          <cell r="AI54">
            <v>342</v>
          </cell>
          <cell r="AJ54" t="str">
            <v>St. Helens</v>
          </cell>
          <cell r="AK54" t="str">
            <v>Very Close</v>
          </cell>
          <cell r="AM54">
            <v>390</v>
          </cell>
          <cell r="AN54" t="str">
            <v>Gateshead</v>
          </cell>
          <cell r="AO54" t="str">
            <v>Very Close</v>
          </cell>
        </row>
        <row r="55">
          <cell r="A55">
            <v>311</v>
          </cell>
          <cell r="B55" t="str">
            <v>Havering</v>
          </cell>
          <cell r="C55">
            <v>303</v>
          </cell>
          <cell r="D55" t="str">
            <v>Bexley</v>
          </cell>
          <cell r="E55" t="str">
            <v>Very Close</v>
          </cell>
          <cell r="G55">
            <v>887</v>
          </cell>
          <cell r="H55" t="str">
            <v>Medway</v>
          </cell>
          <cell r="I55" t="str">
            <v>Very Close</v>
          </cell>
          <cell r="K55">
            <v>881</v>
          </cell>
          <cell r="L55" t="str">
            <v>Essex</v>
          </cell>
          <cell r="M55" t="str">
            <v>Very Close</v>
          </cell>
          <cell r="O55">
            <v>351</v>
          </cell>
          <cell r="P55" t="str">
            <v>Bury</v>
          </cell>
          <cell r="Q55" t="str">
            <v>Very Close</v>
          </cell>
          <cell r="S55">
            <v>886</v>
          </cell>
          <cell r="T55" t="str">
            <v>Kent</v>
          </cell>
          <cell r="U55" t="str">
            <v>Very Close</v>
          </cell>
          <cell r="W55">
            <v>888</v>
          </cell>
          <cell r="X55" t="str">
            <v>Lancashire</v>
          </cell>
          <cell r="Y55" t="str">
            <v>Very Close</v>
          </cell>
          <cell r="AA55">
            <v>866</v>
          </cell>
          <cell r="AB55" t="str">
            <v>Swindon</v>
          </cell>
          <cell r="AC55" t="str">
            <v>Very Close</v>
          </cell>
          <cell r="AE55">
            <v>883</v>
          </cell>
          <cell r="AF55" t="str">
            <v>Thurrock</v>
          </cell>
          <cell r="AG55" t="str">
            <v>Very Close</v>
          </cell>
          <cell r="AI55">
            <v>332</v>
          </cell>
          <cell r="AJ55" t="str">
            <v>Dudley</v>
          </cell>
          <cell r="AK55" t="str">
            <v>Very Close</v>
          </cell>
          <cell r="AM55">
            <v>891</v>
          </cell>
          <cell r="AN55" t="str">
            <v>Nottinghamshire</v>
          </cell>
          <cell r="AO55" t="str">
            <v>Very Close</v>
          </cell>
        </row>
        <row r="56">
          <cell r="A56">
            <v>884</v>
          </cell>
          <cell r="B56" t="str">
            <v>Herefordshire</v>
          </cell>
          <cell r="C56">
            <v>893</v>
          </cell>
          <cell r="D56" t="str">
            <v>Shropshire</v>
          </cell>
          <cell r="E56" t="str">
            <v>Extremely Close</v>
          </cell>
          <cell r="G56">
            <v>933</v>
          </cell>
          <cell r="H56" t="str">
            <v>Somerset</v>
          </cell>
          <cell r="I56" t="str">
            <v>Extremely Close</v>
          </cell>
          <cell r="K56">
            <v>878</v>
          </cell>
          <cell r="L56" t="str">
            <v>Devon</v>
          </cell>
          <cell r="M56" t="str">
            <v>Very Close</v>
          </cell>
          <cell r="O56">
            <v>908</v>
          </cell>
          <cell r="P56" t="str">
            <v>Cornwall</v>
          </cell>
          <cell r="Q56" t="str">
            <v>Very Close</v>
          </cell>
          <cell r="S56">
            <v>835</v>
          </cell>
          <cell r="T56" t="str">
            <v>Dorset</v>
          </cell>
          <cell r="U56" t="str">
            <v>Very Close</v>
          </cell>
          <cell r="W56">
            <v>935</v>
          </cell>
          <cell r="X56" t="str">
            <v>Suffolk</v>
          </cell>
          <cell r="Y56" t="str">
            <v>Very Close</v>
          </cell>
          <cell r="AA56">
            <v>865</v>
          </cell>
          <cell r="AB56" t="str">
            <v>Wiltshire</v>
          </cell>
          <cell r="AC56" t="str">
            <v>Very Close</v>
          </cell>
          <cell r="AE56">
            <v>926</v>
          </cell>
          <cell r="AF56" t="str">
            <v>Norfolk</v>
          </cell>
          <cell r="AG56" t="str">
            <v>Very Close</v>
          </cell>
          <cell r="AI56">
            <v>916</v>
          </cell>
          <cell r="AJ56" t="str">
            <v>Gloucestershire</v>
          </cell>
          <cell r="AK56" t="str">
            <v>Very Close</v>
          </cell>
          <cell r="AM56">
            <v>845</v>
          </cell>
          <cell r="AN56" t="str">
            <v>East Sussex</v>
          </cell>
          <cell r="AO56" t="str">
            <v>Very Close</v>
          </cell>
        </row>
        <row r="57">
          <cell r="A57">
            <v>919</v>
          </cell>
          <cell r="B57" t="str">
            <v>Hertfordshire</v>
          </cell>
          <cell r="C57">
            <v>867</v>
          </cell>
          <cell r="D57" t="str">
            <v>Bracknell Forest</v>
          </cell>
          <cell r="E57" t="str">
            <v>Extremely Close</v>
          </cell>
          <cell r="G57">
            <v>850</v>
          </cell>
          <cell r="H57" t="str">
            <v>Hampshire</v>
          </cell>
          <cell r="I57" t="str">
            <v>Very Close</v>
          </cell>
          <cell r="K57">
            <v>931</v>
          </cell>
          <cell r="L57" t="str">
            <v>Oxfordshire</v>
          </cell>
          <cell r="M57" t="str">
            <v>Very Close</v>
          </cell>
          <cell r="O57">
            <v>823</v>
          </cell>
          <cell r="P57" t="str">
            <v>Central Bedfordshire</v>
          </cell>
          <cell r="Q57" t="str">
            <v>Very Close</v>
          </cell>
          <cell r="S57">
            <v>358</v>
          </cell>
          <cell r="T57" t="str">
            <v>Trafford</v>
          </cell>
          <cell r="U57" t="str">
            <v>Very Close</v>
          </cell>
          <cell r="W57">
            <v>825</v>
          </cell>
          <cell r="X57" t="str">
            <v>Buckinghamshire</v>
          </cell>
          <cell r="Y57" t="str">
            <v>Very Close</v>
          </cell>
          <cell r="AA57">
            <v>873</v>
          </cell>
          <cell r="AB57" t="str">
            <v>Cambridgeshire</v>
          </cell>
          <cell r="AC57" t="str">
            <v>Very Close</v>
          </cell>
          <cell r="AE57">
            <v>869</v>
          </cell>
          <cell r="AF57" t="str">
            <v>West Berkshire</v>
          </cell>
          <cell r="AG57" t="str">
            <v>Very Close</v>
          </cell>
          <cell r="AI57">
            <v>938</v>
          </cell>
          <cell r="AJ57" t="str">
            <v>West Sussex</v>
          </cell>
          <cell r="AK57" t="str">
            <v>Very Close</v>
          </cell>
          <cell r="AM57">
            <v>937</v>
          </cell>
          <cell r="AN57" t="str">
            <v>Warwickshire</v>
          </cell>
          <cell r="AO57" t="str">
            <v>Very Close</v>
          </cell>
        </row>
        <row r="58">
          <cell r="A58">
            <v>312</v>
          </cell>
          <cell r="B58" t="str">
            <v>Hillingdon</v>
          </cell>
          <cell r="C58">
            <v>313</v>
          </cell>
          <cell r="D58" t="str">
            <v>Hounslow</v>
          </cell>
          <cell r="E58" t="str">
            <v>Close</v>
          </cell>
          <cell r="G58">
            <v>317</v>
          </cell>
          <cell r="H58" t="str">
            <v>Redbridge</v>
          </cell>
          <cell r="I58" t="str">
            <v>Close</v>
          </cell>
          <cell r="K58">
            <v>871</v>
          </cell>
          <cell r="L58" t="str">
            <v>Slough</v>
          </cell>
          <cell r="M58" t="str">
            <v>Close</v>
          </cell>
          <cell r="O58">
            <v>302</v>
          </cell>
          <cell r="P58" t="str">
            <v>Barnet</v>
          </cell>
          <cell r="Q58" t="str">
            <v>Close</v>
          </cell>
          <cell r="S58">
            <v>870</v>
          </cell>
          <cell r="T58" t="str">
            <v>Reading</v>
          </cell>
          <cell r="U58" t="str">
            <v>Close</v>
          </cell>
          <cell r="W58">
            <v>319</v>
          </cell>
          <cell r="X58" t="str">
            <v>Sutton</v>
          </cell>
          <cell r="Y58" t="str">
            <v>Close</v>
          </cell>
          <cell r="AA58">
            <v>307</v>
          </cell>
          <cell r="AB58" t="str">
            <v>Ealing</v>
          </cell>
          <cell r="AC58" t="str">
            <v>Close</v>
          </cell>
          <cell r="AE58">
            <v>331</v>
          </cell>
          <cell r="AF58" t="str">
            <v>Coventry</v>
          </cell>
          <cell r="AG58" t="str">
            <v>Close</v>
          </cell>
          <cell r="AI58">
            <v>826</v>
          </cell>
          <cell r="AJ58" t="str">
            <v>Milton Keynes</v>
          </cell>
          <cell r="AK58" t="str">
            <v>Somewhat close</v>
          </cell>
          <cell r="AM58">
            <v>315</v>
          </cell>
          <cell r="AN58" t="str">
            <v>Merton</v>
          </cell>
          <cell r="AO58" t="str">
            <v>Somewhat close</v>
          </cell>
        </row>
        <row r="59">
          <cell r="A59">
            <v>313</v>
          </cell>
          <cell r="B59" t="str">
            <v>Hounslow</v>
          </cell>
          <cell r="C59">
            <v>307</v>
          </cell>
          <cell r="D59" t="str">
            <v>Ealing</v>
          </cell>
          <cell r="E59" t="str">
            <v>Close</v>
          </cell>
          <cell r="G59">
            <v>312</v>
          </cell>
          <cell r="H59" t="str">
            <v>Hillingdon</v>
          </cell>
          <cell r="I59" t="str">
            <v>Close</v>
          </cell>
          <cell r="K59">
            <v>871</v>
          </cell>
          <cell r="L59" t="str">
            <v>Slough</v>
          </cell>
          <cell r="M59" t="str">
            <v>Close</v>
          </cell>
          <cell r="O59">
            <v>317</v>
          </cell>
          <cell r="P59" t="str">
            <v>Redbridge</v>
          </cell>
          <cell r="Q59" t="str">
            <v>Close</v>
          </cell>
          <cell r="S59">
            <v>302</v>
          </cell>
          <cell r="T59" t="str">
            <v>Barnet</v>
          </cell>
          <cell r="U59" t="str">
            <v>Close</v>
          </cell>
          <cell r="W59">
            <v>310</v>
          </cell>
          <cell r="X59" t="str">
            <v>Harrow</v>
          </cell>
          <cell r="Y59" t="str">
            <v>Close</v>
          </cell>
          <cell r="AA59">
            <v>870</v>
          </cell>
          <cell r="AB59" t="str">
            <v>Reading</v>
          </cell>
          <cell r="AC59" t="str">
            <v>Somewhat close</v>
          </cell>
          <cell r="AE59">
            <v>315</v>
          </cell>
          <cell r="AF59" t="str">
            <v>Merton</v>
          </cell>
          <cell r="AG59" t="str">
            <v>Somewhat close</v>
          </cell>
          <cell r="AI59">
            <v>856</v>
          </cell>
          <cell r="AJ59" t="str">
            <v>Leicester</v>
          </cell>
          <cell r="AK59" t="str">
            <v>Somewhat close</v>
          </cell>
          <cell r="AM59">
            <v>319</v>
          </cell>
          <cell r="AN59" t="str">
            <v>Sutton</v>
          </cell>
          <cell r="AO59" t="str">
            <v>Somewhat close</v>
          </cell>
        </row>
        <row r="60">
          <cell r="A60">
            <v>921</v>
          </cell>
          <cell r="B60" t="str">
            <v>Isle of Wight</v>
          </cell>
          <cell r="C60">
            <v>880</v>
          </cell>
          <cell r="D60" t="str">
            <v>Torbay</v>
          </cell>
          <cell r="E60" t="str">
            <v>Very Close</v>
          </cell>
          <cell r="G60">
            <v>926</v>
          </cell>
          <cell r="H60" t="str">
            <v>Norfolk</v>
          </cell>
          <cell r="I60" t="str">
            <v>Very Close</v>
          </cell>
          <cell r="K60">
            <v>845</v>
          </cell>
          <cell r="L60" t="str">
            <v>East Sussex</v>
          </cell>
          <cell r="M60" t="str">
            <v>Very Close</v>
          </cell>
          <cell r="O60">
            <v>882</v>
          </cell>
          <cell r="P60" t="str">
            <v>Southend-on-Sea</v>
          </cell>
          <cell r="Q60" t="str">
            <v>Very Close</v>
          </cell>
          <cell r="S60">
            <v>879</v>
          </cell>
          <cell r="T60" t="str">
            <v>Plymouth</v>
          </cell>
          <cell r="U60" t="str">
            <v>Very Close</v>
          </cell>
          <cell r="W60">
            <v>908</v>
          </cell>
          <cell r="X60" t="str">
            <v>Cornwall</v>
          </cell>
          <cell r="Y60" t="str">
            <v>Very Close</v>
          </cell>
          <cell r="AA60">
            <v>888</v>
          </cell>
          <cell r="AB60" t="str">
            <v>Lancashire</v>
          </cell>
          <cell r="AC60" t="str">
            <v>Very Close</v>
          </cell>
          <cell r="AE60">
            <v>909</v>
          </cell>
          <cell r="AF60" t="str">
            <v>Cumbria</v>
          </cell>
          <cell r="AG60" t="str">
            <v>Very Close</v>
          </cell>
          <cell r="AI60">
            <v>935</v>
          </cell>
          <cell r="AJ60" t="str">
            <v>Suffolk</v>
          </cell>
          <cell r="AK60" t="str">
            <v>Very Close</v>
          </cell>
          <cell r="AM60">
            <v>894</v>
          </cell>
          <cell r="AN60" t="str">
            <v>Telford and Wrekin</v>
          </cell>
          <cell r="AO60" t="str">
            <v>Very Close</v>
          </cell>
        </row>
        <row r="61">
          <cell r="A61">
            <v>420</v>
          </cell>
          <cell r="B61" t="str">
            <v>Isles of Scilly</v>
          </cell>
          <cell r="C61">
            <v>884</v>
          </cell>
          <cell r="D61" t="str">
            <v>Herefordshire</v>
          </cell>
          <cell r="E61" t="str">
            <v>Not Close</v>
          </cell>
          <cell r="G61">
            <v>893</v>
          </cell>
          <cell r="H61" t="str">
            <v>Shropshire</v>
          </cell>
          <cell r="I61" t="str">
            <v>Not Close</v>
          </cell>
          <cell r="K61">
            <v>908</v>
          </cell>
          <cell r="L61" t="str">
            <v>Cornwall</v>
          </cell>
          <cell r="M61" t="str">
            <v>Not Close</v>
          </cell>
          <cell r="O61">
            <v>865</v>
          </cell>
          <cell r="P61" t="str">
            <v>Wiltshire</v>
          </cell>
          <cell r="Q61" t="str">
            <v>Not Close</v>
          </cell>
          <cell r="S61">
            <v>878</v>
          </cell>
          <cell r="T61" t="str">
            <v>Devon</v>
          </cell>
          <cell r="U61" t="str">
            <v>Not Close</v>
          </cell>
          <cell r="W61">
            <v>933</v>
          </cell>
          <cell r="X61" t="str">
            <v>Somerset</v>
          </cell>
          <cell r="Y61" t="str">
            <v>Not Close</v>
          </cell>
          <cell r="AA61">
            <v>873</v>
          </cell>
          <cell r="AB61" t="str">
            <v>Cambridgeshire</v>
          </cell>
          <cell r="AC61" t="str">
            <v>Not Close</v>
          </cell>
          <cell r="AE61">
            <v>916</v>
          </cell>
          <cell r="AF61" t="str">
            <v>Gloucestershire</v>
          </cell>
          <cell r="AG61" t="str">
            <v>Not Close</v>
          </cell>
          <cell r="AI61">
            <v>857</v>
          </cell>
          <cell r="AJ61" t="str">
            <v>Rutland</v>
          </cell>
          <cell r="AK61" t="str">
            <v>Not Close</v>
          </cell>
          <cell r="AM61">
            <v>835</v>
          </cell>
          <cell r="AN61" t="str">
            <v>Dorset</v>
          </cell>
          <cell r="AO61" t="str">
            <v>Not Close</v>
          </cell>
        </row>
        <row r="62">
          <cell r="A62">
            <v>206</v>
          </cell>
          <cell r="B62" t="str">
            <v>Islington</v>
          </cell>
          <cell r="C62">
            <v>205</v>
          </cell>
          <cell r="D62" t="str">
            <v>Hammersmith and Fulham</v>
          </cell>
          <cell r="E62" t="str">
            <v>Close</v>
          </cell>
          <cell r="G62">
            <v>202</v>
          </cell>
          <cell r="H62" t="str">
            <v>Camden</v>
          </cell>
          <cell r="I62" t="str">
            <v>Close</v>
          </cell>
          <cell r="K62">
            <v>213</v>
          </cell>
          <cell r="L62" t="str">
            <v>Westminster</v>
          </cell>
          <cell r="M62" t="str">
            <v>Somewhat close</v>
          </cell>
          <cell r="O62">
            <v>309</v>
          </cell>
          <cell r="P62" t="str">
            <v>Haringey</v>
          </cell>
          <cell r="Q62" t="str">
            <v>Somewhat close</v>
          </cell>
          <cell r="S62">
            <v>210</v>
          </cell>
          <cell r="T62" t="str">
            <v>Southwark</v>
          </cell>
          <cell r="U62" t="str">
            <v>Somewhat close</v>
          </cell>
          <cell r="W62">
            <v>204</v>
          </cell>
          <cell r="X62" t="str">
            <v>Hackney</v>
          </cell>
          <cell r="Y62" t="str">
            <v>Somewhat close</v>
          </cell>
          <cell r="AA62">
            <v>352</v>
          </cell>
          <cell r="AB62" t="str">
            <v>Manchester</v>
          </cell>
          <cell r="AC62" t="str">
            <v>Somewhat close</v>
          </cell>
          <cell r="AE62">
            <v>212</v>
          </cell>
          <cell r="AF62" t="str">
            <v>Wandsworth</v>
          </cell>
          <cell r="AG62" t="str">
            <v>Somewhat close</v>
          </cell>
          <cell r="AI62">
            <v>203</v>
          </cell>
          <cell r="AJ62" t="str">
            <v>Greenwich</v>
          </cell>
          <cell r="AK62" t="str">
            <v>Not Close</v>
          </cell>
          <cell r="AM62">
            <v>208</v>
          </cell>
          <cell r="AN62" t="str">
            <v>Lambeth</v>
          </cell>
          <cell r="AO62" t="str">
            <v>Not Close</v>
          </cell>
        </row>
        <row r="63">
          <cell r="A63">
            <v>207</v>
          </cell>
          <cell r="B63" t="str">
            <v>Kensington and Chelsea</v>
          </cell>
          <cell r="C63">
            <v>213</v>
          </cell>
          <cell r="D63" t="str">
            <v>Westminster</v>
          </cell>
          <cell r="E63" t="str">
            <v>Close</v>
          </cell>
          <cell r="G63">
            <v>202</v>
          </cell>
          <cell r="H63" t="str">
            <v>Camden</v>
          </cell>
          <cell r="I63" t="str">
            <v>Close</v>
          </cell>
          <cell r="K63">
            <v>205</v>
          </cell>
          <cell r="L63" t="str">
            <v>Hammersmith and Fulham</v>
          </cell>
          <cell r="M63" t="str">
            <v>Close</v>
          </cell>
          <cell r="O63">
            <v>212</v>
          </cell>
          <cell r="P63" t="str">
            <v>Wandsworth</v>
          </cell>
          <cell r="Q63" t="str">
            <v>Close</v>
          </cell>
          <cell r="S63">
            <v>201</v>
          </cell>
          <cell r="T63" t="str">
            <v>City of London</v>
          </cell>
          <cell r="U63" t="str">
            <v>Somewhat close</v>
          </cell>
          <cell r="W63">
            <v>302</v>
          </cell>
          <cell r="X63" t="str">
            <v>Barnet</v>
          </cell>
          <cell r="Y63" t="str">
            <v>Not Close</v>
          </cell>
          <cell r="AA63">
            <v>206</v>
          </cell>
          <cell r="AB63" t="str">
            <v>Islington</v>
          </cell>
          <cell r="AC63" t="str">
            <v>Not Close</v>
          </cell>
          <cell r="AE63">
            <v>315</v>
          </cell>
          <cell r="AF63" t="str">
            <v>Merton</v>
          </cell>
          <cell r="AG63" t="str">
            <v>Not Close</v>
          </cell>
          <cell r="AI63">
            <v>318</v>
          </cell>
          <cell r="AJ63" t="str">
            <v>Richmond upon Thames</v>
          </cell>
          <cell r="AK63" t="str">
            <v>Not Close</v>
          </cell>
          <cell r="AM63">
            <v>870</v>
          </cell>
          <cell r="AN63" t="str">
            <v>Reading</v>
          </cell>
          <cell r="AO63" t="str">
            <v>Not Close</v>
          </cell>
        </row>
        <row r="64">
          <cell r="A64">
            <v>886</v>
          </cell>
          <cell r="B64" t="str">
            <v>Kent</v>
          </cell>
          <cell r="C64">
            <v>881</v>
          </cell>
          <cell r="D64" t="str">
            <v>Essex</v>
          </cell>
          <cell r="E64" t="str">
            <v>Extremely Close</v>
          </cell>
          <cell r="G64">
            <v>845</v>
          </cell>
          <cell r="H64" t="str">
            <v>East Sussex</v>
          </cell>
          <cell r="I64" t="str">
            <v>Very Close</v>
          </cell>
          <cell r="K64">
            <v>866</v>
          </cell>
          <cell r="L64" t="str">
            <v>Swindon</v>
          </cell>
          <cell r="M64" t="str">
            <v>Very Close</v>
          </cell>
          <cell r="O64">
            <v>885</v>
          </cell>
          <cell r="P64" t="str">
            <v>Worcestershire</v>
          </cell>
          <cell r="Q64" t="str">
            <v>Very Close</v>
          </cell>
          <cell r="S64">
            <v>928</v>
          </cell>
          <cell r="T64" t="str">
            <v>Northamptonshire</v>
          </cell>
          <cell r="U64" t="str">
            <v>Very Close</v>
          </cell>
          <cell r="W64">
            <v>888</v>
          </cell>
          <cell r="X64" t="str">
            <v>Lancashire</v>
          </cell>
          <cell r="Y64" t="str">
            <v>Very Close</v>
          </cell>
          <cell r="AA64">
            <v>891</v>
          </cell>
          <cell r="AB64" t="str">
            <v>Nottinghamshire</v>
          </cell>
          <cell r="AC64" t="str">
            <v>Very Close</v>
          </cell>
          <cell r="AE64">
            <v>937</v>
          </cell>
          <cell r="AF64" t="str">
            <v>Warwickshire</v>
          </cell>
          <cell r="AG64" t="str">
            <v>Very Close</v>
          </cell>
          <cell r="AI64">
            <v>938</v>
          </cell>
          <cell r="AJ64" t="str">
            <v>West Sussex</v>
          </cell>
          <cell r="AK64" t="str">
            <v>Very Close</v>
          </cell>
          <cell r="AM64">
            <v>860</v>
          </cell>
          <cell r="AN64" t="str">
            <v>Staffordshire</v>
          </cell>
          <cell r="AO64" t="str">
            <v>Very Close</v>
          </cell>
        </row>
        <row r="65">
          <cell r="A65">
            <v>810</v>
          </cell>
          <cell r="B65" t="str">
            <v>Kingston Upon Hull, City of</v>
          </cell>
          <cell r="C65">
            <v>861</v>
          </cell>
          <cell r="D65" t="str">
            <v>Stoke-on-Trent</v>
          </cell>
          <cell r="E65" t="str">
            <v>Very Close</v>
          </cell>
          <cell r="G65">
            <v>806</v>
          </cell>
          <cell r="H65" t="str">
            <v>Middlesbrough</v>
          </cell>
          <cell r="I65" t="str">
            <v>Very Close</v>
          </cell>
          <cell r="K65">
            <v>890</v>
          </cell>
          <cell r="L65" t="str">
            <v>Blackpool</v>
          </cell>
          <cell r="M65" t="str">
            <v>Very Close</v>
          </cell>
          <cell r="O65">
            <v>805</v>
          </cell>
          <cell r="P65" t="str">
            <v>Hartlepool</v>
          </cell>
          <cell r="Q65" t="str">
            <v>Close</v>
          </cell>
          <cell r="S65">
            <v>812</v>
          </cell>
          <cell r="T65" t="str">
            <v>North East Lincolnshire</v>
          </cell>
          <cell r="U65" t="str">
            <v>Close</v>
          </cell>
          <cell r="W65">
            <v>355</v>
          </cell>
          <cell r="X65" t="str">
            <v>Salford</v>
          </cell>
          <cell r="Y65" t="str">
            <v>Close</v>
          </cell>
          <cell r="AA65">
            <v>879</v>
          </cell>
          <cell r="AB65" t="str">
            <v>Plymouth</v>
          </cell>
          <cell r="AC65" t="str">
            <v>Close</v>
          </cell>
          <cell r="AE65">
            <v>393</v>
          </cell>
          <cell r="AF65" t="str">
            <v>South Tyneside</v>
          </cell>
          <cell r="AG65" t="str">
            <v>Close</v>
          </cell>
          <cell r="AI65">
            <v>852</v>
          </cell>
          <cell r="AJ65" t="str">
            <v>Southampton</v>
          </cell>
          <cell r="AK65" t="str">
            <v>Close</v>
          </cell>
          <cell r="AM65">
            <v>851</v>
          </cell>
          <cell r="AN65" t="str">
            <v>Portsmouth</v>
          </cell>
          <cell r="AO65" t="str">
            <v>Close</v>
          </cell>
        </row>
        <row r="66">
          <cell r="A66">
            <v>314</v>
          </cell>
          <cell r="B66" t="str">
            <v>Kingston upon Thames</v>
          </cell>
          <cell r="C66">
            <v>319</v>
          </cell>
          <cell r="D66" t="str">
            <v>Sutton</v>
          </cell>
          <cell r="E66" t="str">
            <v>Close</v>
          </cell>
          <cell r="G66">
            <v>302</v>
          </cell>
          <cell r="H66" t="str">
            <v>Barnet</v>
          </cell>
          <cell r="I66" t="str">
            <v>Close</v>
          </cell>
          <cell r="K66">
            <v>315</v>
          </cell>
          <cell r="L66" t="str">
            <v>Merton</v>
          </cell>
          <cell r="M66" t="str">
            <v>Close</v>
          </cell>
          <cell r="O66">
            <v>870</v>
          </cell>
          <cell r="P66" t="str">
            <v>Reading</v>
          </cell>
          <cell r="Q66" t="str">
            <v>Somewhat close</v>
          </cell>
          <cell r="S66">
            <v>318</v>
          </cell>
          <cell r="T66" t="str">
            <v>Richmond upon Thames</v>
          </cell>
          <cell r="U66" t="str">
            <v>Somewhat close</v>
          </cell>
          <cell r="W66">
            <v>868</v>
          </cell>
          <cell r="X66" t="str">
            <v>Windsor and Maidenhead</v>
          </cell>
          <cell r="Y66" t="str">
            <v>Somewhat close</v>
          </cell>
          <cell r="AA66">
            <v>919</v>
          </cell>
          <cell r="AB66" t="str">
            <v>Hertfordshire</v>
          </cell>
          <cell r="AC66" t="str">
            <v>Somewhat close</v>
          </cell>
          <cell r="AE66">
            <v>936</v>
          </cell>
          <cell r="AF66" t="str">
            <v>Surrey</v>
          </cell>
          <cell r="AG66" t="str">
            <v>Somewhat close</v>
          </cell>
          <cell r="AI66">
            <v>867</v>
          </cell>
          <cell r="AJ66" t="str">
            <v>Bracknell Forest</v>
          </cell>
          <cell r="AK66" t="str">
            <v>Somewhat close</v>
          </cell>
          <cell r="AM66">
            <v>931</v>
          </cell>
          <cell r="AN66" t="str">
            <v>Oxfordshire</v>
          </cell>
          <cell r="AO66" t="str">
            <v>Somewhat close</v>
          </cell>
        </row>
        <row r="67">
          <cell r="A67">
            <v>382</v>
          </cell>
          <cell r="B67" t="str">
            <v>Kirklees</v>
          </cell>
          <cell r="C67">
            <v>350</v>
          </cell>
          <cell r="D67" t="str">
            <v>Bolton</v>
          </cell>
          <cell r="E67" t="str">
            <v>Very Close</v>
          </cell>
          <cell r="G67">
            <v>381</v>
          </cell>
          <cell r="H67" t="str">
            <v>Calderdale</v>
          </cell>
          <cell r="I67" t="str">
            <v>Very Close</v>
          </cell>
          <cell r="K67">
            <v>351</v>
          </cell>
          <cell r="L67" t="str">
            <v>Bury</v>
          </cell>
          <cell r="M67" t="str">
            <v>Very Close</v>
          </cell>
          <cell r="O67">
            <v>332</v>
          </cell>
          <cell r="P67" t="str">
            <v>Dudley</v>
          </cell>
          <cell r="Q67" t="str">
            <v>Very Close</v>
          </cell>
          <cell r="S67">
            <v>831</v>
          </cell>
          <cell r="T67" t="str">
            <v>Derby</v>
          </cell>
          <cell r="U67" t="str">
            <v>Very Close</v>
          </cell>
          <cell r="W67">
            <v>888</v>
          </cell>
          <cell r="X67" t="str">
            <v>Lancashire</v>
          </cell>
          <cell r="Y67" t="str">
            <v>Very Close</v>
          </cell>
          <cell r="AA67">
            <v>808</v>
          </cell>
          <cell r="AB67" t="str">
            <v>Stockton-on-Tees</v>
          </cell>
          <cell r="AC67" t="str">
            <v>Very Close</v>
          </cell>
          <cell r="AE67">
            <v>383</v>
          </cell>
          <cell r="AF67" t="str">
            <v>Leeds</v>
          </cell>
          <cell r="AG67" t="str">
            <v>Very Close</v>
          </cell>
          <cell r="AI67">
            <v>354</v>
          </cell>
          <cell r="AJ67" t="str">
            <v>Rochdale</v>
          </cell>
          <cell r="AK67" t="str">
            <v>Very Close</v>
          </cell>
          <cell r="AM67">
            <v>894</v>
          </cell>
          <cell r="AN67" t="str">
            <v>Telford and Wrekin</v>
          </cell>
          <cell r="AO67" t="str">
            <v>Very Close</v>
          </cell>
        </row>
        <row r="68">
          <cell r="A68">
            <v>340</v>
          </cell>
          <cell r="B68" t="str">
            <v>Knowsley</v>
          </cell>
          <cell r="C68">
            <v>393</v>
          </cell>
          <cell r="D68" t="str">
            <v>South Tyneside</v>
          </cell>
          <cell r="E68" t="str">
            <v>Very Close</v>
          </cell>
          <cell r="G68">
            <v>876</v>
          </cell>
          <cell r="H68" t="str">
            <v>Halton</v>
          </cell>
          <cell r="I68" t="str">
            <v>Very Close</v>
          </cell>
          <cell r="K68">
            <v>806</v>
          </cell>
          <cell r="L68" t="str">
            <v>Middlesbrough</v>
          </cell>
          <cell r="M68" t="str">
            <v>Very Close</v>
          </cell>
          <cell r="O68">
            <v>805</v>
          </cell>
          <cell r="P68" t="str">
            <v>Hartlepool</v>
          </cell>
          <cell r="Q68" t="str">
            <v>Very Close</v>
          </cell>
          <cell r="S68">
            <v>341</v>
          </cell>
          <cell r="T68" t="str">
            <v>Liverpool</v>
          </cell>
          <cell r="U68" t="str">
            <v>Very Close</v>
          </cell>
          <cell r="W68">
            <v>355</v>
          </cell>
          <cell r="X68" t="str">
            <v>Salford</v>
          </cell>
          <cell r="Y68" t="str">
            <v>Very Close</v>
          </cell>
          <cell r="AA68">
            <v>394</v>
          </cell>
          <cell r="AB68" t="str">
            <v>Sunderland</v>
          </cell>
          <cell r="AC68" t="str">
            <v>Close</v>
          </cell>
          <cell r="AE68">
            <v>807</v>
          </cell>
          <cell r="AF68" t="str">
            <v>Redcar and Cleveland</v>
          </cell>
          <cell r="AG68" t="str">
            <v>Close</v>
          </cell>
          <cell r="AI68">
            <v>390</v>
          </cell>
          <cell r="AJ68" t="str">
            <v>Gateshead</v>
          </cell>
          <cell r="AK68" t="str">
            <v>Close</v>
          </cell>
          <cell r="AM68">
            <v>342</v>
          </cell>
          <cell r="AN68" t="str">
            <v>St. Helens</v>
          </cell>
          <cell r="AO68" t="str">
            <v>Close</v>
          </cell>
        </row>
        <row r="69">
          <cell r="A69">
            <v>208</v>
          </cell>
          <cell r="B69" t="str">
            <v>Lambeth</v>
          </cell>
          <cell r="C69">
            <v>204</v>
          </cell>
          <cell r="D69" t="str">
            <v>Hackney</v>
          </cell>
          <cell r="E69" t="str">
            <v>Close</v>
          </cell>
          <cell r="G69">
            <v>209</v>
          </cell>
          <cell r="H69" t="str">
            <v>Lewisham</v>
          </cell>
          <cell r="I69" t="str">
            <v>Close</v>
          </cell>
          <cell r="K69">
            <v>210</v>
          </cell>
          <cell r="L69" t="str">
            <v>Southwark</v>
          </cell>
          <cell r="M69" t="str">
            <v>Close</v>
          </cell>
          <cell r="O69">
            <v>309</v>
          </cell>
          <cell r="P69" t="str">
            <v>Haringey</v>
          </cell>
          <cell r="Q69" t="str">
            <v>Close</v>
          </cell>
          <cell r="S69">
            <v>206</v>
          </cell>
          <cell r="T69" t="str">
            <v>Islington</v>
          </cell>
          <cell r="U69" t="str">
            <v>Not Close</v>
          </cell>
          <cell r="W69">
            <v>306</v>
          </cell>
          <cell r="X69" t="str">
            <v>Croydon</v>
          </cell>
          <cell r="Y69" t="str">
            <v>Not Close</v>
          </cell>
          <cell r="AA69">
            <v>320</v>
          </cell>
          <cell r="AB69" t="str">
            <v>Waltham Forest</v>
          </cell>
          <cell r="AC69" t="str">
            <v>Not Close</v>
          </cell>
          <cell r="AE69">
            <v>205</v>
          </cell>
          <cell r="AF69" t="str">
            <v>Hammersmith and Fulham</v>
          </cell>
          <cell r="AG69" t="str">
            <v>Not Close</v>
          </cell>
          <cell r="AI69">
            <v>308</v>
          </cell>
          <cell r="AJ69" t="str">
            <v>Enfield</v>
          </cell>
          <cell r="AK69" t="str">
            <v>Not Close</v>
          </cell>
          <cell r="AM69">
            <v>203</v>
          </cell>
          <cell r="AN69" t="str">
            <v>Greenwich</v>
          </cell>
          <cell r="AO69" t="str">
            <v>Not Close</v>
          </cell>
        </row>
        <row r="70">
          <cell r="A70">
            <v>888</v>
          </cell>
          <cell r="B70" t="str">
            <v>Lancashire</v>
          </cell>
          <cell r="C70">
            <v>891</v>
          </cell>
          <cell r="D70" t="str">
            <v>Nottinghamshire</v>
          </cell>
          <cell r="E70" t="str">
            <v>Extremely Close</v>
          </cell>
          <cell r="G70">
            <v>381</v>
          </cell>
          <cell r="H70" t="str">
            <v>Calderdale</v>
          </cell>
          <cell r="I70" t="str">
            <v>Extremely Close</v>
          </cell>
          <cell r="K70">
            <v>830</v>
          </cell>
          <cell r="L70" t="str">
            <v>Derbyshire</v>
          </cell>
          <cell r="M70" t="str">
            <v>Extremely Close</v>
          </cell>
          <cell r="O70">
            <v>351</v>
          </cell>
          <cell r="P70" t="str">
            <v>Bury</v>
          </cell>
          <cell r="Q70" t="str">
            <v>Very Close</v>
          </cell>
          <cell r="S70">
            <v>343</v>
          </cell>
          <cell r="T70" t="str">
            <v>Sefton</v>
          </cell>
          <cell r="U70" t="str">
            <v>Very Close</v>
          </cell>
          <cell r="W70">
            <v>860</v>
          </cell>
          <cell r="X70" t="str">
            <v>Staffordshire</v>
          </cell>
          <cell r="Y70" t="str">
            <v>Very Close</v>
          </cell>
          <cell r="AA70">
            <v>808</v>
          </cell>
          <cell r="AB70" t="str">
            <v>Stockton-on-Tees</v>
          </cell>
          <cell r="AC70" t="str">
            <v>Very Close</v>
          </cell>
          <cell r="AE70">
            <v>886</v>
          </cell>
          <cell r="AF70" t="str">
            <v>Kent</v>
          </cell>
          <cell r="AG70" t="str">
            <v>Very Close</v>
          </cell>
          <cell r="AI70">
            <v>356</v>
          </cell>
          <cell r="AJ70" t="str">
            <v>Stockport</v>
          </cell>
          <cell r="AK70" t="str">
            <v>Very Close</v>
          </cell>
          <cell r="AM70">
            <v>928</v>
          </cell>
          <cell r="AN70" t="str">
            <v>Northamptonshire</v>
          </cell>
          <cell r="AO70" t="str">
            <v>Very Close</v>
          </cell>
        </row>
        <row r="71">
          <cell r="A71">
            <v>383</v>
          </cell>
          <cell r="B71" t="str">
            <v>Leeds</v>
          </cell>
          <cell r="C71">
            <v>373</v>
          </cell>
          <cell r="D71" t="str">
            <v>Sheffield</v>
          </cell>
          <cell r="E71" t="str">
            <v>Very Close</v>
          </cell>
          <cell r="G71">
            <v>841</v>
          </cell>
          <cell r="H71" t="str">
            <v>Darlington</v>
          </cell>
          <cell r="I71" t="str">
            <v>Very Close</v>
          </cell>
          <cell r="K71">
            <v>381</v>
          </cell>
          <cell r="L71" t="str">
            <v>Calderdale</v>
          </cell>
          <cell r="M71" t="str">
            <v>Very Close</v>
          </cell>
          <cell r="O71">
            <v>808</v>
          </cell>
          <cell r="P71" t="str">
            <v>Stockton-on-Tees</v>
          </cell>
          <cell r="Q71" t="str">
            <v>Very Close</v>
          </cell>
          <cell r="S71">
            <v>391</v>
          </cell>
          <cell r="T71" t="str">
            <v>Newcastle upon Tyne</v>
          </cell>
          <cell r="U71" t="str">
            <v>Very Close</v>
          </cell>
          <cell r="W71">
            <v>351</v>
          </cell>
          <cell r="X71" t="str">
            <v>Bury</v>
          </cell>
          <cell r="Y71" t="str">
            <v>Very Close</v>
          </cell>
          <cell r="AA71">
            <v>350</v>
          </cell>
          <cell r="AB71" t="str">
            <v>Bolton</v>
          </cell>
          <cell r="AC71" t="str">
            <v>Very Close</v>
          </cell>
          <cell r="AE71">
            <v>831</v>
          </cell>
          <cell r="AF71" t="str">
            <v>Derby</v>
          </cell>
          <cell r="AG71" t="str">
            <v>Very Close</v>
          </cell>
          <cell r="AI71">
            <v>392</v>
          </cell>
          <cell r="AJ71" t="str">
            <v>North Tyneside</v>
          </cell>
          <cell r="AK71" t="str">
            <v>Very Close</v>
          </cell>
          <cell r="AM71">
            <v>382</v>
          </cell>
          <cell r="AN71" t="str">
            <v>Kirklees</v>
          </cell>
          <cell r="AO71" t="str">
            <v>Very Close</v>
          </cell>
        </row>
        <row r="72">
          <cell r="A72">
            <v>856</v>
          </cell>
          <cell r="B72" t="str">
            <v>Leicester</v>
          </cell>
          <cell r="C72">
            <v>871</v>
          </cell>
          <cell r="D72" t="str">
            <v>Slough</v>
          </cell>
          <cell r="E72" t="str">
            <v>Somewhat close</v>
          </cell>
          <cell r="G72">
            <v>313</v>
          </cell>
          <cell r="H72" t="str">
            <v>Hounslow</v>
          </cell>
          <cell r="I72" t="str">
            <v>Somewhat close</v>
          </cell>
          <cell r="K72">
            <v>336</v>
          </cell>
          <cell r="L72" t="str">
            <v>Wolverhampton</v>
          </cell>
          <cell r="M72" t="str">
            <v>Somewhat close</v>
          </cell>
          <cell r="O72">
            <v>333</v>
          </cell>
          <cell r="P72" t="str">
            <v>Sandwell</v>
          </cell>
          <cell r="Q72" t="str">
            <v>Somewhat close</v>
          </cell>
          <cell r="S72">
            <v>312</v>
          </cell>
          <cell r="T72" t="str">
            <v>Hillingdon</v>
          </cell>
          <cell r="U72" t="str">
            <v>Somewhat close</v>
          </cell>
          <cell r="W72">
            <v>889</v>
          </cell>
          <cell r="X72" t="str">
            <v>Blackburn with Darwen</v>
          </cell>
          <cell r="Y72" t="str">
            <v>Somewhat close</v>
          </cell>
          <cell r="AA72">
            <v>331</v>
          </cell>
          <cell r="AB72" t="str">
            <v>Coventry</v>
          </cell>
          <cell r="AC72" t="str">
            <v>Not Close</v>
          </cell>
          <cell r="AE72">
            <v>335</v>
          </cell>
          <cell r="AF72" t="str">
            <v>Walsall</v>
          </cell>
          <cell r="AG72" t="str">
            <v>Not Close</v>
          </cell>
          <cell r="AI72">
            <v>852</v>
          </cell>
          <cell r="AJ72" t="str">
            <v>Southampton</v>
          </cell>
          <cell r="AK72" t="str">
            <v>Not Close</v>
          </cell>
          <cell r="AM72">
            <v>330</v>
          </cell>
          <cell r="AN72" t="str">
            <v>Birmingham</v>
          </cell>
          <cell r="AO72" t="str">
            <v>Not Close</v>
          </cell>
        </row>
        <row r="73">
          <cell r="A73">
            <v>855</v>
          </cell>
          <cell r="B73" t="str">
            <v>Leicestershire</v>
          </cell>
          <cell r="C73">
            <v>803</v>
          </cell>
          <cell r="D73" t="str">
            <v>South Gloucestershire</v>
          </cell>
          <cell r="E73" t="str">
            <v>Extremely Close</v>
          </cell>
          <cell r="G73">
            <v>885</v>
          </cell>
          <cell r="H73" t="str">
            <v>Worcestershire</v>
          </cell>
          <cell r="I73" t="str">
            <v>Very Close</v>
          </cell>
          <cell r="K73">
            <v>937</v>
          </cell>
          <cell r="L73" t="str">
            <v>Warwickshire</v>
          </cell>
          <cell r="M73" t="str">
            <v>Very Close</v>
          </cell>
          <cell r="O73">
            <v>823</v>
          </cell>
          <cell r="P73" t="str">
            <v>Central Bedfordshire</v>
          </cell>
          <cell r="Q73" t="str">
            <v>Very Close</v>
          </cell>
          <cell r="S73">
            <v>850</v>
          </cell>
          <cell r="T73" t="str">
            <v>Hampshire</v>
          </cell>
          <cell r="U73" t="str">
            <v>Very Close</v>
          </cell>
          <cell r="W73">
            <v>881</v>
          </cell>
          <cell r="X73" t="str">
            <v>Essex</v>
          </cell>
          <cell r="Y73" t="str">
            <v>Very Close</v>
          </cell>
          <cell r="AA73">
            <v>938</v>
          </cell>
          <cell r="AB73" t="str">
            <v>West Sussex</v>
          </cell>
          <cell r="AC73" t="str">
            <v>Very Close</v>
          </cell>
          <cell r="AE73">
            <v>802</v>
          </cell>
          <cell r="AF73" t="str">
            <v>North Somerset</v>
          </cell>
          <cell r="AG73" t="str">
            <v>Very Close</v>
          </cell>
          <cell r="AI73">
            <v>860</v>
          </cell>
          <cell r="AJ73" t="str">
            <v>Staffordshire</v>
          </cell>
          <cell r="AK73" t="str">
            <v>Very Close</v>
          </cell>
          <cell r="AM73">
            <v>835</v>
          </cell>
          <cell r="AN73" t="str">
            <v>Dorset</v>
          </cell>
          <cell r="AO73" t="str">
            <v>Very Close</v>
          </cell>
        </row>
        <row r="74">
          <cell r="A74">
            <v>209</v>
          </cell>
          <cell r="B74" t="str">
            <v>Lewisham</v>
          </cell>
          <cell r="C74">
            <v>208</v>
          </cell>
          <cell r="D74" t="str">
            <v>Lambeth</v>
          </cell>
          <cell r="E74" t="str">
            <v>Close</v>
          </cell>
          <cell r="G74">
            <v>306</v>
          </cell>
          <cell r="H74" t="str">
            <v>Croydon</v>
          </cell>
          <cell r="I74" t="str">
            <v>Close</v>
          </cell>
          <cell r="K74">
            <v>309</v>
          </cell>
          <cell r="L74" t="str">
            <v>Haringey</v>
          </cell>
          <cell r="M74" t="str">
            <v>Somewhat close</v>
          </cell>
          <cell r="O74">
            <v>204</v>
          </cell>
          <cell r="P74" t="str">
            <v>Hackney</v>
          </cell>
          <cell r="Q74" t="str">
            <v>Somewhat close</v>
          </cell>
          <cell r="S74">
            <v>320</v>
          </cell>
          <cell r="T74" t="str">
            <v>Waltham Forest</v>
          </cell>
          <cell r="U74" t="str">
            <v>Somewhat close</v>
          </cell>
          <cell r="W74">
            <v>210</v>
          </cell>
          <cell r="X74" t="str">
            <v>Southwark</v>
          </cell>
          <cell r="Y74" t="str">
            <v>Somewhat close</v>
          </cell>
          <cell r="AA74">
            <v>308</v>
          </cell>
          <cell r="AB74" t="str">
            <v>Enfield</v>
          </cell>
          <cell r="AC74" t="str">
            <v>Not Close</v>
          </cell>
          <cell r="AE74">
            <v>304</v>
          </cell>
          <cell r="AF74" t="str">
            <v>Brent</v>
          </cell>
          <cell r="AG74" t="str">
            <v>Not Close</v>
          </cell>
          <cell r="AI74">
            <v>203</v>
          </cell>
          <cell r="AJ74" t="str">
            <v>Greenwich</v>
          </cell>
          <cell r="AK74" t="str">
            <v>Not Close</v>
          </cell>
          <cell r="AM74">
            <v>206</v>
          </cell>
          <cell r="AN74" t="str">
            <v>Islington</v>
          </cell>
          <cell r="AO74" t="str">
            <v>Not Close</v>
          </cell>
        </row>
        <row r="75">
          <cell r="A75">
            <v>925</v>
          </cell>
          <cell r="B75" t="str">
            <v>Lincolnshire</v>
          </cell>
          <cell r="C75">
            <v>909</v>
          </cell>
          <cell r="D75" t="str">
            <v>Cumbria</v>
          </cell>
          <cell r="E75" t="str">
            <v>Extremely Close</v>
          </cell>
          <cell r="G75">
            <v>926</v>
          </cell>
          <cell r="H75" t="str">
            <v>Norfolk</v>
          </cell>
          <cell r="I75" t="str">
            <v>Very Close</v>
          </cell>
          <cell r="K75">
            <v>830</v>
          </cell>
          <cell r="L75" t="str">
            <v>Derbyshire</v>
          </cell>
          <cell r="M75" t="str">
            <v>Very Close</v>
          </cell>
          <cell r="O75">
            <v>935</v>
          </cell>
          <cell r="P75" t="str">
            <v>Suffolk</v>
          </cell>
          <cell r="Q75" t="str">
            <v>Very Close</v>
          </cell>
          <cell r="S75">
            <v>891</v>
          </cell>
          <cell r="T75" t="str">
            <v>Nottinghamshire</v>
          </cell>
          <cell r="U75" t="str">
            <v>Very Close</v>
          </cell>
          <cell r="W75">
            <v>860</v>
          </cell>
          <cell r="X75" t="str">
            <v>Staffordshire</v>
          </cell>
          <cell r="Y75" t="str">
            <v>Very Close</v>
          </cell>
          <cell r="AA75">
            <v>885</v>
          </cell>
          <cell r="AB75" t="str">
            <v>Worcestershire</v>
          </cell>
          <cell r="AC75" t="str">
            <v>Very Close</v>
          </cell>
          <cell r="AE75">
            <v>908</v>
          </cell>
          <cell r="AF75" t="str">
            <v>Cornwall</v>
          </cell>
          <cell r="AG75" t="str">
            <v>Very Close</v>
          </cell>
          <cell r="AI75">
            <v>813</v>
          </cell>
          <cell r="AJ75" t="str">
            <v>North Lincolnshire</v>
          </cell>
          <cell r="AK75" t="str">
            <v>Very Close</v>
          </cell>
          <cell r="AM75">
            <v>933</v>
          </cell>
          <cell r="AN75" t="str">
            <v>Somerset</v>
          </cell>
          <cell r="AO75" t="str">
            <v>Very Close</v>
          </cell>
        </row>
        <row r="76">
          <cell r="A76">
            <v>341</v>
          </cell>
          <cell r="B76" t="str">
            <v>Liverpool</v>
          </cell>
          <cell r="C76">
            <v>355</v>
          </cell>
          <cell r="D76" t="str">
            <v>Salford</v>
          </cell>
          <cell r="E76" t="str">
            <v>Very Close</v>
          </cell>
          <cell r="G76">
            <v>393</v>
          </cell>
          <cell r="H76" t="str">
            <v>South Tyneside</v>
          </cell>
          <cell r="I76" t="str">
            <v>Very Close</v>
          </cell>
          <cell r="K76">
            <v>340</v>
          </cell>
          <cell r="L76" t="str">
            <v>Knowsley</v>
          </cell>
          <cell r="M76" t="str">
            <v>Very Close</v>
          </cell>
          <cell r="O76">
            <v>391</v>
          </cell>
          <cell r="P76" t="str">
            <v>Newcastle upon Tyne</v>
          </cell>
          <cell r="Q76" t="str">
            <v>Very Close</v>
          </cell>
          <cell r="S76">
            <v>806</v>
          </cell>
          <cell r="T76" t="str">
            <v>Middlesbrough</v>
          </cell>
          <cell r="U76" t="str">
            <v>Close</v>
          </cell>
          <cell r="W76">
            <v>805</v>
          </cell>
          <cell r="X76" t="str">
            <v>Hartlepool</v>
          </cell>
          <cell r="Y76" t="str">
            <v>Close</v>
          </cell>
          <cell r="AA76">
            <v>390</v>
          </cell>
          <cell r="AB76" t="str">
            <v>Gateshead</v>
          </cell>
          <cell r="AC76" t="str">
            <v>Close</v>
          </cell>
          <cell r="AE76">
            <v>876</v>
          </cell>
          <cell r="AF76" t="str">
            <v>Halton</v>
          </cell>
          <cell r="AG76" t="str">
            <v>Close</v>
          </cell>
          <cell r="AI76">
            <v>394</v>
          </cell>
          <cell r="AJ76" t="str">
            <v>Sunderland</v>
          </cell>
          <cell r="AK76" t="str">
            <v>Close</v>
          </cell>
          <cell r="AM76">
            <v>383</v>
          </cell>
          <cell r="AN76" t="str">
            <v>Leeds</v>
          </cell>
          <cell r="AO76" t="str">
            <v>Close</v>
          </cell>
        </row>
        <row r="77">
          <cell r="A77">
            <v>821</v>
          </cell>
          <cell r="B77" t="str">
            <v>Luton</v>
          </cell>
          <cell r="C77">
            <v>330</v>
          </cell>
          <cell r="D77" t="str">
            <v>Birmingham</v>
          </cell>
          <cell r="E77" t="str">
            <v>Very Close</v>
          </cell>
          <cell r="G77">
            <v>333</v>
          </cell>
          <cell r="H77" t="str">
            <v>Sandwell</v>
          </cell>
          <cell r="I77" t="str">
            <v>Close</v>
          </cell>
          <cell r="K77">
            <v>871</v>
          </cell>
          <cell r="L77" t="str">
            <v>Slough</v>
          </cell>
          <cell r="M77" t="str">
            <v>Close</v>
          </cell>
          <cell r="O77">
            <v>380</v>
          </cell>
          <cell r="P77" t="str">
            <v>Bradford</v>
          </cell>
          <cell r="Q77" t="str">
            <v>Somewhat close</v>
          </cell>
          <cell r="S77">
            <v>335</v>
          </cell>
          <cell r="T77" t="str">
            <v>Walsall</v>
          </cell>
          <cell r="U77" t="str">
            <v>Somewhat close</v>
          </cell>
          <cell r="W77">
            <v>308</v>
          </cell>
          <cell r="X77" t="str">
            <v>Enfield</v>
          </cell>
          <cell r="Y77" t="str">
            <v>Somewhat close</v>
          </cell>
          <cell r="AA77">
            <v>312</v>
          </cell>
          <cell r="AB77" t="str">
            <v>Hillingdon</v>
          </cell>
          <cell r="AC77" t="str">
            <v>Somewhat close</v>
          </cell>
          <cell r="AE77">
            <v>831</v>
          </cell>
          <cell r="AF77" t="str">
            <v>Derby</v>
          </cell>
          <cell r="AG77" t="str">
            <v>Somewhat close</v>
          </cell>
          <cell r="AI77">
            <v>336</v>
          </cell>
          <cell r="AJ77" t="str">
            <v>Wolverhampton</v>
          </cell>
          <cell r="AK77" t="str">
            <v>Somewhat close</v>
          </cell>
          <cell r="AM77">
            <v>353</v>
          </cell>
          <cell r="AN77" t="str">
            <v>Oldham</v>
          </cell>
          <cell r="AO77" t="str">
            <v>Somewhat close</v>
          </cell>
        </row>
        <row r="78">
          <cell r="A78">
            <v>352</v>
          </cell>
          <cell r="B78" t="str">
            <v>Manchester</v>
          </cell>
          <cell r="C78">
            <v>892</v>
          </cell>
          <cell r="D78" t="str">
            <v>Nottingham</v>
          </cell>
          <cell r="E78" t="str">
            <v>Close</v>
          </cell>
          <cell r="G78">
            <v>801</v>
          </cell>
          <cell r="H78" t="str">
            <v>Bristol, City of</v>
          </cell>
          <cell r="I78" t="str">
            <v>Somewhat close</v>
          </cell>
          <cell r="K78">
            <v>330</v>
          </cell>
          <cell r="L78" t="str">
            <v>Birmingham</v>
          </cell>
          <cell r="M78" t="str">
            <v>Somewhat close</v>
          </cell>
          <cell r="O78">
            <v>203</v>
          </cell>
          <cell r="P78" t="str">
            <v>Greenwich</v>
          </cell>
          <cell r="Q78" t="str">
            <v>Somewhat close</v>
          </cell>
          <cell r="S78">
            <v>355</v>
          </cell>
          <cell r="T78" t="str">
            <v>Salford</v>
          </cell>
          <cell r="U78" t="str">
            <v>Somewhat close</v>
          </cell>
          <cell r="W78">
            <v>852</v>
          </cell>
          <cell r="X78" t="str">
            <v>Southampton</v>
          </cell>
          <cell r="Y78" t="str">
            <v>Somewhat close</v>
          </cell>
          <cell r="AA78">
            <v>341</v>
          </cell>
          <cell r="AB78" t="str">
            <v>Liverpool</v>
          </cell>
          <cell r="AC78" t="str">
            <v>Somewhat close</v>
          </cell>
          <cell r="AE78">
            <v>806</v>
          </cell>
          <cell r="AF78" t="str">
            <v>Middlesbrough</v>
          </cell>
          <cell r="AG78" t="str">
            <v>Somewhat close</v>
          </cell>
          <cell r="AI78">
            <v>391</v>
          </cell>
          <cell r="AJ78" t="str">
            <v>Newcastle upon Tyne</v>
          </cell>
          <cell r="AK78" t="str">
            <v>Somewhat close</v>
          </cell>
          <cell r="AM78">
            <v>331</v>
          </cell>
          <cell r="AN78" t="str">
            <v>Coventry</v>
          </cell>
          <cell r="AO78" t="str">
            <v>Somewhat close</v>
          </cell>
        </row>
        <row r="79">
          <cell r="A79">
            <v>887</v>
          </cell>
          <cell r="B79" t="str">
            <v>Medway</v>
          </cell>
          <cell r="C79">
            <v>866</v>
          </cell>
          <cell r="D79" t="str">
            <v>Swindon</v>
          </cell>
          <cell r="E79" t="str">
            <v>Very Close</v>
          </cell>
          <cell r="G79">
            <v>894</v>
          </cell>
          <cell r="H79" t="str">
            <v>Telford and Wrekin</v>
          </cell>
          <cell r="I79" t="str">
            <v>Very Close</v>
          </cell>
          <cell r="K79">
            <v>332</v>
          </cell>
          <cell r="L79" t="str">
            <v>Dudley</v>
          </cell>
          <cell r="M79" t="str">
            <v>Very Close</v>
          </cell>
          <cell r="O79">
            <v>928</v>
          </cell>
          <cell r="P79" t="str">
            <v>Northamptonshire</v>
          </cell>
          <cell r="Q79" t="str">
            <v>Very Close</v>
          </cell>
          <cell r="S79">
            <v>882</v>
          </cell>
          <cell r="T79" t="str">
            <v>Southend-on-Sea</v>
          </cell>
          <cell r="U79" t="str">
            <v>Very Close</v>
          </cell>
          <cell r="W79">
            <v>886</v>
          </cell>
          <cell r="X79" t="str">
            <v>Kent</v>
          </cell>
          <cell r="Y79" t="str">
            <v>Very Close</v>
          </cell>
          <cell r="AA79">
            <v>372</v>
          </cell>
          <cell r="AB79" t="str">
            <v>Rotherham</v>
          </cell>
          <cell r="AC79" t="str">
            <v>Very Close</v>
          </cell>
          <cell r="AE79">
            <v>883</v>
          </cell>
          <cell r="AF79" t="str">
            <v>Thurrock</v>
          </cell>
          <cell r="AG79" t="str">
            <v>Very Close</v>
          </cell>
          <cell r="AI79">
            <v>311</v>
          </cell>
          <cell r="AJ79" t="str">
            <v>Havering</v>
          </cell>
          <cell r="AK79" t="str">
            <v>Very Close</v>
          </cell>
          <cell r="AM79">
            <v>813</v>
          </cell>
          <cell r="AN79" t="str">
            <v>North Lincolnshire</v>
          </cell>
          <cell r="AO79" t="str">
            <v>Very Close</v>
          </cell>
        </row>
        <row r="80">
          <cell r="A80">
            <v>315</v>
          </cell>
          <cell r="B80" t="str">
            <v>Merton</v>
          </cell>
          <cell r="C80">
            <v>302</v>
          </cell>
          <cell r="D80" t="str">
            <v>Barnet</v>
          </cell>
          <cell r="E80" t="str">
            <v>Close</v>
          </cell>
          <cell r="G80">
            <v>307</v>
          </cell>
          <cell r="H80" t="str">
            <v>Ealing</v>
          </cell>
          <cell r="I80" t="str">
            <v>Close</v>
          </cell>
          <cell r="K80">
            <v>314</v>
          </cell>
          <cell r="L80" t="str">
            <v>Kingston upon Thames</v>
          </cell>
          <cell r="M80" t="str">
            <v>Close</v>
          </cell>
          <cell r="O80">
            <v>870</v>
          </cell>
          <cell r="P80" t="str">
            <v>Reading</v>
          </cell>
          <cell r="Q80" t="str">
            <v>Close</v>
          </cell>
          <cell r="S80">
            <v>319</v>
          </cell>
          <cell r="T80" t="str">
            <v>Sutton</v>
          </cell>
          <cell r="U80" t="str">
            <v>Close</v>
          </cell>
          <cell r="W80">
            <v>317</v>
          </cell>
          <cell r="X80" t="str">
            <v>Redbridge</v>
          </cell>
          <cell r="Y80" t="str">
            <v>Somewhat close</v>
          </cell>
          <cell r="AA80">
            <v>312</v>
          </cell>
          <cell r="AB80" t="str">
            <v>Hillingdon</v>
          </cell>
          <cell r="AC80" t="str">
            <v>Somewhat close</v>
          </cell>
          <cell r="AE80">
            <v>313</v>
          </cell>
          <cell r="AF80" t="str">
            <v>Hounslow</v>
          </cell>
          <cell r="AG80" t="str">
            <v>Somewhat close</v>
          </cell>
          <cell r="AI80">
            <v>212</v>
          </cell>
          <cell r="AJ80" t="str">
            <v>Wandsworth</v>
          </cell>
          <cell r="AK80" t="str">
            <v>Somewhat close</v>
          </cell>
          <cell r="AM80">
            <v>308</v>
          </cell>
          <cell r="AN80" t="str">
            <v>Enfield</v>
          </cell>
          <cell r="AO80" t="str">
            <v>Somewhat close</v>
          </cell>
        </row>
        <row r="81">
          <cell r="A81">
            <v>806</v>
          </cell>
          <cell r="B81" t="str">
            <v>Middlesbrough</v>
          </cell>
          <cell r="C81">
            <v>355</v>
          </cell>
          <cell r="D81" t="str">
            <v>Salford</v>
          </cell>
          <cell r="E81" t="str">
            <v>Very Close</v>
          </cell>
          <cell r="G81">
            <v>861</v>
          </cell>
          <cell r="H81" t="str">
            <v>Stoke-on-Trent</v>
          </cell>
          <cell r="I81" t="str">
            <v>Very Close</v>
          </cell>
          <cell r="K81">
            <v>805</v>
          </cell>
          <cell r="L81" t="str">
            <v>Hartlepool</v>
          </cell>
          <cell r="M81" t="str">
            <v>Very Close</v>
          </cell>
          <cell r="O81">
            <v>354</v>
          </cell>
          <cell r="P81" t="str">
            <v>Rochdale</v>
          </cell>
          <cell r="Q81" t="str">
            <v>Very Close</v>
          </cell>
          <cell r="S81">
            <v>876</v>
          </cell>
          <cell r="T81" t="str">
            <v>Halton</v>
          </cell>
          <cell r="U81" t="str">
            <v>Very Close</v>
          </cell>
          <cell r="W81">
            <v>393</v>
          </cell>
          <cell r="X81" t="str">
            <v>South Tyneside</v>
          </cell>
          <cell r="Y81" t="str">
            <v>Very Close</v>
          </cell>
          <cell r="AA81">
            <v>357</v>
          </cell>
          <cell r="AB81" t="str">
            <v>Tameside</v>
          </cell>
          <cell r="AC81" t="str">
            <v>Very Close</v>
          </cell>
          <cell r="AE81">
            <v>340</v>
          </cell>
          <cell r="AF81" t="str">
            <v>Knowsley</v>
          </cell>
          <cell r="AG81" t="str">
            <v>Very Close</v>
          </cell>
          <cell r="AI81">
            <v>812</v>
          </cell>
          <cell r="AJ81" t="str">
            <v>North East Lincolnshire</v>
          </cell>
          <cell r="AK81" t="str">
            <v>Very Close</v>
          </cell>
          <cell r="AM81">
            <v>810</v>
          </cell>
          <cell r="AN81" t="str">
            <v>Kingston Upon Hull, City of</v>
          </cell>
          <cell r="AO81" t="str">
            <v>Very Close</v>
          </cell>
        </row>
        <row r="82">
          <cell r="A82">
            <v>826</v>
          </cell>
          <cell r="B82" t="str">
            <v>Milton Keynes</v>
          </cell>
          <cell r="C82">
            <v>822</v>
          </cell>
          <cell r="D82" t="str">
            <v>Bedford Borough</v>
          </cell>
          <cell r="E82" t="str">
            <v>Very Close</v>
          </cell>
          <cell r="G82">
            <v>383</v>
          </cell>
          <cell r="H82" t="str">
            <v>Leeds</v>
          </cell>
          <cell r="I82" t="str">
            <v>Very Close</v>
          </cell>
          <cell r="K82">
            <v>373</v>
          </cell>
          <cell r="L82" t="str">
            <v>Sheffield</v>
          </cell>
          <cell r="M82" t="str">
            <v>Close</v>
          </cell>
          <cell r="O82">
            <v>303</v>
          </cell>
          <cell r="P82" t="str">
            <v>Bexley</v>
          </cell>
          <cell r="Q82" t="str">
            <v>Close</v>
          </cell>
          <cell r="S82">
            <v>870</v>
          </cell>
          <cell r="T82" t="str">
            <v>Reading</v>
          </cell>
          <cell r="U82" t="str">
            <v>Close</v>
          </cell>
          <cell r="W82">
            <v>883</v>
          </cell>
          <cell r="X82" t="str">
            <v>Thurrock</v>
          </cell>
          <cell r="Y82" t="str">
            <v>Close</v>
          </cell>
          <cell r="AA82">
            <v>866</v>
          </cell>
          <cell r="AB82" t="str">
            <v>Swindon</v>
          </cell>
          <cell r="AC82" t="str">
            <v>Close</v>
          </cell>
          <cell r="AE82">
            <v>919</v>
          </cell>
          <cell r="AF82" t="str">
            <v>Hertfordshire</v>
          </cell>
          <cell r="AG82" t="str">
            <v>Close</v>
          </cell>
          <cell r="AI82">
            <v>928</v>
          </cell>
          <cell r="AJ82" t="str">
            <v>Northamptonshire</v>
          </cell>
          <cell r="AK82" t="str">
            <v>Close</v>
          </cell>
          <cell r="AM82">
            <v>831</v>
          </cell>
          <cell r="AN82" t="str">
            <v>Derby</v>
          </cell>
          <cell r="AO82" t="str">
            <v>Close</v>
          </cell>
        </row>
        <row r="83">
          <cell r="A83">
            <v>391</v>
          </cell>
          <cell r="B83" t="str">
            <v>Newcastle upon Tyne</v>
          </cell>
          <cell r="C83">
            <v>355</v>
          </cell>
          <cell r="D83" t="str">
            <v>Salford</v>
          </cell>
          <cell r="E83" t="str">
            <v>Very Close</v>
          </cell>
          <cell r="G83">
            <v>383</v>
          </cell>
          <cell r="H83" t="str">
            <v>Leeds</v>
          </cell>
          <cell r="I83" t="str">
            <v>Very Close</v>
          </cell>
          <cell r="K83">
            <v>390</v>
          </cell>
          <cell r="L83" t="str">
            <v>Gateshead</v>
          </cell>
          <cell r="M83" t="str">
            <v>Very Close</v>
          </cell>
          <cell r="O83">
            <v>341</v>
          </cell>
          <cell r="P83" t="str">
            <v>Liverpool</v>
          </cell>
          <cell r="Q83" t="str">
            <v>Very Close</v>
          </cell>
          <cell r="S83">
            <v>393</v>
          </cell>
          <cell r="T83" t="str">
            <v>South Tyneside</v>
          </cell>
          <cell r="U83" t="str">
            <v>Close</v>
          </cell>
          <cell r="W83">
            <v>806</v>
          </cell>
          <cell r="X83" t="str">
            <v>Middlesbrough</v>
          </cell>
          <cell r="Y83" t="str">
            <v>Close</v>
          </cell>
          <cell r="AA83">
            <v>373</v>
          </cell>
          <cell r="AB83" t="str">
            <v>Sheffield</v>
          </cell>
          <cell r="AC83" t="str">
            <v>Close</v>
          </cell>
          <cell r="AE83">
            <v>841</v>
          </cell>
          <cell r="AF83" t="str">
            <v>Darlington</v>
          </cell>
          <cell r="AG83" t="str">
            <v>Close</v>
          </cell>
          <cell r="AI83">
            <v>394</v>
          </cell>
          <cell r="AJ83" t="str">
            <v>Sunderland</v>
          </cell>
          <cell r="AK83" t="str">
            <v>Close</v>
          </cell>
          <cell r="AM83">
            <v>354</v>
          </cell>
          <cell r="AN83" t="str">
            <v>Rochdale</v>
          </cell>
          <cell r="AO83" t="str">
            <v>Close</v>
          </cell>
        </row>
        <row r="84">
          <cell r="A84">
            <v>316</v>
          </cell>
          <cell r="B84" t="str">
            <v>Newham</v>
          </cell>
          <cell r="C84">
            <v>304</v>
          </cell>
          <cell r="D84" t="str">
            <v>Brent</v>
          </cell>
          <cell r="E84" t="str">
            <v>Not Close</v>
          </cell>
          <cell r="G84">
            <v>320</v>
          </cell>
          <cell r="H84" t="str">
            <v>Waltham Forest</v>
          </cell>
          <cell r="I84" t="str">
            <v>Not Close</v>
          </cell>
          <cell r="K84">
            <v>301</v>
          </cell>
          <cell r="L84" t="str">
            <v>Barking and Dagenham</v>
          </cell>
          <cell r="M84" t="str">
            <v>Not Close</v>
          </cell>
          <cell r="O84">
            <v>203</v>
          </cell>
          <cell r="P84" t="str">
            <v>Greenwich</v>
          </cell>
          <cell r="Q84" t="str">
            <v>Not Close</v>
          </cell>
          <cell r="S84">
            <v>309</v>
          </cell>
          <cell r="T84" t="str">
            <v>Haringey</v>
          </cell>
          <cell r="U84" t="str">
            <v>Not Close</v>
          </cell>
          <cell r="W84">
            <v>204</v>
          </cell>
          <cell r="X84" t="str">
            <v>Hackney</v>
          </cell>
          <cell r="Y84" t="str">
            <v>Not Close</v>
          </cell>
          <cell r="AA84">
            <v>307</v>
          </cell>
          <cell r="AB84" t="str">
            <v>Ealing</v>
          </cell>
          <cell r="AC84" t="str">
            <v>Not Close</v>
          </cell>
          <cell r="AE84">
            <v>330</v>
          </cell>
          <cell r="AF84" t="str">
            <v>Birmingham</v>
          </cell>
          <cell r="AG84" t="str">
            <v>Not Close</v>
          </cell>
          <cell r="AI84">
            <v>871</v>
          </cell>
          <cell r="AJ84" t="str">
            <v>Slough</v>
          </cell>
          <cell r="AK84" t="str">
            <v>Not Close</v>
          </cell>
          <cell r="AM84">
            <v>308</v>
          </cell>
          <cell r="AN84" t="str">
            <v>Enfield</v>
          </cell>
          <cell r="AO84" t="str">
            <v>Not Close</v>
          </cell>
        </row>
        <row r="85">
          <cell r="A85">
            <v>926</v>
          </cell>
          <cell r="B85" t="str">
            <v>Norfolk</v>
          </cell>
          <cell r="C85">
            <v>935</v>
          </cell>
          <cell r="D85" t="str">
            <v>Suffolk</v>
          </cell>
          <cell r="E85" t="str">
            <v>Extremely Close</v>
          </cell>
          <cell r="G85">
            <v>908</v>
          </cell>
          <cell r="H85" t="str">
            <v>Cornwall</v>
          </cell>
          <cell r="I85" t="str">
            <v>Extremely Close</v>
          </cell>
          <cell r="K85">
            <v>925</v>
          </cell>
          <cell r="L85" t="str">
            <v>Lincolnshire</v>
          </cell>
          <cell r="M85" t="str">
            <v>Very Close</v>
          </cell>
          <cell r="O85">
            <v>909</v>
          </cell>
          <cell r="P85" t="str">
            <v>Cumbria</v>
          </cell>
          <cell r="Q85" t="str">
            <v>Very Close</v>
          </cell>
          <cell r="S85">
            <v>933</v>
          </cell>
          <cell r="T85" t="str">
            <v>Somerset</v>
          </cell>
          <cell r="U85" t="str">
            <v>Very Close</v>
          </cell>
          <cell r="W85">
            <v>878</v>
          </cell>
          <cell r="X85" t="str">
            <v>Devon</v>
          </cell>
          <cell r="Y85" t="str">
            <v>Very Close</v>
          </cell>
          <cell r="AA85">
            <v>893</v>
          </cell>
          <cell r="AB85" t="str">
            <v>Shropshire</v>
          </cell>
          <cell r="AC85" t="str">
            <v>Very Close</v>
          </cell>
          <cell r="AE85">
            <v>845</v>
          </cell>
          <cell r="AF85" t="str">
            <v>East Sussex</v>
          </cell>
          <cell r="AG85" t="str">
            <v>Very Close</v>
          </cell>
          <cell r="AI85">
            <v>921</v>
          </cell>
          <cell r="AJ85" t="str">
            <v>Isle of Wight</v>
          </cell>
          <cell r="AK85" t="str">
            <v>Very Close</v>
          </cell>
          <cell r="AM85">
            <v>830</v>
          </cell>
          <cell r="AN85" t="str">
            <v>Derbyshire</v>
          </cell>
          <cell r="AO85" t="str">
            <v>Very Close</v>
          </cell>
        </row>
        <row r="86">
          <cell r="A86">
            <v>812</v>
          </cell>
          <cell r="B86" t="str">
            <v>North East Lincolnshire</v>
          </cell>
          <cell r="C86">
            <v>371</v>
          </cell>
          <cell r="D86" t="str">
            <v>Doncaster</v>
          </cell>
          <cell r="E86" t="str">
            <v>Very Close</v>
          </cell>
          <cell r="G86">
            <v>807</v>
          </cell>
          <cell r="H86" t="str">
            <v>Redcar and Cleveland</v>
          </cell>
          <cell r="I86" t="str">
            <v>Very Close</v>
          </cell>
          <cell r="K86">
            <v>876</v>
          </cell>
          <cell r="L86" t="str">
            <v>Halton</v>
          </cell>
          <cell r="M86" t="str">
            <v>Very Close</v>
          </cell>
          <cell r="O86">
            <v>805</v>
          </cell>
          <cell r="P86" t="str">
            <v>Hartlepool</v>
          </cell>
          <cell r="Q86" t="str">
            <v>Very Close</v>
          </cell>
          <cell r="S86">
            <v>370</v>
          </cell>
          <cell r="T86" t="str">
            <v>Barnsley</v>
          </cell>
          <cell r="U86" t="str">
            <v>Very Close</v>
          </cell>
          <cell r="W86">
            <v>357</v>
          </cell>
          <cell r="X86" t="str">
            <v>Tameside</v>
          </cell>
          <cell r="Y86" t="str">
            <v>Very Close</v>
          </cell>
          <cell r="AA86">
            <v>372</v>
          </cell>
          <cell r="AB86" t="str">
            <v>Rotherham</v>
          </cell>
          <cell r="AC86" t="str">
            <v>Very Close</v>
          </cell>
          <cell r="AE86">
            <v>359</v>
          </cell>
          <cell r="AF86" t="str">
            <v>Wigan</v>
          </cell>
          <cell r="AG86" t="str">
            <v>Very Close</v>
          </cell>
          <cell r="AI86">
            <v>342</v>
          </cell>
          <cell r="AJ86" t="str">
            <v>St. Helens</v>
          </cell>
          <cell r="AK86" t="str">
            <v>Very Close</v>
          </cell>
          <cell r="AM86">
            <v>384</v>
          </cell>
          <cell r="AN86" t="str">
            <v>Wakefield</v>
          </cell>
          <cell r="AO86" t="str">
            <v>Very Close</v>
          </cell>
        </row>
        <row r="87">
          <cell r="A87">
            <v>813</v>
          </cell>
          <cell r="B87" t="str">
            <v>North Lincolnshire</v>
          </cell>
          <cell r="C87">
            <v>371</v>
          </cell>
          <cell r="D87" t="str">
            <v>Doncaster</v>
          </cell>
          <cell r="E87" t="str">
            <v>Very Close</v>
          </cell>
          <cell r="G87">
            <v>372</v>
          </cell>
          <cell r="H87" t="str">
            <v>Rotherham</v>
          </cell>
          <cell r="I87" t="str">
            <v>Very Close</v>
          </cell>
          <cell r="K87">
            <v>894</v>
          </cell>
          <cell r="L87" t="str">
            <v>Telford and Wrekin</v>
          </cell>
          <cell r="M87" t="str">
            <v>Very Close</v>
          </cell>
          <cell r="O87">
            <v>830</v>
          </cell>
          <cell r="P87" t="str">
            <v>Derbyshire</v>
          </cell>
          <cell r="Q87" t="str">
            <v>Very Close</v>
          </cell>
          <cell r="S87">
            <v>359</v>
          </cell>
          <cell r="T87" t="str">
            <v>Wigan</v>
          </cell>
          <cell r="U87" t="str">
            <v>Very Close</v>
          </cell>
          <cell r="W87">
            <v>925</v>
          </cell>
          <cell r="X87" t="str">
            <v>Lincolnshire</v>
          </cell>
          <cell r="Y87" t="str">
            <v>Very Close</v>
          </cell>
          <cell r="AA87">
            <v>909</v>
          </cell>
          <cell r="AB87" t="str">
            <v>Cumbria</v>
          </cell>
          <cell r="AC87" t="str">
            <v>Very Close</v>
          </cell>
          <cell r="AE87">
            <v>332</v>
          </cell>
          <cell r="AF87" t="str">
            <v>Dudley</v>
          </cell>
          <cell r="AG87" t="str">
            <v>Very Close</v>
          </cell>
          <cell r="AI87">
            <v>891</v>
          </cell>
          <cell r="AJ87" t="str">
            <v>Nottinghamshire</v>
          </cell>
          <cell r="AK87" t="str">
            <v>Very Close</v>
          </cell>
          <cell r="AM87">
            <v>926</v>
          </cell>
          <cell r="AN87" t="str">
            <v>Norfolk</v>
          </cell>
          <cell r="AO87" t="str">
            <v>Very Close</v>
          </cell>
        </row>
        <row r="88">
          <cell r="A88">
            <v>802</v>
          </cell>
          <cell r="B88" t="str">
            <v>North Somerset</v>
          </cell>
          <cell r="C88">
            <v>885</v>
          </cell>
          <cell r="D88" t="str">
            <v>Worcestershire</v>
          </cell>
          <cell r="E88" t="str">
            <v>Extremely Close</v>
          </cell>
          <cell r="G88">
            <v>803</v>
          </cell>
          <cell r="H88" t="str">
            <v>South Gloucestershire</v>
          </cell>
          <cell r="I88" t="str">
            <v>Extremely Close</v>
          </cell>
          <cell r="K88">
            <v>938</v>
          </cell>
          <cell r="L88" t="str">
            <v>West Sussex</v>
          </cell>
          <cell r="M88" t="str">
            <v>Very Close</v>
          </cell>
          <cell r="O88">
            <v>850</v>
          </cell>
          <cell r="P88" t="str">
            <v>Hampshire</v>
          </cell>
          <cell r="Q88" t="str">
            <v>Very Close</v>
          </cell>
          <cell r="S88">
            <v>845</v>
          </cell>
          <cell r="T88" t="str">
            <v>East Sussex</v>
          </cell>
          <cell r="U88" t="str">
            <v>Very Close</v>
          </cell>
          <cell r="W88">
            <v>916</v>
          </cell>
          <cell r="X88" t="str">
            <v>Gloucestershire</v>
          </cell>
          <cell r="Y88" t="str">
            <v>Very Close</v>
          </cell>
          <cell r="AA88">
            <v>881</v>
          </cell>
          <cell r="AB88" t="str">
            <v>Essex</v>
          </cell>
          <cell r="AC88" t="str">
            <v>Very Close</v>
          </cell>
          <cell r="AE88">
            <v>835</v>
          </cell>
          <cell r="AF88" t="str">
            <v>Dorset</v>
          </cell>
          <cell r="AG88" t="str">
            <v>Very Close</v>
          </cell>
          <cell r="AI88">
            <v>855</v>
          </cell>
          <cell r="AJ88" t="str">
            <v>Leicestershire</v>
          </cell>
          <cell r="AK88" t="str">
            <v>Very Close</v>
          </cell>
          <cell r="AM88">
            <v>937</v>
          </cell>
          <cell r="AN88" t="str">
            <v>Warwickshire</v>
          </cell>
          <cell r="AO88" t="str">
            <v>Very Close</v>
          </cell>
        </row>
        <row r="89">
          <cell r="A89">
            <v>392</v>
          </cell>
          <cell r="B89" t="str">
            <v>North Tyneside</v>
          </cell>
          <cell r="C89">
            <v>841</v>
          </cell>
          <cell r="D89" t="str">
            <v>Darlington</v>
          </cell>
          <cell r="E89" t="str">
            <v>Very Close</v>
          </cell>
          <cell r="G89">
            <v>808</v>
          </cell>
          <cell r="H89" t="str">
            <v>Stockton-on-Tees</v>
          </cell>
          <cell r="I89" t="str">
            <v>Very Close</v>
          </cell>
          <cell r="K89">
            <v>342</v>
          </cell>
          <cell r="L89" t="str">
            <v>St. Helens</v>
          </cell>
          <cell r="M89" t="str">
            <v>Very Close</v>
          </cell>
          <cell r="O89">
            <v>343</v>
          </cell>
          <cell r="P89" t="str">
            <v>Sefton</v>
          </cell>
          <cell r="Q89" t="str">
            <v>Very Close</v>
          </cell>
          <cell r="S89">
            <v>840</v>
          </cell>
          <cell r="T89" t="str">
            <v>Durham</v>
          </cell>
          <cell r="U89" t="str">
            <v>Very Close</v>
          </cell>
          <cell r="W89">
            <v>390</v>
          </cell>
          <cell r="X89" t="str">
            <v>Gateshead</v>
          </cell>
          <cell r="Y89" t="str">
            <v>Very Close</v>
          </cell>
          <cell r="AA89">
            <v>344</v>
          </cell>
          <cell r="AB89" t="str">
            <v>Wirral</v>
          </cell>
          <cell r="AC89" t="str">
            <v>Very Close</v>
          </cell>
          <cell r="AE89">
            <v>359</v>
          </cell>
          <cell r="AF89" t="str">
            <v>Wigan</v>
          </cell>
          <cell r="AG89" t="str">
            <v>Very Close</v>
          </cell>
          <cell r="AI89">
            <v>381</v>
          </cell>
          <cell r="AJ89" t="str">
            <v>Calderdale</v>
          </cell>
          <cell r="AK89" t="str">
            <v>Very Close</v>
          </cell>
          <cell r="AM89">
            <v>929</v>
          </cell>
          <cell r="AN89" t="str">
            <v>Northumberland</v>
          </cell>
          <cell r="AO89" t="str">
            <v>Very Close</v>
          </cell>
        </row>
        <row r="90">
          <cell r="A90">
            <v>815</v>
          </cell>
          <cell r="B90" t="str">
            <v>North Yorkshire</v>
          </cell>
          <cell r="C90">
            <v>811</v>
          </cell>
          <cell r="D90" t="str">
            <v>East Riding of Yorkshire</v>
          </cell>
          <cell r="E90" t="str">
            <v>Very Close</v>
          </cell>
          <cell r="G90">
            <v>937</v>
          </cell>
          <cell r="H90" t="str">
            <v>Warwickshire</v>
          </cell>
          <cell r="I90" t="str">
            <v>Very Close</v>
          </cell>
          <cell r="K90">
            <v>895</v>
          </cell>
          <cell r="L90" t="str">
            <v>Cheshire East</v>
          </cell>
          <cell r="M90" t="str">
            <v>Very Close</v>
          </cell>
          <cell r="O90">
            <v>896</v>
          </cell>
          <cell r="P90" t="str">
            <v>Cheshire West and Chester</v>
          </cell>
          <cell r="Q90" t="str">
            <v>Very Close</v>
          </cell>
          <cell r="S90">
            <v>857</v>
          </cell>
          <cell r="T90" t="str">
            <v>Rutland</v>
          </cell>
          <cell r="U90" t="str">
            <v>Very Close</v>
          </cell>
          <cell r="W90">
            <v>823</v>
          </cell>
          <cell r="X90" t="str">
            <v>Central Bedfordshire</v>
          </cell>
          <cell r="Y90" t="str">
            <v>Very Close</v>
          </cell>
          <cell r="AA90">
            <v>885</v>
          </cell>
          <cell r="AB90" t="str">
            <v>Worcestershire</v>
          </cell>
          <cell r="AC90" t="str">
            <v>Very Close</v>
          </cell>
          <cell r="AE90">
            <v>869</v>
          </cell>
          <cell r="AF90" t="str">
            <v>West Berkshire</v>
          </cell>
          <cell r="AG90" t="str">
            <v>Very Close</v>
          </cell>
          <cell r="AI90">
            <v>877</v>
          </cell>
          <cell r="AJ90" t="str">
            <v>Warrington</v>
          </cell>
          <cell r="AK90" t="str">
            <v>Very Close</v>
          </cell>
          <cell r="AM90">
            <v>860</v>
          </cell>
          <cell r="AN90" t="str">
            <v>Staffordshire</v>
          </cell>
          <cell r="AO90" t="str">
            <v>Very Close</v>
          </cell>
        </row>
        <row r="91">
          <cell r="A91">
            <v>928</v>
          </cell>
          <cell r="B91" t="str">
            <v>Northamptonshire</v>
          </cell>
          <cell r="C91">
            <v>886</v>
          </cell>
          <cell r="D91" t="str">
            <v>Kent</v>
          </cell>
          <cell r="E91" t="str">
            <v>Very Close</v>
          </cell>
          <cell r="G91">
            <v>891</v>
          </cell>
          <cell r="H91" t="str">
            <v>Nottinghamshire</v>
          </cell>
          <cell r="I91" t="str">
            <v>Very Close</v>
          </cell>
          <cell r="K91">
            <v>866</v>
          </cell>
          <cell r="L91" t="str">
            <v>Swindon</v>
          </cell>
          <cell r="M91" t="str">
            <v>Very Close</v>
          </cell>
          <cell r="O91">
            <v>860</v>
          </cell>
          <cell r="P91" t="str">
            <v>Staffordshire</v>
          </cell>
          <cell r="Q91" t="str">
            <v>Very Close</v>
          </cell>
          <cell r="S91">
            <v>830</v>
          </cell>
          <cell r="T91" t="str">
            <v>Derbyshire</v>
          </cell>
          <cell r="U91" t="str">
            <v>Very Close</v>
          </cell>
          <cell r="W91">
            <v>881</v>
          </cell>
          <cell r="X91" t="str">
            <v>Essex</v>
          </cell>
          <cell r="Y91" t="str">
            <v>Very Close</v>
          </cell>
          <cell r="AA91">
            <v>937</v>
          </cell>
          <cell r="AB91" t="str">
            <v>Warwickshire</v>
          </cell>
          <cell r="AC91" t="str">
            <v>Very Close</v>
          </cell>
          <cell r="AE91">
            <v>885</v>
          </cell>
          <cell r="AF91" t="str">
            <v>Worcestershire</v>
          </cell>
          <cell r="AG91" t="str">
            <v>Very Close</v>
          </cell>
          <cell r="AI91">
            <v>888</v>
          </cell>
          <cell r="AJ91" t="str">
            <v>Lancashire</v>
          </cell>
          <cell r="AK91" t="str">
            <v>Very Close</v>
          </cell>
          <cell r="AM91">
            <v>887</v>
          </cell>
          <cell r="AN91" t="str">
            <v>Medway</v>
          </cell>
          <cell r="AO91" t="str">
            <v>Very Close</v>
          </cell>
        </row>
        <row r="92">
          <cell r="A92">
            <v>929</v>
          </cell>
          <cell r="B92" t="str">
            <v>Northumberland</v>
          </cell>
          <cell r="C92">
            <v>811</v>
          </cell>
          <cell r="D92" t="str">
            <v>East Riding of Yorkshire</v>
          </cell>
          <cell r="E92" t="str">
            <v>Very Close</v>
          </cell>
          <cell r="G92">
            <v>896</v>
          </cell>
          <cell r="H92" t="str">
            <v>Cheshire West and Chester</v>
          </cell>
          <cell r="I92" t="str">
            <v>Very Close</v>
          </cell>
          <cell r="K92">
            <v>877</v>
          </cell>
          <cell r="L92" t="str">
            <v>Warrington</v>
          </cell>
          <cell r="M92" t="str">
            <v>Very Close</v>
          </cell>
          <cell r="O92">
            <v>392</v>
          </cell>
          <cell r="P92" t="str">
            <v>North Tyneside</v>
          </cell>
          <cell r="Q92" t="str">
            <v>Very Close</v>
          </cell>
          <cell r="S92">
            <v>808</v>
          </cell>
          <cell r="T92" t="str">
            <v>Stockton-on-Tees</v>
          </cell>
          <cell r="U92" t="str">
            <v>Very Close</v>
          </cell>
          <cell r="W92">
            <v>840</v>
          </cell>
          <cell r="X92" t="str">
            <v>Durham</v>
          </cell>
          <cell r="Y92" t="str">
            <v>Very Close</v>
          </cell>
          <cell r="AA92">
            <v>860</v>
          </cell>
          <cell r="AB92" t="str">
            <v>Staffordshire</v>
          </cell>
          <cell r="AC92" t="str">
            <v>Very Close</v>
          </cell>
          <cell r="AE92">
            <v>381</v>
          </cell>
          <cell r="AF92" t="str">
            <v>Calderdale</v>
          </cell>
          <cell r="AG92" t="str">
            <v>Very Close</v>
          </cell>
          <cell r="AI92">
            <v>830</v>
          </cell>
          <cell r="AJ92" t="str">
            <v>Derbyshire</v>
          </cell>
          <cell r="AK92" t="str">
            <v>Very Close</v>
          </cell>
          <cell r="AM92">
            <v>891</v>
          </cell>
          <cell r="AN92" t="str">
            <v>Nottinghamshire</v>
          </cell>
          <cell r="AO92" t="str">
            <v>Very Close</v>
          </cell>
        </row>
        <row r="93">
          <cell r="A93">
            <v>892</v>
          </cell>
          <cell r="B93" t="str">
            <v>Nottingham</v>
          </cell>
          <cell r="C93">
            <v>352</v>
          </cell>
          <cell r="D93" t="str">
            <v>Manchester</v>
          </cell>
          <cell r="E93" t="str">
            <v>Close</v>
          </cell>
          <cell r="G93">
            <v>336</v>
          </cell>
          <cell r="H93" t="str">
            <v>Wolverhampton</v>
          </cell>
          <cell r="I93" t="str">
            <v>Close</v>
          </cell>
          <cell r="K93">
            <v>333</v>
          </cell>
          <cell r="L93" t="str">
            <v>Sandwell</v>
          </cell>
          <cell r="M93" t="str">
            <v>Close</v>
          </cell>
          <cell r="O93">
            <v>801</v>
          </cell>
          <cell r="P93" t="str">
            <v>Bristol, City of</v>
          </cell>
          <cell r="Q93" t="str">
            <v>Close</v>
          </cell>
          <cell r="S93">
            <v>852</v>
          </cell>
          <cell r="T93" t="str">
            <v>Southampton</v>
          </cell>
          <cell r="U93" t="str">
            <v>Close</v>
          </cell>
          <cell r="W93">
            <v>331</v>
          </cell>
          <cell r="X93" t="str">
            <v>Coventry</v>
          </cell>
          <cell r="Y93" t="str">
            <v>Close</v>
          </cell>
          <cell r="AA93">
            <v>330</v>
          </cell>
          <cell r="AB93" t="str">
            <v>Birmingham</v>
          </cell>
          <cell r="AC93" t="str">
            <v>Close</v>
          </cell>
          <cell r="AE93">
            <v>355</v>
          </cell>
          <cell r="AF93" t="str">
            <v>Salford</v>
          </cell>
          <cell r="AG93" t="str">
            <v>Close</v>
          </cell>
          <cell r="AI93">
            <v>831</v>
          </cell>
          <cell r="AJ93" t="str">
            <v>Derby</v>
          </cell>
          <cell r="AK93" t="str">
            <v>Somewhat close</v>
          </cell>
          <cell r="AM93">
            <v>810</v>
          </cell>
          <cell r="AN93" t="str">
            <v>Kingston Upon Hull, City of</v>
          </cell>
          <cell r="AO93" t="str">
            <v>Somewhat close</v>
          </cell>
        </row>
        <row r="94">
          <cell r="A94">
            <v>891</v>
          </cell>
          <cell r="B94" t="str">
            <v>Nottinghamshire</v>
          </cell>
          <cell r="C94">
            <v>830</v>
          </cell>
          <cell r="D94" t="str">
            <v>Derbyshire</v>
          </cell>
          <cell r="E94" t="str">
            <v>Extremely Close</v>
          </cell>
          <cell r="G94">
            <v>860</v>
          </cell>
          <cell r="H94" t="str">
            <v>Staffordshire</v>
          </cell>
          <cell r="I94" t="str">
            <v>Extremely Close</v>
          </cell>
          <cell r="K94">
            <v>888</v>
          </cell>
          <cell r="L94" t="str">
            <v>Lancashire</v>
          </cell>
          <cell r="M94" t="str">
            <v>Extremely Close</v>
          </cell>
          <cell r="O94">
            <v>885</v>
          </cell>
          <cell r="P94" t="str">
            <v>Worcestershire</v>
          </cell>
          <cell r="Q94" t="str">
            <v>Very Close</v>
          </cell>
          <cell r="S94">
            <v>909</v>
          </cell>
          <cell r="T94" t="str">
            <v>Cumbria</v>
          </cell>
          <cell r="U94" t="str">
            <v>Very Close</v>
          </cell>
          <cell r="W94">
            <v>928</v>
          </cell>
          <cell r="X94" t="str">
            <v>Northamptonshire</v>
          </cell>
          <cell r="Y94" t="str">
            <v>Very Close</v>
          </cell>
          <cell r="AA94">
            <v>881</v>
          </cell>
          <cell r="AB94" t="str">
            <v>Essex</v>
          </cell>
          <cell r="AC94" t="str">
            <v>Very Close</v>
          </cell>
          <cell r="AE94">
            <v>886</v>
          </cell>
          <cell r="AF94" t="str">
            <v>Kent</v>
          </cell>
          <cell r="AG94" t="str">
            <v>Very Close</v>
          </cell>
          <cell r="AI94">
            <v>896</v>
          </cell>
          <cell r="AJ94" t="str">
            <v>Cheshire West and Chester</v>
          </cell>
          <cell r="AK94" t="str">
            <v>Very Close</v>
          </cell>
          <cell r="AM94">
            <v>937</v>
          </cell>
          <cell r="AN94" t="str">
            <v>Warwickshire</v>
          </cell>
          <cell r="AO94" t="str">
            <v>Very Close</v>
          </cell>
        </row>
        <row r="95">
          <cell r="A95">
            <v>353</v>
          </cell>
          <cell r="B95" t="str">
            <v>Oldham</v>
          </cell>
          <cell r="C95">
            <v>354</v>
          </cell>
          <cell r="D95" t="str">
            <v>Rochdale</v>
          </cell>
          <cell r="E95" t="str">
            <v>Very Close</v>
          </cell>
          <cell r="G95">
            <v>380</v>
          </cell>
          <cell r="H95" t="str">
            <v>Bradford</v>
          </cell>
          <cell r="I95" t="str">
            <v>Close</v>
          </cell>
          <cell r="K95">
            <v>335</v>
          </cell>
          <cell r="L95" t="str">
            <v>Walsall</v>
          </cell>
          <cell r="M95" t="str">
            <v>Close</v>
          </cell>
          <cell r="O95">
            <v>357</v>
          </cell>
          <cell r="P95" t="str">
            <v>Tameside</v>
          </cell>
          <cell r="Q95" t="str">
            <v>Close</v>
          </cell>
          <cell r="S95">
            <v>382</v>
          </cell>
          <cell r="T95" t="str">
            <v>Kirklees</v>
          </cell>
          <cell r="U95" t="str">
            <v>Close</v>
          </cell>
          <cell r="W95">
            <v>350</v>
          </cell>
          <cell r="X95" t="str">
            <v>Bolton</v>
          </cell>
          <cell r="Y95" t="str">
            <v>Close</v>
          </cell>
          <cell r="AA95">
            <v>831</v>
          </cell>
          <cell r="AB95" t="str">
            <v>Derby</v>
          </cell>
          <cell r="AC95" t="str">
            <v>Close</v>
          </cell>
          <cell r="AE95">
            <v>889</v>
          </cell>
          <cell r="AF95" t="str">
            <v>Blackburn with Darwen</v>
          </cell>
          <cell r="AG95" t="str">
            <v>Close</v>
          </cell>
          <cell r="AI95">
            <v>806</v>
          </cell>
          <cell r="AJ95" t="str">
            <v>Middlesbrough</v>
          </cell>
          <cell r="AK95" t="str">
            <v>Close</v>
          </cell>
          <cell r="AM95">
            <v>332</v>
          </cell>
          <cell r="AN95" t="str">
            <v>Dudley</v>
          </cell>
          <cell r="AO95" t="str">
            <v>Close</v>
          </cell>
        </row>
        <row r="96">
          <cell r="A96">
            <v>931</v>
          </cell>
          <cell r="B96" t="str">
            <v>Oxfordshire</v>
          </cell>
          <cell r="C96">
            <v>873</v>
          </cell>
          <cell r="D96" t="str">
            <v>Cambridgeshire</v>
          </cell>
          <cell r="E96" t="str">
            <v>Extremely Close</v>
          </cell>
          <cell r="G96">
            <v>800</v>
          </cell>
          <cell r="H96" t="str">
            <v>Bath and North East Somerset</v>
          </cell>
          <cell r="I96" t="str">
            <v>Very Close</v>
          </cell>
          <cell r="K96">
            <v>919</v>
          </cell>
          <cell r="L96" t="str">
            <v>Hertfordshire</v>
          </cell>
          <cell r="M96" t="str">
            <v>Very Close</v>
          </cell>
          <cell r="O96">
            <v>850</v>
          </cell>
          <cell r="P96" t="str">
            <v>Hampshire</v>
          </cell>
          <cell r="Q96" t="str">
            <v>Very Close</v>
          </cell>
          <cell r="S96">
            <v>869</v>
          </cell>
          <cell r="T96" t="str">
            <v>West Berkshire</v>
          </cell>
          <cell r="U96" t="str">
            <v>Very Close</v>
          </cell>
          <cell r="W96">
            <v>865</v>
          </cell>
          <cell r="X96" t="str">
            <v>Wiltshire</v>
          </cell>
          <cell r="Y96" t="str">
            <v>Very Close</v>
          </cell>
          <cell r="AA96">
            <v>916</v>
          </cell>
          <cell r="AB96" t="str">
            <v>Gloucestershire</v>
          </cell>
          <cell r="AC96" t="str">
            <v>Very Close</v>
          </cell>
          <cell r="AE96">
            <v>825</v>
          </cell>
          <cell r="AF96" t="str">
            <v>Buckinghamshire</v>
          </cell>
          <cell r="AG96" t="str">
            <v>Very Close</v>
          </cell>
          <cell r="AI96">
            <v>867</v>
          </cell>
          <cell r="AJ96" t="str">
            <v>Bracknell Forest</v>
          </cell>
          <cell r="AK96" t="str">
            <v>Very Close</v>
          </cell>
          <cell r="AM96">
            <v>938</v>
          </cell>
          <cell r="AN96" t="str">
            <v>West Sussex</v>
          </cell>
          <cell r="AO96" t="str">
            <v>Very Close</v>
          </cell>
        </row>
        <row r="97">
          <cell r="A97">
            <v>874</v>
          </cell>
          <cell r="B97" t="str">
            <v>Peterborough</v>
          </cell>
          <cell r="C97">
            <v>831</v>
          </cell>
          <cell r="D97" t="str">
            <v>Derby</v>
          </cell>
          <cell r="E97" t="str">
            <v>Very Close</v>
          </cell>
          <cell r="G97">
            <v>894</v>
          </cell>
          <cell r="H97" t="str">
            <v>Telford and Wrekin</v>
          </cell>
          <cell r="I97" t="str">
            <v>Very Close</v>
          </cell>
          <cell r="K97">
            <v>335</v>
          </cell>
          <cell r="L97" t="str">
            <v>Walsall</v>
          </cell>
          <cell r="M97" t="str">
            <v>Very Close</v>
          </cell>
          <cell r="O97">
            <v>373</v>
          </cell>
          <cell r="P97" t="str">
            <v>Sheffield</v>
          </cell>
          <cell r="Q97" t="str">
            <v>Very Close</v>
          </cell>
          <cell r="S97">
            <v>887</v>
          </cell>
          <cell r="T97" t="str">
            <v>Medway</v>
          </cell>
          <cell r="U97" t="str">
            <v>Very Close</v>
          </cell>
          <cell r="W97">
            <v>852</v>
          </cell>
          <cell r="X97" t="str">
            <v>Southampton</v>
          </cell>
          <cell r="Y97" t="str">
            <v>Very Close</v>
          </cell>
          <cell r="AA97">
            <v>851</v>
          </cell>
          <cell r="AB97" t="str">
            <v>Portsmouth</v>
          </cell>
          <cell r="AC97" t="str">
            <v>Very Close</v>
          </cell>
          <cell r="AE97">
            <v>879</v>
          </cell>
          <cell r="AF97" t="str">
            <v>Plymouth</v>
          </cell>
          <cell r="AG97" t="str">
            <v>Very Close</v>
          </cell>
          <cell r="AI97">
            <v>350</v>
          </cell>
          <cell r="AJ97" t="str">
            <v>Bolton</v>
          </cell>
          <cell r="AK97" t="str">
            <v>Very Close</v>
          </cell>
          <cell r="AM97">
            <v>372</v>
          </cell>
          <cell r="AN97" t="str">
            <v>Rotherham</v>
          </cell>
          <cell r="AO97" t="str">
            <v>Very Close</v>
          </cell>
        </row>
        <row r="98">
          <cell r="A98">
            <v>879</v>
          </cell>
          <cell r="B98" t="str">
            <v>Plymouth</v>
          </cell>
          <cell r="C98">
            <v>880</v>
          </cell>
          <cell r="D98" t="str">
            <v>Torbay</v>
          </cell>
          <cell r="E98" t="str">
            <v>Very Close</v>
          </cell>
          <cell r="G98">
            <v>851</v>
          </cell>
          <cell r="H98" t="str">
            <v>Portsmouth</v>
          </cell>
          <cell r="I98" t="str">
            <v>Very Close</v>
          </cell>
          <cell r="K98">
            <v>882</v>
          </cell>
          <cell r="L98" t="str">
            <v>Southend-on-Sea</v>
          </cell>
          <cell r="M98" t="str">
            <v>Very Close</v>
          </cell>
          <cell r="O98">
            <v>894</v>
          </cell>
          <cell r="P98" t="str">
            <v>Telford and Wrekin</v>
          </cell>
          <cell r="Q98" t="str">
            <v>Very Close</v>
          </cell>
          <cell r="S98">
            <v>921</v>
          </cell>
          <cell r="T98" t="str">
            <v>Isle of Wight</v>
          </cell>
          <cell r="U98" t="str">
            <v>Very Close</v>
          </cell>
          <cell r="W98">
            <v>837</v>
          </cell>
          <cell r="X98" t="str">
            <v>Bournemouth</v>
          </cell>
          <cell r="Y98" t="str">
            <v>Very Close</v>
          </cell>
          <cell r="AA98">
            <v>372</v>
          </cell>
          <cell r="AB98" t="str">
            <v>Rotherham</v>
          </cell>
          <cell r="AC98" t="str">
            <v>Very Close</v>
          </cell>
          <cell r="AE98">
            <v>373</v>
          </cell>
          <cell r="AF98" t="str">
            <v>Sheffield</v>
          </cell>
          <cell r="AG98" t="str">
            <v>Very Close</v>
          </cell>
          <cell r="AI98">
            <v>887</v>
          </cell>
          <cell r="AJ98" t="str">
            <v>Medway</v>
          </cell>
          <cell r="AK98" t="str">
            <v>Very Close</v>
          </cell>
          <cell r="AM98">
            <v>852</v>
          </cell>
          <cell r="AN98" t="str">
            <v>Southampton</v>
          </cell>
          <cell r="AO98" t="str">
            <v>Very Close</v>
          </cell>
        </row>
        <row r="99">
          <cell r="A99">
            <v>836</v>
          </cell>
          <cell r="B99" t="str">
            <v>Poole</v>
          </cell>
          <cell r="C99">
            <v>938</v>
          </cell>
          <cell r="D99" t="str">
            <v>West Sussex</v>
          </cell>
          <cell r="E99" t="str">
            <v>Very Close</v>
          </cell>
          <cell r="G99">
            <v>803</v>
          </cell>
          <cell r="H99" t="str">
            <v>South Gloucestershire</v>
          </cell>
          <cell r="I99" t="str">
            <v>Very Close</v>
          </cell>
          <cell r="K99">
            <v>885</v>
          </cell>
          <cell r="L99" t="str">
            <v>Worcestershire</v>
          </cell>
          <cell r="M99" t="str">
            <v>Very Close</v>
          </cell>
          <cell r="O99">
            <v>845</v>
          </cell>
          <cell r="P99" t="str">
            <v>East Sussex</v>
          </cell>
          <cell r="Q99" t="str">
            <v>Very Close</v>
          </cell>
          <cell r="S99">
            <v>866</v>
          </cell>
          <cell r="T99" t="str">
            <v>Swindon</v>
          </cell>
          <cell r="U99" t="str">
            <v>Very Close</v>
          </cell>
          <cell r="W99">
            <v>835</v>
          </cell>
          <cell r="X99" t="str">
            <v>Dorset</v>
          </cell>
          <cell r="Y99" t="str">
            <v>Very Close</v>
          </cell>
          <cell r="AA99">
            <v>886</v>
          </cell>
          <cell r="AB99" t="str">
            <v>Kent</v>
          </cell>
          <cell r="AC99" t="str">
            <v>Very Close</v>
          </cell>
          <cell r="AE99">
            <v>802</v>
          </cell>
          <cell r="AF99" t="str">
            <v>North Somerset</v>
          </cell>
          <cell r="AG99" t="str">
            <v>Very Close</v>
          </cell>
          <cell r="AI99">
            <v>935</v>
          </cell>
          <cell r="AJ99" t="str">
            <v>Suffolk</v>
          </cell>
          <cell r="AK99" t="str">
            <v>Very Close</v>
          </cell>
          <cell r="AM99">
            <v>881</v>
          </cell>
          <cell r="AN99" t="str">
            <v>Essex</v>
          </cell>
          <cell r="AO99" t="str">
            <v>Very Close</v>
          </cell>
        </row>
        <row r="100">
          <cell r="A100">
            <v>851</v>
          </cell>
          <cell r="B100" t="str">
            <v>Portsmouth</v>
          </cell>
          <cell r="C100">
            <v>852</v>
          </cell>
          <cell r="D100" t="str">
            <v>Southampton</v>
          </cell>
          <cell r="E100" t="str">
            <v>Very Close</v>
          </cell>
          <cell r="G100">
            <v>879</v>
          </cell>
          <cell r="H100" t="str">
            <v>Plymouth</v>
          </cell>
          <cell r="I100" t="str">
            <v>Very Close</v>
          </cell>
          <cell r="K100">
            <v>373</v>
          </cell>
          <cell r="L100" t="str">
            <v>Sheffield</v>
          </cell>
          <cell r="M100" t="str">
            <v>Very Close</v>
          </cell>
          <cell r="O100">
            <v>874</v>
          </cell>
          <cell r="P100" t="str">
            <v>Peterborough</v>
          </cell>
          <cell r="Q100" t="str">
            <v>Very Close</v>
          </cell>
          <cell r="S100">
            <v>831</v>
          </cell>
          <cell r="T100" t="str">
            <v>Derby</v>
          </cell>
          <cell r="U100" t="str">
            <v>Very Close</v>
          </cell>
          <cell r="W100">
            <v>882</v>
          </cell>
          <cell r="X100" t="str">
            <v>Southend-on-Sea</v>
          </cell>
          <cell r="Y100" t="str">
            <v>Very Close</v>
          </cell>
          <cell r="AA100">
            <v>837</v>
          </cell>
          <cell r="AB100" t="str">
            <v>Bournemouth</v>
          </cell>
          <cell r="AC100" t="str">
            <v>Very Close</v>
          </cell>
          <cell r="AE100">
            <v>894</v>
          </cell>
          <cell r="AF100" t="str">
            <v>Telford and Wrekin</v>
          </cell>
          <cell r="AG100" t="str">
            <v>Very Close</v>
          </cell>
          <cell r="AI100">
            <v>801</v>
          </cell>
          <cell r="AJ100" t="str">
            <v>Bristol, City of</v>
          </cell>
          <cell r="AK100" t="str">
            <v>Close</v>
          </cell>
          <cell r="AM100">
            <v>331</v>
          </cell>
          <cell r="AN100" t="str">
            <v>Coventry</v>
          </cell>
          <cell r="AO100" t="str">
            <v>Close</v>
          </cell>
        </row>
        <row r="101">
          <cell r="A101">
            <v>870</v>
          </cell>
          <cell r="B101" t="str">
            <v>Reading</v>
          </cell>
          <cell r="C101">
            <v>319</v>
          </cell>
          <cell r="D101" t="str">
            <v>Sutton</v>
          </cell>
          <cell r="E101" t="str">
            <v>Close</v>
          </cell>
          <cell r="G101">
            <v>801</v>
          </cell>
          <cell r="H101" t="str">
            <v>Bristol, City of</v>
          </cell>
          <cell r="I101" t="str">
            <v>Close</v>
          </cell>
          <cell r="K101">
            <v>826</v>
          </cell>
          <cell r="L101" t="str">
            <v>Milton Keynes</v>
          </cell>
          <cell r="M101" t="str">
            <v>Close</v>
          </cell>
          <cell r="O101">
            <v>822</v>
          </cell>
          <cell r="P101" t="str">
            <v>Bedford Borough</v>
          </cell>
          <cell r="Q101" t="str">
            <v>Close</v>
          </cell>
          <cell r="S101">
            <v>846</v>
          </cell>
          <cell r="T101" t="str">
            <v>Brighton and Hove</v>
          </cell>
          <cell r="U101" t="str">
            <v>Close</v>
          </cell>
          <cell r="W101">
            <v>373</v>
          </cell>
          <cell r="X101" t="str">
            <v>Sheffield</v>
          </cell>
          <cell r="Y101" t="str">
            <v>Close</v>
          </cell>
          <cell r="AA101">
            <v>302</v>
          </cell>
          <cell r="AB101" t="str">
            <v>Barnet</v>
          </cell>
          <cell r="AC101" t="str">
            <v>Close</v>
          </cell>
          <cell r="AE101">
            <v>852</v>
          </cell>
          <cell r="AF101" t="str">
            <v>Southampton</v>
          </cell>
          <cell r="AG101" t="str">
            <v>Close</v>
          </cell>
          <cell r="AI101">
            <v>831</v>
          </cell>
          <cell r="AJ101" t="str">
            <v>Derby</v>
          </cell>
          <cell r="AK101" t="str">
            <v>Close</v>
          </cell>
          <cell r="AM101">
            <v>312</v>
          </cell>
          <cell r="AN101" t="str">
            <v>Hillingdon</v>
          </cell>
          <cell r="AO101" t="str">
            <v>Close</v>
          </cell>
        </row>
        <row r="102">
          <cell r="A102">
            <v>317</v>
          </cell>
          <cell r="B102" t="str">
            <v>Redbridge</v>
          </cell>
          <cell r="C102">
            <v>312</v>
          </cell>
          <cell r="D102" t="str">
            <v>Hillingdon</v>
          </cell>
          <cell r="E102" t="str">
            <v>Close</v>
          </cell>
          <cell r="G102">
            <v>313</v>
          </cell>
          <cell r="H102" t="str">
            <v>Hounslow</v>
          </cell>
          <cell r="I102" t="str">
            <v>Close</v>
          </cell>
          <cell r="K102">
            <v>307</v>
          </cell>
          <cell r="L102" t="str">
            <v>Ealing</v>
          </cell>
          <cell r="M102" t="str">
            <v>Close</v>
          </cell>
          <cell r="O102">
            <v>302</v>
          </cell>
          <cell r="P102" t="str">
            <v>Barnet</v>
          </cell>
          <cell r="Q102" t="str">
            <v>Close</v>
          </cell>
          <cell r="S102">
            <v>871</v>
          </cell>
          <cell r="T102" t="str">
            <v>Slough</v>
          </cell>
          <cell r="U102" t="str">
            <v>Close</v>
          </cell>
          <cell r="W102">
            <v>310</v>
          </cell>
          <cell r="X102" t="str">
            <v>Harrow</v>
          </cell>
          <cell r="Y102" t="str">
            <v>Close</v>
          </cell>
          <cell r="AA102">
            <v>315</v>
          </cell>
          <cell r="AB102" t="str">
            <v>Merton</v>
          </cell>
          <cell r="AC102" t="str">
            <v>Somewhat close</v>
          </cell>
          <cell r="AE102">
            <v>821</v>
          </cell>
          <cell r="AF102" t="str">
            <v>Luton</v>
          </cell>
          <cell r="AG102" t="str">
            <v>Somewhat close</v>
          </cell>
          <cell r="AI102">
            <v>870</v>
          </cell>
          <cell r="AJ102" t="str">
            <v>Reading</v>
          </cell>
          <cell r="AK102" t="str">
            <v>Somewhat close</v>
          </cell>
          <cell r="AM102">
            <v>319</v>
          </cell>
          <cell r="AN102" t="str">
            <v>Sutton</v>
          </cell>
          <cell r="AO102" t="str">
            <v>Somewhat close</v>
          </cell>
        </row>
        <row r="103">
          <cell r="A103">
            <v>807</v>
          </cell>
          <cell r="B103" t="str">
            <v>Redcar and Cleveland</v>
          </cell>
          <cell r="C103">
            <v>370</v>
          </cell>
          <cell r="D103" t="str">
            <v>Barnsley</v>
          </cell>
          <cell r="E103" t="str">
            <v>Extremely Close</v>
          </cell>
          <cell r="G103">
            <v>805</v>
          </cell>
          <cell r="H103" t="str">
            <v>Hartlepool</v>
          </cell>
          <cell r="I103" t="str">
            <v>Very Close</v>
          </cell>
          <cell r="K103">
            <v>342</v>
          </cell>
          <cell r="L103" t="str">
            <v>St. Helens</v>
          </cell>
          <cell r="M103" t="str">
            <v>Very Close</v>
          </cell>
          <cell r="O103">
            <v>812</v>
          </cell>
          <cell r="P103" t="str">
            <v>North East Lincolnshire</v>
          </cell>
          <cell r="Q103" t="str">
            <v>Very Close</v>
          </cell>
          <cell r="S103">
            <v>359</v>
          </cell>
          <cell r="T103" t="str">
            <v>Wigan</v>
          </cell>
          <cell r="U103" t="str">
            <v>Very Close</v>
          </cell>
          <cell r="W103">
            <v>876</v>
          </cell>
          <cell r="X103" t="str">
            <v>Halton</v>
          </cell>
          <cell r="Y103" t="str">
            <v>Very Close</v>
          </cell>
          <cell r="AA103">
            <v>357</v>
          </cell>
          <cell r="AB103" t="str">
            <v>Tameside</v>
          </cell>
          <cell r="AC103" t="str">
            <v>Very Close</v>
          </cell>
          <cell r="AE103">
            <v>372</v>
          </cell>
          <cell r="AF103" t="str">
            <v>Rotherham</v>
          </cell>
          <cell r="AG103" t="str">
            <v>Very Close</v>
          </cell>
          <cell r="AI103">
            <v>371</v>
          </cell>
          <cell r="AJ103" t="str">
            <v>Doncaster</v>
          </cell>
          <cell r="AK103" t="str">
            <v>Very Close</v>
          </cell>
          <cell r="AM103">
            <v>344</v>
          </cell>
          <cell r="AN103" t="str">
            <v>Wirral</v>
          </cell>
          <cell r="AO103" t="str">
            <v>Very Close</v>
          </cell>
        </row>
        <row r="104">
          <cell r="A104">
            <v>318</v>
          </cell>
          <cell r="B104" t="str">
            <v>Richmond upon Thames</v>
          </cell>
          <cell r="C104">
            <v>868</v>
          </cell>
          <cell r="D104" t="str">
            <v>Windsor and Maidenhead</v>
          </cell>
          <cell r="E104" t="str">
            <v>Close</v>
          </cell>
          <cell r="G104">
            <v>936</v>
          </cell>
          <cell r="H104" t="str">
            <v>Surrey</v>
          </cell>
          <cell r="I104" t="str">
            <v>Close</v>
          </cell>
          <cell r="K104">
            <v>872</v>
          </cell>
          <cell r="L104" t="str">
            <v>Wokingham</v>
          </cell>
          <cell r="M104" t="str">
            <v>Somewhat close</v>
          </cell>
          <cell r="O104">
            <v>931</v>
          </cell>
          <cell r="P104" t="str">
            <v>Oxfordshire</v>
          </cell>
          <cell r="Q104" t="str">
            <v>Somewhat close</v>
          </cell>
          <cell r="S104">
            <v>314</v>
          </cell>
          <cell r="T104" t="str">
            <v>Kingston upon Thames</v>
          </cell>
          <cell r="U104" t="str">
            <v>Somewhat close</v>
          </cell>
          <cell r="W104">
            <v>825</v>
          </cell>
          <cell r="X104" t="str">
            <v>Buckinghamshire</v>
          </cell>
          <cell r="Y104" t="str">
            <v>Somewhat close</v>
          </cell>
          <cell r="AA104">
            <v>919</v>
          </cell>
          <cell r="AB104" t="str">
            <v>Hertfordshire</v>
          </cell>
          <cell r="AC104" t="str">
            <v>Somewhat close</v>
          </cell>
          <cell r="AE104">
            <v>305</v>
          </cell>
          <cell r="AF104" t="str">
            <v>Bromley</v>
          </cell>
          <cell r="AG104" t="str">
            <v>Somewhat close</v>
          </cell>
          <cell r="AI104">
            <v>873</v>
          </cell>
          <cell r="AJ104" t="str">
            <v>Cambridgeshire</v>
          </cell>
          <cell r="AK104" t="str">
            <v>Somewhat close</v>
          </cell>
          <cell r="AM104">
            <v>358</v>
          </cell>
          <cell r="AN104" t="str">
            <v>Trafford</v>
          </cell>
          <cell r="AO104" t="str">
            <v>Somewhat close</v>
          </cell>
        </row>
        <row r="105">
          <cell r="A105">
            <v>354</v>
          </cell>
          <cell r="B105" t="str">
            <v>Rochdale</v>
          </cell>
          <cell r="C105">
            <v>353</v>
          </cell>
          <cell r="D105" t="str">
            <v>Oldham</v>
          </cell>
          <cell r="E105" t="str">
            <v>Very Close</v>
          </cell>
          <cell r="G105">
            <v>806</v>
          </cell>
          <cell r="H105" t="str">
            <v>Middlesbrough</v>
          </cell>
          <cell r="I105" t="str">
            <v>Very Close</v>
          </cell>
          <cell r="K105">
            <v>357</v>
          </cell>
          <cell r="L105" t="str">
            <v>Tameside</v>
          </cell>
          <cell r="M105" t="str">
            <v>Very Close</v>
          </cell>
          <cell r="O105">
            <v>350</v>
          </cell>
          <cell r="P105" t="str">
            <v>Bolton</v>
          </cell>
          <cell r="Q105" t="str">
            <v>Very Close</v>
          </cell>
          <cell r="S105">
            <v>335</v>
          </cell>
          <cell r="T105" t="str">
            <v>Walsall</v>
          </cell>
          <cell r="U105" t="str">
            <v>Very Close</v>
          </cell>
          <cell r="W105">
            <v>382</v>
          </cell>
          <cell r="X105" t="str">
            <v>Kirklees</v>
          </cell>
          <cell r="Y105" t="str">
            <v>Very Close</v>
          </cell>
          <cell r="AA105">
            <v>372</v>
          </cell>
          <cell r="AB105" t="str">
            <v>Rotherham</v>
          </cell>
          <cell r="AC105" t="str">
            <v>Very Close</v>
          </cell>
          <cell r="AE105">
            <v>861</v>
          </cell>
          <cell r="AF105" t="str">
            <v>Stoke-on-Trent</v>
          </cell>
          <cell r="AG105" t="str">
            <v>Very Close</v>
          </cell>
          <cell r="AI105">
            <v>831</v>
          </cell>
          <cell r="AJ105" t="str">
            <v>Derby</v>
          </cell>
          <cell r="AK105" t="str">
            <v>Very Close</v>
          </cell>
          <cell r="AM105">
            <v>371</v>
          </cell>
          <cell r="AN105" t="str">
            <v>Doncaster</v>
          </cell>
          <cell r="AO105" t="str">
            <v>Very Close</v>
          </cell>
        </row>
        <row r="106">
          <cell r="A106">
            <v>372</v>
          </cell>
          <cell r="B106" t="str">
            <v>Rotherham</v>
          </cell>
          <cell r="C106">
            <v>371</v>
          </cell>
          <cell r="D106" t="str">
            <v>Doncaster</v>
          </cell>
          <cell r="E106" t="str">
            <v>Extremely Close</v>
          </cell>
          <cell r="G106">
            <v>359</v>
          </cell>
          <cell r="H106" t="str">
            <v>Wigan</v>
          </cell>
          <cell r="I106" t="str">
            <v>Extremely Close</v>
          </cell>
          <cell r="K106">
            <v>332</v>
          </cell>
          <cell r="L106" t="str">
            <v>Dudley</v>
          </cell>
          <cell r="M106" t="str">
            <v>Very Close</v>
          </cell>
          <cell r="O106">
            <v>370</v>
          </cell>
          <cell r="P106" t="str">
            <v>Barnsley</v>
          </cell>
          <cell r="Q106" t="str">
            <v>Very Close</v>
          </cell>
          <cell r="S106">
            <v>357</v>
          </cell>
          <cell r="T106" t="str">
            <v>Tameside</v>
          </cell>
          <cell r="U106" t="str">
            <v>Very Close</v>
          </cell>
          <cell r="W106">
            <v>894</v>
          </cell>
          <cell r="X106" t="str">
            <v>Telford and Wrekin</v>
          </cell>
          <cell r="Y106" t="str">
            <v>Very Close</v>
          </cell>
          <cell r="AA106">
            <v>812</v>
          </cell>
          <cell r="AB106" t="str">
            <v>North East Lincolnshire</v>
          </cell>
          <cell r="AC106" t="str">
            <v>Very Close</v>
          </cell>
          <cell r="AE106">
            <v>807</v>
          </cell>
          <cell r="AF106" t="str">
            <v>Redcar and Cleveland</v>
          </cell>
          <cell r="AG106" t="str">
            <v>Very Close</v>
          </cell>
          <cell r="AI106">
            <v>384</v>
          </cell>
          <cell r="AJ106" t="str">
            <v>Wakefield</v>
          </cell>
          <cell r="AK106" t="str">
            <v>Very Close</v>
          </cell>
          <cell r="AM106">
            <v>813</v>
          </cell>
          <cell r="AN106" t="str">
            <v>North Lincolnshire</v>
          </cell>
          <cell r="AO106" t="str">
            <v>Very Close</v>
          </cell>
        </row>
        <row r="107">
          <cell r="A107">
            <v>857</v>
          </cell>
          <cell r="B107" t="str">
            <v>Rutland</v>
          </cell>
          <cell r="C107">
            <v>815</v>
          </cell>
          <cell r="D107" t="str">
            <v>North Yorkshire</v>
          </cell>
          <cell r="E107" t="str">
            <v>Very Close</v>
          </cell>
          <cell r="G107">
            <v>869</v>
          </cell>
          <cell r="H107" t="str">
            <v>West Berkshire</v>
          </cell>
          <cell r="I107" t="str">
            <v>Very Close</v>
          </cell>
          <cell r="K107">
            <v>895</v>
          </cell>
          <cell r="L107" t="str">
            <v>Cheshire East</v>
          </cell>
          <cell r="M107" t="str">
            <v>Very Close</v>
          </cell>
          <cell r="O107">
            <v>865</v>
          </cell>
          <cell r="P107" t="str">
            <v>Wiltshire</v>
          </cell>
          <cell r="Q107" t="str">
            <v>Very Close</v>
          </cell>
          <cell r="S107">
            <v>823</v>
          </cell>
          <cell r="T107" t="str">
            <v>Central Bedfordshire</v>
          </cell>
          <cell r="U107" t="str">
            <v>Close</v>
          </cell>
          <cell r="W107">
            <v>873</v>
          </cell>
          <cell r="X107" t="str">
            <v>Cambridgeshire</v>
          </cell>
          <cell r="Y107" t="str">
            <v>Close</v>
          </cell>
          <cell r="AA107">
            <v>825</v>
          </cell>
          <cell r="AB107" t="str">
            <v>Buckinghamshire</v>
          </cell>
          <cell r="AC107" t="str">
            <v>Close</v>
          </cell>
          <cell r="AE107">
            <v>937</v>
          </cell>
          <cell r="AF107" t="str">
            <v>Warwickshire</v>
          </cell>
          <cell r="AG107" t="str">
            <v>Close</v>
          </cell>
          <cell r="AI107">
            <v>850</v>
          </cell>
          <cell r="AJ107" t="str">
            <v>Hampshire</v>
          </cell>
          <cell r="AK107" t="str">
            <v>Close</v>
          </cell>
          <cell r="AM107">
            <v>931</v>
          </cell>
          <cell r="AN107" t="str">
            <v>Oxfordshire</v>
          </cell>
          <cell r="AO107" t="str">
            <v>Close</v>
          </cell>
        </row>
        <row r="108">
          <cell r="A108">
            <v>355</v>
          </cell>
          <cell r="B108" t="str">
            <v>Salford</v>
          </cell>
          <cell r="C108">
            <v>341</v>
          </cell>
          <cell r="D108" t="str">
            <v>Liverpool</v>
          </cell>
          <cell r="E108" t="str">
            <v>Very Close</v>
          </cell>
          <cell r="G108">
            <v>806</v>
          </cell>
          <cell r="H108" t="str">
            <v>Middlesbrough</v>
          </cell>
          <cell r="I108" t="str">
            <v>Very Close</v>
          </cell>
          <cell r="K108">
            <v>391</v>
          </cell>
          <cell r="L108" t="str">
            <v>Newcastle upon Tyne</v>
          </cell>
          <cell r="M108" t="str">
            <v>Very Close</v>
          </cell>
          <cell r="O108">
            <v>393</v>
          </cell>
          <cell r="P108" t="str">
            <v>South Tyneside</v>
          </cell>
          <cell r="Q108" t="str">
            <v>Very Close</v>
          </cell>
          <cell r="S108">
            <v>805</v>
          </cell>
          <cell r="T108" t="str">
            <v>Hartlepool</v>
          </cell>
          <cell r="U108" t="str">
            <v>Very Close</v>
          </cell>
          <cell r="W108">
            <v>390</v>
          </cell>
          <cell r="X108" t="str">
            <v>Gateshead</v>
          </cell>
          <cell r="Y108" t="str">
            <v>Very Close</v>
          </cell>
          <cell r="AA108">
            <v>340</v>
          </cell>
          <cell r="AB108" t="str">
            <v>Knowsley</v>
          </cell>
          <cell r="AC108" t="str">
            <v>Very Close</v>
          </cell>
          <cell r="AE108">
            <v>876</v>
          </cell>
          <cell r="AF108" t="str">
            <v>Halton</v>
          </cell>
          <cell r="AG108" t="str">
            <v>Close</v>
          </cell>
          <cell r="AI108">
            <v>383</v>
          </cell>
          <cell r="AJ108" t="str">
            <v>Leeds</v>
          </cell>
          <cell r="AK108" t="str">
            <v>Close</v>
          </cell>
          <cell r="AM108">
            <v>357</v>
          </cell>
          <cell r="AN108" t="str">
            <v>Tameside</v>
          </cell>
          <cell r="AO108" t="str">
            <v>Close</v>
          </cell>
        </row>
        <row r="109">
          <cell r="A109">
            <v>333</v>
          </cell>
          <cell r="B109" t="str">
            <v>Sandwell</v>
          </cell>
          <cell r="C109">
            <v>336</v>
          </cell>
          <cell r="D109" t="str">
            <v>Wolverhampton</v>
          </cell>
          <cell r="E109" t="str">
            <v>Very Close</v>
          </cell>
          <cell r="G109">
            <v>335</v>
          </cell>
          <cell r="H109" t="str">
            <v>Walsall</v>
          </cell>
          <cell r="I109" t="str">
            <v>Very Close</v>
          </cell>
          <cell r="K109">
            <v>831</v>
          </cell>
          <cell r="L109" t="str">
            <v>Derby</v>
          </cell>
          <cell r="M109" t="str">
            <v>Close</v>
          </cell>
          <cell r="O109">
            <v>330</v>
          </cell>
          <cell r="P109" t="str">
            <v>Birmingham</v>
          </cell>
          <cell r="Q109" t="str">
            <v>Close</v>
          </cell>
          <cell r="S109">
            <v>331</v>
          </cell>
          <cell r="T109" t="str">
            <v>Coventry</v>
          </cell>
          <cell r="U109" t="str">
            <v>Close</v>
          </cell>
          <cell r="W109">
            <v>874</v>
          </cell>
          <cell r="X109" t="str">
            <v>Peterborough</v>
          </cell>
          <cell r="Y109" t="str">
            <v>Close</v>
          </cell>
          <cell r="AA109">
            <v>892</v>
          </cell>
          <cell r="AB109" t="str">
            <v>Nottingham</v>
          </cell>
          <cell r="AC109" t="str">
            <v>Close</v>
          </cell>
          <cell r="AE109">
            <v>861</v>
          </cell>
          <cell r="AF109" t="str">
            <v>Stoke-on-Trent</v>
          </cell>
          <cell r="AG109" t="str">
            <v>Close</v>
          </cell>
          <cell r="AI109">
            <v>821</v>
          </cell>
          <cell r="AJ109" t="str">
            <v>Luton</v>
          </cell>
          <cell r="AK109" t="str">
            <v>Close</v>
          </cell>
          <cell r="AM109">
            <v>889</v>
          </cell>
          <cell r="AN109" t="str">
            <v>Blackburn with Darwen</v>
          </cell>
          <cell r="AO109" t="str">
            <v>Close</v>
          </cell>
        </row>
        <row r="110">
          <cell r="A110">
            <v>343</v>
          </cell>
          <cell r="B110" t="str">
            <v>Sefton</v>
          </cell>
          <cell r="C110">
            <v>888</v>
          </cell>
          <cell r="D110" t="str">
            <v>Lancashire</v>
          </cell>
          <cell r="E110" t="str">
            <v>Very Close</v>
          </cell>
          <cell r="G110">
            <v>344</v>
          </cell>
          <cell r="H110" t="str">
            <v>Wirral</v>
          </cell>
          <cell r="I110" t="str">
            <v>Very Close</v>
          </cell>
          <cell r="K110">
            <v>808</v>
          </cell>
          <cell r="L110" t="str">
            <v>Stockton-on-Tees</v>
          </cell>
          <cell r="M110" t="str">
            <v>Very Close</v>
          </cell>
          <cell r="O110">
            <v>392</v>
          </cell>
          <cell r="P110" t="str">
            <v>North Tyneside</v>
          </cell>
          <cell r="Q110" t="str">
            <v>Very Close</v>
          </cell>
          <cell r="S110">
            <v>891</v>
          </cell>
          <cell r="T110" t="str">
            <v>Nottinghamshire</v>
          </cell>
          <cell r="U110" t="str">
            <v>Very Close</v>
          </cell>
          <cell r="W110">
            <v>841</v>
          </cell>
          <cell r="X110" t="str">
            <v>Darlington</v>
          </cell>
          <cell r="Y110" t="str">
            <v>Very Close</v>
          </cell>
          <cell r="AA110">
            <v>351</v>
          </cell>
          <cell r="AB110" t="str">
            <v>Bury</v>
          </cell>
          <cell r="AC110" t="str">
            <v>Very Close</v>
          </cell>
          <cell r="AE110">
            <v>359</v>
          </cell>
          <cell r="AF110" t="str">
            <v>Wigan</v>
          </cell>
          <cell r="AG110" t="str">
            <v>Very Close</v>
          </cell>
          <cell r="AI110">
            <v>381</v>
          </cell>
          <cell r="AJ110" t="str">
            <v>Calderdale</v>
          </cell>
          <cell r="AK110" t="str">
            <v>Very Close</v>
          </cell>
          <cell r="AM110">
            <v>356</v>
          </cell>
          <cell r="AN110" t="str">
            <v>Stockport</v>
          </cell>
          <cell r="AO110" t="str">
            <v>Very Close</v>
          </cell>
        </row>
        <row r="111">
          <cell r="A111">
            <v>373</v>
          </cell>
          <cell r="B111" t="str">
            <v>Sheffield</v>
          </cell>
          <cell r="C111">
            <v>831</v>
          </cell>
          <cell r="D111" t="str">
            <v>Derby</v>
          </cell>
          <cell r="E111" t="str">
            <v>Very Close</v>
          </cell>
          <cell r="G111">
            <v>383</v>
          </cell>
          <cell r="H111" t="str">
            <v>Leeds</v>
          </cell>
          <cell r="I111" t="str">
            <v>Very Close</v>
          </cell>
          <cell r="K111">
            <v>882</v>
          </cell>
          <cell r="L111" t="str">
            <v>Southend-on-Sea</v>
          </cell>
          <cell r="M111" t="str">
            <v>Very Close</v>
          </cell>
          <cell r="O111">
            <v>894</v>
          </cell>
          <cell r="P111" t="str">
            <v>Telford and Wrekin</v>
          </cell>
          <cell r="Q111" t="str">
            <v>Very Close</v>
          </cell>
          <cell r="S111">
            <v>350</v>
          </cell>
          <cell r="T111" t="str">
            <v>Bolton</v>
          </cell>
          <cell r="U111" t="str">
            <v>Very Close</v>
          </cell>
          <cell r="W111">
            <v>874</v>
          </cell>
          <cell r="X111" t="str">
            <v>Peterborough</v>
          </cell>
          <cell r="Y111" t="str">
            <v>Very Close</v>
          </cell>
          <cell r="AA111">
            <v>879</v>
          </cell>
          <cell r="AB111" t="str">
            <v>Plymouth</v>
          </cell>
          <cell r="AC111" t="str">
            <v>Very Close</v>
          </cell>
          <cell r="AE111">
            <v>851</v>
          </cell>
          <cell r="AF111" t="str">
            <v>Portsmouth</v>
          </cell>
          <cell r="AG111" t="str">
            <v>Very Close</v>
          </cell>
          <cell r="AI111">
            <v>381</v>
          </cell>
          <cell r="AJ111" t="str">
            <v>Calderdale</v>
          </cell>
          <cell r="AK111" t="str">
            <v>Very Close</v>
          </cell>
          <cell r="AM111">
            <v>822</v>
          </cell>
          <cell r="AN111" t="str">
            <v>Bedford Borough</v>
          </cell>
          <cell r="AO111" t="str">
            <v>Very Close</v>
          </cell>
        </row>
        <row r="112">
          <cell r="A112">
            <v>893</v>
          </cell>
          <cell r="B112" t="str">
            <v>Shropshire</v>
          </cell>
          <cell r="C112">
            <v>878</v>
          </cell>
          <cell r="D112" t="str">
            <v>Devon</v>
          </cell>
          <cell r="E112" t="str">
            <v>Extremely Close</v>
          </cell>
          <cell r="G112">
            <v>835</v>
          </cell>
          <cell r="H112" t="str">
            <v>Dorset</v>
          </cell>
          <cell r="I112" t="str">
            <v>Extremely Close</v>
          </cell>
          <cell r="K112">
            <v>884</v>
          </cell>
          <cell r="L112" t="str">
            <v>Herefordshire</v>
          </cell>
          <cell r="M112" t="str">
            <v>Extremely Close</v>
          </cell>
          <cell r="O112">
            <v>933</v>
          </cell>
          <cell r="P112" t="str">
            <v>Somerset</v>
          </cell>
          <cell r="Q112" t="str">
            <v>Extremely Close</v>
          </cell>
          <cell r="S112">
            <v>865</v>
          </cell>
          <cell r="T112" t="str">
            <v>Wiltshire</v>
          </cell>
          <cell r="U112" t="str">
            <v>Very Close</v>
          </cell>
          <cell r="W112">
            <v>916</v>
          </cell>
          <cell r="X112" t="str">
            <v>Gloucestershire</v>
          </cell>
          <cell r="Y112" t="str">
            <v>Very Close</v>
          </cell>
          <cell r="AA112">
            <v>935</v>
          </cell>
          <cell r="AB112" t="str">
            <v>Suffolk</v>
          </cell>
          <cell r="AC112" t="str">
            <v>Very Close</v>
          </cell>
          <cell r="AE112">
            <v>908</v>
          </cell>
          <cell r="AF112" t="str">
            <v>Cornwall</v>
          </cell>
          <cell r="AG112" t="str">
            <v>Very Close</v>
          </cell>
          <cell r="AI112">
            <v>885</v>
          </cell>
          <cell r="AJ112" t="str">
            <v>Worcestershire</v>
          </cell>
          <cell r="AK112" t="str">
            <v>Very Close</v>
          </cell>
          <cell r="AM112">
            <v>926</v>
          </cell>
          <cell r="AN112" t="str">
            <v>Norfolk</v>
          </cell>
          <cell r="AO112" t="str">
            <v>Very Close</v>
          </cell>
        </row>
        <row r="113">
          <cell r="A113">
            <v>871</v>
          </cell>
          <cell r="B113" t="str">
            <v>Slough</v>
          </cell>
          <cell r="C113">
            <v>312</v>
          </cell>
          <cell r="D113" t="str">
            <v>Hillingdon</v>
          </cell>
          <cell r="E113" t="str">
            <v>Close</v>
          </cell>
          <cell r="G113">
            <v>313</v>
          </cell>
          <cell r="H113" t="str">
            <v>Hounslow</v>
          </cell>
          <cell r="I113" t="str">
            <v>Close</v>
          </cell>
          <cell r="K113">
            <v>317</v>
          </cell>
          <cell r="L113" t="str">
            <v>Redbridge</v>
          </cell>
          <cell r="M113" t="str">
            <v>Close</v>
          </cell>
          <cell r="O113">
            <v>821</v>
          </cell>
          <cell r="P113" t="str">
            <v>Luton</v>
          </cell>
          <cell r="Q113" t="str">
            <v>Close</v>
          </cell>
          <cell r="S113">
            <v>330</v>
          </cell>
          <cell r="T113" t="str">
            <v>Birmingham</v>
          </cell>
          <cell r="U113" t="str">
            <v>Somewhat close</v>
          </cell>
          <cell r="W113">
            <v>307</v>
          </cell>
          <cell r="X113" t="str">
            <v>Ealing</v>
          </cell>
          <cell r="Y113" t="str">
            <v>Somewhat close</v>
          </cell>
          <cell r="AA113">
            <v>856</v>
          </cell>
          <cell r="AB113" t="str">
            <v>Leicester</v>
          </cell>
          <cell r="AC113" t="str">
            <v>Somewhat close</v>
          </cell>
          <cell r="AE113">
            <v>870</v>
          </cell>
          <cell r="AF113" t="str">
            <v>Reading</v>
          </cell>
          <cell r="AG113" t="str">
            <v>Somewhat close</v>
          </cell>
          <cell r="AI113">
            <v>331</v>
          </cell>
          <cell r="AJ113" t="str">
            <v>Coventry</v>
          </cell>
          <cell r="AK113" t="str">
            <v>Somewhat close</v>
          </cell>
          <cell r="AM113">
            <v>333</v>
          </cell>
          <cell r="AN113" t="str">
            <v>Sandwell</v>
          </cell>
          <cell r="AO113" t="str">
            <v>Somewhat close</v>
          </cell>
        </row>
        <row r="114">
          <cell r="A114">
            <v>334</v>
          </cell>
          <cell r="B114" t="str">
            <v>Solihull</v>
          </cell>
          <cell r="C114">
            <v>356</v>
          </cell>
          <cell r="D114" t="str">
            <v>Stockport</v>
          </cell>
          <cell r="E114" t="str">
            <v>Very Close</v>
          </cell>
          <cell r="G114">
            <v>877</v>
          </cell>
          <cell r="H114" t="str">
            <v>Warrington</v>
          </cell>
          <cell r="I114" t="str">
            <v>Very Close</v>
          </cell>
          <cell r="K114">
            <v>358</v>
          </cell>
          <cell r="L114" t="str">
            <v>Trafford</v>
          </cell>
          <cell r="M114" t="str">
            <v>Very Close</v>
          </cell>
          <cell r="O114">
            <v>896</v>
          </cell>
          <cell r="P114" t="str">
            <v>Cheshire West and Chester</v>
          </cell>
          <cell r="Q114" t="str">
            <v>Very Close</v>
          </cell>
          <cell r="S114">
            <v>823</v>
          </cell>
          <cell r="T114" t="str">
            <v>Central Bedfordshire</v>
          </cell>
          <cell r="U114" t="str">
            <v>Very Close</v>
          </cell>
          <cell r="W114">
            <v>937</v>
          </cell>
          <cell r="X114" t="str">
            <v>Warwickshire</v>
          </cell>
          <cell r="Y114" t="str">
            <v>Very Close</v>
          </cell>
          <cell r="AA114">
            <v>895</v>
          </cell>
          <cell r="AB114" t="str">
            <v>Cheshire East</v>
          </cell>
          <cell r="AC114" t="str">
            <v>Very Close</v>
          </cell>
          <cell r="AE114">
            <v>881</v>
          </cell>
          <cell r="AF114" t="str">
            <v>Essex</v>
          </cell>
          <cell r="AG114" t="str">
            <v>Very Close</v>
          </cell>
          <cell r="AI114">
            <v>351</v>
          </cell>
          <cell r="AJ114" t="str">
            <v>Bury</v>
          </cell>
          <cell r="AK114" t="str">
            <v>Very Close</v>
          </cell>
          <cell r="AM114">
            <v>919</v>
          </cell>
          <cell r="AN114" t="str">
            <v>Hertfordshire</v>
          </cell>
          <cell r="AO114" t="str">
            <v>Very Close</v>
          </cell>
        </row>
        <row r="115">
          <cell r="A115">
            <v>933</v>
          </cell>
          <cell r="B115" t="str">
            <v>Somerset</v>
          </cell>
          <cell r="C115">
            <v>878</v>
          </cell>
          <cell r="D115" t="str">
            <v>Devon</v>
          </cell>
          <cell r="E115" t="str">
            <v>Extremely Close</v>
          </cell>
          <cell r="G115">
            <v>908</v>
          </cell>
          <cell r="H115" t="str">
            <v>Cornwall</v>
          </cell>
          <cell r="I115" t="str">
            <v>Extremely Close</v>
          </cell>
          <cell r="K115">
            <v>935</v>
          </cell>
          <cell r="L115" t="str">
            <v>Suffolk</v>
          </cell>
          <cell r="M115" t="str">
            <v>Extremely Close</v>
          </cell>
          <cell r="O115">
            <v>893</v>
          </cell>
          <cell r="P115" t="str">
            <v>Shropshire</v>
          </cell>
          <cell r="Q115" t="str">
            <v>Extremely Close</v>
          </cell>
          <cell r="S115">
            <v>884</v>
          </cell>
          <cell r="T115" t="str">
            <v>Herefordshire</v>
          </cell>
          <cell r="U115" t="str">
            <v>Extremely Close</v>
          </cell>
          <cell r="W115">
            <v>835</v>
          </cell>
          <cell r="X115" t="str">
            <v>Dorset</v>
          </cell>
          <cell r="Y115" t="str">
            <v>Very Close</v>
          </cell>
          <cell r="AA115">
            <v>926</v>
          </cell>
          <cell r="AB115" t="str">
            <v>Norfolk</v>
          </cell>
          <cell r="AC115" t="str">
            <v>Very Close</v>
          </cell>
          <cell r="AE115">
            <v>916</v>
          </cell>
          <cell r="AF115" t="str">
            <v>Gloucestershire</v>
          </cell>
          <cell r="AG115" t="str">
            <v>Very Close</v>
          </cell>
          <cell r="AI115">
            <v>865</v>
          </cell>
          <cell r="AJ115" t="str">
            <v>Wiltshire</v>
          </cell>
          <cell r="AK115" t="str">
            <v>Very Close</v>
          </cell>
          <cell r="AM115">
            <v>845</v>
          </cell>
          <cell r="AN115" t="str">
            <v>East Sussex</v>
          </cell>
          <cell r="AO115" t="str">
            <v>Very Close</v>
          </cell>
        </row>
        <row r="116">
          <cell r="A116">
            <v>803</v>
          </cell>
          <cell r="B116" t="str">
            <v>South Gloucestershire</v>
          </cell>
          <cell r="C116">
            <v>850</v>
          </cell>
          <cell r="D116" t="str">
            <v>Hampshire</v>
          </cell>
          <cell r="E116" t="str">
            <v>Extremely Close</v>
          </cell>
          <cell r="G116">
            <v>938</v>
          </cell>
          <cell r="H116" t="str">
            <v>West Sussex</v>
          </cell>
          <cell r="I116" t="str">
            <v>Extremely Close</v>
          </cell>
          <cell r="K116">
            <v>855</v>
          </cell>
          <cell r="L116" t="str">
            <v>Leicestershire</v>
          </cell>
          <cell r="M116" t="str">
            <v>Extremely Close</v>
          </cell>
          <cell r="O116">
            <v>802</v>
          </cell>
          <cell r="P116" t="str">
            <v>North Somerset</v>
          </cell>
          <cell r="Q116" t="str">
            <v>Extremely Close</v>
          </cell>
          <cell r="S116">
            <v>885</v>
          </cell>
          <cell r="T116" t="str">
            <v>Worcestershire</v>
          </cell>
          <cell r="U116" t="str">
            <v>Very Close</v>
          </cell>
          <cell r="W116">
            <v>916</v>
          </cell>
          <cell r="X116" t="str">
            <v>Gloucestershire</v>
          </cell>
          <cell r="Y116" t="str">
            <v>Very Close</v>
          </cell>
          <cell r="AA116">
            <v>823</v>
          </cell>
          <cell r="AB116" t="str">
            <v>Central Bedfordshire</v>
          </cell>
          <cell r="AC116" t="str">
            <v>Very Close</v>
          </cell>
          <cell r="AE116">
            <v>881</v>
          </cell>
          <cell r="AF116" t="str">
            <v>Essex</v>
          </cell>
          <cell r="AG116" t="str">
            <v>Very Close</v>
          </cell>
          <cell r="AI116">
            <v>836</v>
          </cell>
          <cell r="AJ116" t="str">
            <v>Poole</v>
          </cell>
          <cell r="AK116" t="str">
            <v>Very Close</v>
          </cell>
          <cell r="AM116">
            <v>835</v>
          </cell>
          <cell r="AN116" t="str">
            <v>Dorset</v>
          </cell>
          <cell r="AO116" t="str">
            <v>Very Close</v>
          </cell>
        </row>
        <row r="117">
          <cell r="A117">
            <v>393</v>
          </cell>
          <cell r="B117" t="str">
            <v>South Tyneside</v>
          </cell>
          <cell r="C117">
            <v>805</v>
          </cell>
          <cell r="D117" t="str">
            <v>Hartlepool</v>
          </cell>
          <cell r="E117" t="str">
            <v>Very Close</v>
          </cell>
          <cell r="G117">
            <v>394</v>
          </cell>
          <cell r="H117" t="str">
            <v>Sunderland</v>
          </cell>
          <cell r="I117" t="str">
            <v>Very Close</v>
          </cell>
          <cell r="K117">
            <v>340</v>
          </cell>
          <cell r="L117" t="str">
            <v>Knowsley</v>
          </cell>
          <cell r="M117" t="str">
            <v>Very Close</v>
          </cell>
          <cell r="O117">
            <v>390</v>
          </cell>
          <cell r="P117" t="str">
            <v>Gateshead</v>
          </cell>
          <cell r="Q117" t="str">
            <v>Very Close</v>
          </cell>
          <cell r="S117">
            <v>876</v>
          </cell>
          <cell r="T117" t="str">
            <v>Halton</v>
          </cell>
          <cell r="U117" t="str">
            <v>Very Close</v>
          </cell>
          <cell r="W117">
            <v>355</v>
          </cell>
          <cell r="X117" t="str">
            <v>Salford</v>
          </cell>
          <cell r="Y117" t="str">
            <v>Very Close</v>
          </cell>
          <cell r="AA117">
            <v>807</v>
          </cell>
          <cell r="AB117" t="str">
            <v>Redcar and Cleveland</v>
          </cell>
          <cell r="AC117" t="str">
            <v>Very Close</v>
          </cell>
          <cell r="AE117">
            <v>342</v>
          </cell>
          <cell r="AF117" t="str">
            <v>St. Helens</v>
          </cell>
          <cell r="AG117" t="str">
            <v>Very Close</v>
          </cell>
          <cell r="AI117">
            <v>341</v>
          </cell>
          <cell r="AJ117" t="str">
            <v>Liverpool</v>
          </cell>
          <cell r="AK117" t="str">
            <v>Very Close</v>
          </cell>
          <cell r="AM117">
            <v>357</v>
          </cell>
          <cell r="AN117" t="str">
            <v>Tameside</v>
          </cell>
          <cell r="AO117" t="str">
            <v>Very Close</v>
          </cell>
        </row>
        <row r="118">
          <cell r="A118">
            <v>852</v>
          </cell>
          <cell r="B118" t="str">
            <v>Southampton</v>
          </cell>
          <cell r="C118">
            <v>851</v>
          </cell>
          <cell r="D118" t="str">
            <v>Portsmouth</v>
          </cell>
          <cell r="E118" t="str">
            <v>Very Close</v>
          </cell>
          <cell r="G118">
            <v>874</v>
          </cell>
          <cell r="H118" t="str">
            <v>Peterborough</v>
          </cell>
          <cell r="I118" t="str">
            <v>Very Close</v>
          </cell>
          <cell r="K118">
            <v>879</v>
          </cell>
          <cell r="L118" t="str">
            <v>Plymouth</v>
          </cell>
          <cell r="M118" t="str">
            <v>Very Close</v>
          </cell>
          <cell r="O118">
            <v>831</v>
          </cell>
          <cell r="P118" t="str">
            <v>Derby</v>
          </cell>
          <cell r="Q118" t="str">
            <v>Very Close</v>
          </cell>
          <cell r="S118">
            <v>373</v>
          </cell>
          <cell r="T118" t="str">
            <v>Sheffield</v>
          </cell>
          <cell r="U118" t="str">
            <v>Very Close</v>
          </cell>
          <cell r="W118">
            <v>837</v>
          </cell>
          <cell r="X118" t="str">
            <v>Bournemouth</v>
          </cell>
          <cell r="Y118" t="str">
            <v>Close</v>
          </cell>
          <cell r="AA118">
            <v>331</v>
          </cell>
          <cell r="AB118" t="str">
            <v>Coventry</v>
          </cell>
          <cell r="AC118" t="str">
            <v>Close</v>
          </cell>
          <cell r="AE118">
            <v>801</v>
          </cell>
          <cell r="AF118" t="str">
            <v>Bristol, City of</v>
          </cell>
          <cell r="AG118" t="str">
            <v>Close</v>
          </cell>
          <cell r="AI118">
            <v>861</v>
          </cell>
          <cell r="AJ118" t="str">
            <v>Stoke-on-Trent</v>
          </cell>
          <cell r="AK118" t="str">
            <v>Close</v>
          </cell>
          <cell r="AM118">
            <v>882</v>
          </cell>
          <cell r="AN118" t="str">
            <v>Southend-on-Sea</v>
          </cell>
          <cell r="AO118" t="str">
            <v>Close</v>
          </cell>
        </row>
        <row r="119">
          <cell r="A119">
            <v>882</v>
          </cell>
          <cell r="B119" t="str">
            <v>Southend-on-Sea</v>
          </cell>
          <cell r="C119">
            <v>866</v>
          </cell>
          <cell r="D119" t="str">
            <v>Swindon</v>
          </cell>
          <cell r="E119" t="str">
            <v>Very Close</v>
          </cell>
          <cell r="G119">
            <v>879</v>
          </cell>
          <cell r="H119" t="str">
            <v>Plymouth</v>
          </cell>
          <cell r="I119" t="str">
            <v>Very Close</v>
          </cell>
          <cell r="K119">
            <v>887</v>
          </cell>
          <cell r="L119" t="str">
            <v>Medway</v>
          </cell>
          <cell r="M119" t="str">
            <v>Very Close</v>
          </cell>
          <cell r="O119">
            <v>837</v>
          </cell>
          <cell r="P119" t="str">
            <v>Bournemouth</v>
          </cell>
          <cell r="Q119" t="str">
            <v>Very Close</v>
          </cell>
          <cell r="S119">
            <v>886</v>
          </cell>
          <cell r="T119" t="str">
            <v>Kent</v>
          </cell>
          <cell r="U119" t="str">
            <v>Very Close</v>
          </cell>
          <cell r="W119">
            <v>373</v>
          </cell>
          <cell r="X119" t="str">
            <v>Sheffield</v>
          </cell>
          <cell r="Y119" t="str">
            <v>Very Close</v>
          </cell>
          <cell r="AA119">
            <v>921</v>
          </cell>
          <cell r="AB119" t="str">
            <v>Isle of Wight</v>
          </cell>
          <cell r="AC119" t="str">
            <v>Very Close</v>
          </cell>
          <cell r="AE119">
            <v>894</v>
          </cell>
          <cell r="AF119" t="str">
            <v>Telford and Wrekin</v>
          </cell>
          <cell r="AG119" t="str">
            <v>Very Close</v>
          </cell>
          <cell r="AI119">
            <v>845</v>
          </cell>
          <cell r="AJ119" t="str">
            <v>East Sussex</v>
          </cell>
          <cell r="AK119" t="str">
            <v>Very Close</v>
          </cell>
          <cell r="AM119">
            <v>836</v>
          </cell>
          <cell r="AN119" t="str">
            <v>Poole</v>
          </cell>
          <cell r="AO119" t="str">
            <v>Very Close</v>
          </cell>
        </row>
        <row r="120">
          <cell r="A120">
            <v>210</v>
          </cell>
          <cell r="B120" t="str">
            <v>Southwark</v>
          </cell>
          <cell r="C120">
            <v>204</v>
          </cell>
          <cell r="D120" t="str">
            <v>Hackney</v>
          </cell>
          <cell r="E120" t="str">
            <v>Close</v>
          </cell>
          <cell r="G120">
            <v>208</v>
          </cell>
          <cell r="H120" t="str">
            <v>Lambeth</v>
          </cell>
          <cell r="I120" t="str">
            <v>Close</v>
          </cell>
          <cell r="K120">
            <v>309</v>
          </cell>
          <cell r="L120" t="str">
            <v>Haringey</v>
          </cell>
          <cell r="M120" t="str">
            <v>Close</v>
          </cell>
          <cell r="O120">
            <v>206</v>
          </cell>
          <cell r="P120" t="str">
            <v>Islington</v>
          </cell>
          <cell r="Q120" t="str">
            <v>Somewhat close</v>
          </cell>
          <cell r="S120">
            <v>203</v>
          </cell>
          <cell r="T120" t="str">
            <v>Greenwich</v>
          </cell>
          <cell r="U120" t="str">
            <v>Somewhat close</v>
          </cell>
          <cell r="W120">
            <v>209</v>
          </cell>
          <cell r="X120" t="str">
            <v>Lewisham</v>
          </cell>
          <cell r="Y120" t="str">
            <v>Somewhat close</v>
          </cell>
          <cell r="AA120">
            <v>205</v>
          </cell>
          <cell r="AB120" t="str">
            <v>Hammersmith and Fulham</v>
          </cell>
          <cell r="AC120" t="str">
            <v>Not Close</v>
          </cell>
          <cell r="AE120">
            <v>320</v>
          </cell>
          <cell r="AF120" t="str">
            <v>Waltham Forest</v>
          </cell>
          <cell r="AG120" t="str">
            <v>Not Close</v>
          </cell>
          <cell r="AI120">
            <v>308</v>
          </cell>
          <cell r="AJ120" t="str">
            <v>Enfield</v>
          </cell>
          <cell r="AK120" t="str">
            <v>Not Close</v>
          </cell>
          <cell r="AM120">
            <v>202</v>
          </cell>
          <cell r="AN120" t="str">
            <v>Camden</v>
          </cell>
          <cell r="AO120" t="str">
            <v>Not Close</v>
          </cell>
        </row>
        <row r="121">
          <cell r="A121">
            <v>342</v>
          </cell>
          <cell r="B121" t="str">
            <v>St. Helens</v>
          </cell>
          <cell r="C121">
            <v>359</v>
          </cell>
          <cell r="D121" t="str">
            <v>Wigan</v>
          </cell>
          <cell r="E121" t="str">
            <v>Extremely Close</v>
          </cell>
          <cell r="G121">
            <v>840</v>
          </cell>
          <cell r="H121" t="str">
            <v>Durham</v>
          </cell>
          <cell r="I121" t="str">
            <v>Extremely Close</v>
          </cell>
          <cell r="K121">
            <v>841</v>
          </cell>
          <cell r="L121" t="str">
            <v>Darlington</v>
          </cell>
          <cell r="M121" t="str">
            <v>Very Close</v>
          </cell>
          <cell r="O121">
            <v>876</v>
          </cell>
          <cell r="P121" t="str">
            <v>Halton</v>
          </cell>
          <cell r="Q121" t="str">
            <v>Very Close</v>
          </cell>
          <cell r="S121">
            <v>807</v>
          </cell>
          <cell r="T121" t="str">
            <v>Redcar and Cleveland</v>
          </cell>
          <cell r="U121" t="str">
            <v>Very Close</v>
          </cell>
          <cell r="W121">
            <v>370</v>
          </cell>
          <cell r="X121" t="str">
            <v>Barnsley</v>
          </cell>
          <cell r="Y121" t="str">
            <v>Very Close</v>
          </cell>
          <cell r="AA121">
            <v>384</v>
          </cell>
          <cell r="AB121" t="str">
            <v>Wakefield</v>
          </cell>
          <cell r="AC121" t="str">
            <v>Very Close</v>
          </cell>
          <cell r="AE121">
            <v>394</v>
          </cell>
          <cell r="AF121" t="str">
            <v>Sunderland</v>
          </cell>
          <cell r="AG121" t="str">
            <v>Very Close</v>
          </cell>
          <cell r="AI121">
            <v>808</v>
          </cell>
          <cell r="AJ121" t="str">
            <v>Stockton-on-Tees</v>
          </cell>
          <cell r="AK121" t="str">
            <v>Very Close</v>
          </cell>
          <cell r="AM121">
            <v>390</v>
          </cell>
          <cell r="AN121" t="str">
            <v>Gateshead</v>
          </cell>
          <cell r="AO121" t="str">
            <v>Very Close</v>
          </cell>
        </row>
        <row r="122">
          <cell r="A122">
            <v>860</v>
          </cell>
          <cell r="B122" t="str">
            <v>Staffordshire</v>
          </cell>
          <cell r="C122">
            <v>830</v>
          </cell>
          <cell r="D122" t="str">
            <v>Derbyshire</v>
          </cell>
          <cell r="E122" t="str">
            <v>Extremely Close</v>
          </cell>
          <cell r="G122">
            <v>891</v>
          </cell>
          <cell r="H122" t="str">
            <v>Nottinghamshire</v>
          </cell>
          <cell r="I122" t="str">
            <v>Extremely Close</v>
          </cell>
          <cell r="K122">
            <v>885</v>
          </cell>
          <cell r="L122" t="str">
            <v>Worcestershire</v>
          </cell>
          <cell r="M122" t="str">
            <v>Very Close</v>
          </cell>
          <cell r="O122">
            <v>937</v>
          </cell>
          <cell r="P122" t="str">
            <v>Warwickshire</v>
          </cell>
          <cell r="Q122" t="str">
            <v>Very Close</v>
          </cell>
          <cell r="S122">
            <v>881</v>
          </cell>
          <cell r="T122" t="str">
            <v>Essex</v>
          </cell>
          <cell r="U122" t="str">
            <v>Very Close</v>
          </cell>
          <cell r="W122">
            <v>811</v>
          </cell>
          <cell r="X122" t="str">
            <v>East Riding of Yorkshire</v>
          </cell>
          <cell r="Y122" t="str">
            <v>Very Close</v>
          </cell>
          <cell r="AA122">
            <v>888</v>
          </cell>
          <cell r="AB122" t="str">
            <v>Lancashire</v>
          </cell>
          <cell r="AC122" t="str">
            <v>Very Close</v>
          </cell>
          <cell r="AE122">
            <v>896</v>
          </cell>
          <cell r="AF122" t="str">
            <v>Cheshire West and Chester</v>
          </cell>
          <cell r="AG122" t="str">
            <v>Very Close</v>
          </cell>
          <cell r="AI122">
            <v>928</v>
          </cell>
          <cell r="AJ122" t="str">
            <v>Northamptonshire</v>
          </cell>
          <cell r="AK122" t="str">
            <v>Very Close</v>
          </cell>
          <cell r="AM122">
            <v>877</v>
          </cell>
          <cell r="AN122" t="str">
            <v>Warrington</v>
          </cell>
          <cell r="AO122" t="str">
            <v>Very Close</v>
          </cell>
        </row>
        <row r="123">
          <cell r="A123">
            <v>356</v>
          </cell>
          <cell r="B123" t="str">
            <v>Stockport</v>
          </cell>
          <cell r="C123">
            <v>334</v>
          </cell>
          <cell r="D123" t="str">
            <v>Solihull</v>
          </cell>
          <cell r="E123" t="str">
            <v>Very Close</v>
          </cell>
          <cell r="G123">
            <v>896</v>
          </cell>
          <cell r="H123" t="str">
            <v>Cheshire West and Chester</v>
          </cell>
          <cell r="I123" t="str">
            <v>Very Close</v>
          </cell>
          <cell r="K123">
            <v>877</v>
          </cell>
          <cell r="L123" t="str">
            <v>Warrington</v>
          </cell>
          <cell r="M123" t="str">
            <v>Very Close</v>
          </cell>
          <cell r="O123">
            <v>351</v>
          </cell>
          <cell r="P123" t="str">
            <v>Bury</v>
          </cell>
          <cell r="Q123" t="str">
            <v>Very Close</v>
          </cell>
          <cell r="S123">
            <v>937</v>
          </cell>
          <cell r="T123" t="str">
            <v>Warwickshire</v>
          </cell>
          <cell r="U123" t="str">
            <v>Very Close</v>
          </cell>
          <cell r="W123">
            <v>888</v>
          </cell>
          <cell r="X123" t="str">
            <v>Lancashire</v>
          </cell>
          <cell r="Y123" t="str">
            <v>Very Close</v>
          </cell>
          <cell r="AA123">
            <v>881</v>
          </cell>
          <cell r="AB123" t="str">
            <v>Essex</v>
          </cell>
          <cell r="AC123" t="str">
            <v>Very Close</v>
          </cell>
          <cell r="AE123">
            <v>802</v>
          </cell>
          <cell r="AF123" t="str">
            <v>North Somerset</v>
          </cell>
          <cell r="AG123" t="str">
            <v>Very Close</v>
          </cell>
          <cell r="AI123">
            <v>885</v>
          </cell>
          <cell r="AJ123" t="str">
            <v>Worcestershire</v>
          </cell>
          <cell r="AK123" t="str">
            <v>Very Close</v>
          </cell>
          <cell r="AM123">
            <v>816</v>
          </cell>
          <cell r="AN123" t="str">
            <v>York</v>
          </cell>
          <cell r="AO123" t="str">
            <v>Very Close</v>
          </cell>
        </row>
        <row r="124">
          <cell r="A124">
            <v>808</v>
          </cell>
          <cell r="B124" t="str">
            <v>Stockton-on-Tees</v>
          </cell>
          <cell r="C124">
            <v>841</v>
          </cell>
          <cell r="D124" t="str">
            <v>Darlington</v>
          </cell>
          <cell r="E124" t="str">
            <v>Extremely Close</v>
          </cell>
          <cell r="G124">
            <v>381</v>
          </cell>
          <cell r="H124" t="str">
            <v>Calderdale</v>
          </cell>
          <cell r="I124" t="str">
            <v>Very Close</v>
          </cell>
          <cell r="K124">
            <v>888</v>
          </cell>
          <cell r="L124" t="str">
            <v>Lancashire</v>
          </cell>
          <cell r="M124" t="str">
            <v>Very Close</v>
          </cell>
          <cell r="O124">
            <v>351</v>
          </cell>
          <cell r="P124" t="str">
            <v>Bury</v>
          </cell>
          <cell r="Q124" t="str">
            <v>Very Close</v>
          </cell>
          <cell r="S124">
            <v>359</v>
          </cell>
          <cell r="T124" t="str">
            <v>Wigan</v>
          </cell>
          <cell r="U124" t="str">
            <v>Very Close</v>
          </cell>
          <cell r="W124">
            <v>342</v>
          </cell>
          <cell r="X124" t="str">
            <v>St. Helens</v>
          </cell>
          <cell r="Y124" t="str">
            <v>Very Close</v>
          </cell>
          <cell r="AA124">
            <v>343</v>
          </cell>
          <cell r="AB124" t="str">
            <v>Sefton</v>
          </cell>
          <cell r="AC124" t="str">
            <v>Very Close</v>
          </cell>
          <cell r="AE124">
            <v>392</v>
          </cell>
          <cell r="AF124" t="str">
            <v>North Tyneside</v>
          </cell>
          <cell r="AG124" t="str">
            <v>Very Close</v>
          </cell>
          <cell r="AI124">
            <v>840</v>
          </cell>
          <cell r="AJ124" t="str">
            <v>Durham</v>
          </cell>
          <cell r="AK124" t="str">
            <v>Very Close</v>
          </cell>
          <cell r="AM124">
            <v>344</v>
          </cell>
          <cell r="AN124" t="str">
            <v>Wirral</v>
          </cell>
          <cell r="AO124" t="str">
            <v>Very Close</v>
          </cell>
        </row>
        <row r="125">
          <cell r="A125">
            <v>861</v>
          </cell>
          <cell r="B125" t="str">
            <v>Stoke-on-Trent</v>
          </cell>
          <cell r="C125">
            <v>810</v>
          </cell>
          <cell r="D125" t="str">
            <v>Kingston Upon Hull, City of</v>
          </cell>
          <cell r="E125" t="str">
            <v>Very Close</v>
          </cell>
          <cell r="G125">
            <v>806</v>
          </cell>
          <cell r="H125" t="str">
            <v>Middlesbrough</v>
          </cell>
          <cell r="I125" t="str">
            <v>Very Close</v>
          </cell>
          <cell r="K125">
            <v>371</v>
          </cell>
          <cell r="L125" t="str">
            <v>Doncaster</v>
          </cell>
          <cell r="M125" t="str">
            <v>Very Close</v>
          </cell>
          <cell r="O125">
            <v>812</v>
          </cell>
          <cell r="P125" t="str">
            <v>North East Lincolnshire</v>
          </cell>
          <cell r="Q125" t="str">
            <v>Very Close</v>
          </cell>
          <cell r="S125">
            <v>357</v>
          </cell>
          <cell r="T125" t="str">
            <v>Tameside</v>
          </cell>
          <cell r="U125" t="str">
            <v>Very Close</v>
          </cell>
          <cell r="W125">
            <v>372</v>
          </cell>
          <cell r="X125" t="str">
            <v>Rotherham</v>
          </cell>
          <cell r="Y125" t="str">
            <v>Very Close</v>
          </cell>
          <cell r="AA125">
            <v>890</v>
          </cell>
          <cell r="AB125" t="str">
            <v>Blackpool</v>
          </cell>
          <cell r="AC125" t="str">
            <v>Very Close</v>
          </cell>
          <cell r="AE125">
            <v>335</v>
          </cell>
          <cell r="AF125" t="str">
            <v>Walsall</v>
          </cell>
          <cell r="AG125" t="str">
            <v>Very Close</v>
          </cell>
          <cell r="AI125">
            <v>805</v>
          </cell>
          <cell r="AJ125" t="str">
            <v>Hartlepool</v>
          </cell>
          <cell r="AK125" t="str">
            <v>Very Close</v>
          </cell>
          <cell r="AM125">
            <v>354</v>
          </cell>
          <cell r="AN125" t="str">
            <v>Rochdale</v>
          </cell>
          <cell r="AO125" t="str">
            <v>Very Close</v>
          </cell>
        </row>
        <row r="126">
          <cell r="A126">
            <v>935</v>
          </cell>
          <cell r="B126" t="str">
            <v>Suffolk</v>
          </cell>
          <cell r="C126">
            <v>933</v>
          </cell>
          <cell r="D126" t="str">
            <v>Somerset</v>
          </cell>
          <cell r="E126" t="str">
            <v>Extremely Close</v>
          </cell>
          <cell r="G126">
            <v>926</v>
          </cell>
          <cell r="H126" t="str">
            <v>Norfolk</v>
          </cell>
          <cell r="I126" t="str">
            <v>Extremely Close</v>
          </cell>
          <cell r="K126">
            <v>878</v>
          </cell>
          <cell r="L126" t="str">
            <v>Devon</v>
          </cell>
          <cell r="M126" t="str">
            <v>Very Close</v>
          </cell>
          <cell r="O126">
            <v>908</v>
          </cell>
          <cell r="P126" t="str">
            <v>Cornwall</v>
          </cell>
          <cell r="Q126" t="str">
            <v>Very Close</v>
          </cell>
          <cell r="S126">
            <v>893</v>
          </cell>
          <cell r="T126" t="str">
            <v>Shropshire</v>
          </cell>
          <cell r="U126" t="str">
            <v>Very Close</v>
          </cell>
          <cell r="W126">
            <v>835</v>
          </cell>
          <cell r="X126" t="str">
            <v>Dorset</v>
          </cell>
          <cell r="Y126" t="str">
            <v>Very Close</v>
          </cell>
          <cell r="AA126">
            <v>925</v>
          </cell>
          <cell r="AB126" t="str">
            <v>Lincolnshire</v>
          </cell>
          <cell r="AC126" t="str">
            <v>Very Close</v>
          </cell>
          <cell r="AE126">
            <v>845</v>
          </cell>
          <cell r="AF126" t="str">
            <v>East Sussex</v>
          </cell>
          <cell r="AG126" t="str">
            <v>Very Close</v>
          </cell>
          <cell r="AI126">
            <v>916</v>
          </cell>
          <cell r="AJ126" t="str">
            <v>Gloucestershire</v>
          </cell>
          <cell r="AK126" t="str">
            <v>Very Close</v>
          </cell>
          <cell r="AM126">
            <v>885</v>
          </cell>
          <cell r="AN126" t="str">
            <v>Worcestershire</v>
          </cell>
          <cell r="AO126" t="str">
            <v>Very Close</v>
          </cell>
        </row>
        <row r="127">
          <cell r="A127">
            <v>394</v>
          </cell>
          <cell r="B127" t="str">
            <v>Sunderland</v>
          </cell>
          <cell r="C127">
            <v>390</v>
          </cell>
          <cell r="D127" t="str">
            <v>Gateshead</v>
          </cell>
          <cell r="E127" t="str">
            <v>Extremely Close</v>
          </cell>
          <cell r="G127">
            <v>384</v>
          </cell>
          <cell r="H127" t="str">
            <v>Wakefield</v>
          </cell>
          <cell r="I127" t="str">
            <v>Very Close</v>
          </cell>
          <cell r="K127">
            <v>840</v>
          </cell>
          <cell r="L127" t="str">
            <v>Durham</v>
          </cell>
          <cell r="M127" t="str">
            <v>Very Close</v>
          </cell>
          <cell r="O127">
            <v>342</v>
          </cell>
          <cell r="P127" t="str">
            <v>St. Helens</v>
          </cell>
          <cell r="Q127" t="str">
            <v>Very Close</v>
          </cell>
          <cell r="S127">
            <v>876</v>
          </cell>
          <cell r="T127" t="str">
            <v>Halton</v>
          </cell>
          <cell r="U127" t="str">
            <v>Very Close</v>
          </cell>
          <cell r="W127">
            <v>370</v>
          </cell>
          <cell r="X127" t="str">
            <v>Barnsley</v>
          </cell>
          <cell r="Y127" t="str">
            <v>Very Close</v>
          </cell>
          <cell r="AA127">
            <v>393</v>
          </cell>
          <cell r="AB127" t="str">
            <v>South Tyneside</v>
          </cell>
          <cell r="AC127" t="str">
            <v>Very Close</v>
          </cell>
          <cell r="AE127">
            <v>805</v>
          </cell>
          <cell r="AF127" t="str">
            <v>Hartlepool</v>
          </cell>
          <cell r="AG127" t="str">
            <v>Very Close</v>
          </cell>
          <cell r="AI127">
            <v>357</v>
          </cell>
          <cell r="AJ127" t="str">
            <v>Tameside</v>
          </cell>
          <cell r="AK127" t="str">
            <v>Very Close</v>
          </cell>
          <cell r="AM127">
            <v>841</v>
          </cell>
          <cell r="AN127" t="str">
            <v>Darlington</v>
          </cell>
          <cell r="AO127" t="str">
            <v>Very Close</v>
          </cell>
        </row>
        <row r="128">
          <cell r="A128">
            <v>936</v>
          </cell>
          <cell r="B128" t="str">
            <v>Surrey</v>
          </cell>
          <cell r="C128">
            <v>868</v>
          </cell>
          <cell r="D128" t="str">
            <v>Windsor and Maidenhead</v>
          </cell>
          <cell r="E128" t="str">
            <v>Extremely Close</v>
          </cell>
          <cell r="G128">
            <v>825</v>
          </cell>
          <cell r="H128" t="str">
            <v>Buckinghamshire</v>
          </cell>
          <cell r="I128" t="str">
            <v>Very Close</v>
          </cell>
          <cell r="K128">
            <v>869</v>
          </cell>
          <cell r="L128" t="str">
            <v>West Berkshire</v>
          </cell>
          <cell r="M128" t="str">
            <v>Very Close</v>
          </cell>
          <cell r="O128">
            <v>872</v>
          </cell>
          <cell r="P128" t="str">
            <v>Wokingham</v>
          </cell>
          <cell r="Q128" t="str">
            <v>Very Close</v>
          </cell>
          <cell r="S128">
            <v>919</v>
          </cell>
          <cell r="T128" t="str">
            <v>Hertfordshire</v>
          </cell>
          <cell r="U128" t="str">
            <v>Very Close</v>
          </cell>
          <cell r="W128">
            <v>931</v>
          </cell>
          <cell r="X128" t="str">
            <v>Oxfordshire</v>
          </cell>
          <cell r="Y128" t="str">
            <v>Very Close</v>
          </cell>
          <cell r="AA128">
            <v>873</v>
          </cell>
          <cell r="AB128" t="str">
            <v>Cambridgeshire</v>
          </cell>
          <cell r="AC128" t="str">
            <v>Very Close</v>
          </cell>
          <cell r="AE128">
            <v>867</v>
          </cell>
          <cell r="AF128" t="str">
            <v>Bracknell Forest</v>
          </cell>
          <cell r="AG128" t="str">
            <v>Very Close</v>
          </cell>
          <cell r="AI128">
            <v>850</v>
          </cell>
          <cell r="AJ128" t="str">
            <v>Hampshire</v>
          </cell>
          <cell r="AK128" t="str">
            <v>Very Close</v>
          </cell>
          <cell r="AM128">
            <v>895</v>
          </cell>
          <cell r="AN128" t="str">
            <v>Cheshire East</v>
          </cell>
          <cell r="AO128" t="str">
            <v>Close</v>
          </cell>
        </row>
        <row r="129">
          <cell r="A129">
            <v>319</v>
          </cell>
          <cell r="B129" t="str">
            <v>Sutton</v>
          </cell>
          <cell r="C129">
            <v>305</v>
          </cell>
          <cell r="D129" t="str">
            <v>Bromley</v>
          </cell>
          <cell r="E129" t="str">
            <v>Close</v>
          </cell>
          <cell r="G129">
            <v>870</v>
          </cell>
          <cell r="H129" t="str">
            <v>Reading</v>
          </cell>
          <cell r="I129" t="str">
            <v>Close</v>
          </cell>
          <cell r="K129">
            <v>919</v>
          </cell>
          <cell r="L129" t="str">
            <v>Hertfordshire</v>
          </cell>
          <cell r="M129" t="str">
            <v>Close</v>
          </cell>
          <cell r="O129">
            <v>822</v>
          </cell>
          <cell r="P129" t="str">
            <v>Bedford Borough</v>
          </cell>
          <cell r="Q129" t="str">
            <v>Close</v>
          </cell>
          <cell r="S129">
            <v>314</v>
          </cell>
          <cell r="T129" t="str">
            <v>Kingston upon Thames</v>
          </cell>
          <cell r="U129" t="str">
            <v>Close</v>
          </cell>
          <cell r="W129">
            <v>867</v>
          </cell>
          <cell r="X129" t="str">
            <v>Bracknell Forest</v>
          </cell>
          <cell r="Y129" t="str">
            <v>Close</v>
          </cell>
          <cell r="AA129">
            <v>826</v>
          </cell>
          <cell r="AB129" t="str">
            <v>Milton Keynes</v>
          </cell>
          <cell r="AC129" t="str">
            <v>Close</v>
          </cell>
          <cell r="AE129">
            <v>303</v>
          </cell>
          <cell r="AF129" t="str">
            <v>Bexley</v>
          </cell>
          <cell r="AG129" t="str">
            <v>Close</v>
          </cell>
          <cell r="AI129">
            <v>866</v>
          </cell>
          <cell r="AJ129" t="str">
            <v>Swindon</v>
          </cell>
          <cell r="AK129" t="str">
            <v>Close</v>
          </cell>
          <cell r="AM129">
            <v>302</v>
          </cell>
          <cell r="AN129" t="str">
            <v>Barnet</v>
          </cell>
          <cell r="AO129" t="str">
            <v>Close</v>
          </cell>
        </row>
        <row r="130">
          <cell r="A130">
            <v>866</v>
          </cell>
          <cell r="B130" t="str">
            <v>Swindon</v>
          </cell>
          <cell r="C130">
            <v>886</v>
          </cell>
          <cell r="D130" t="str">
            <v>Kent</v>
          </cell>
          <cell r="E130" t="str">
            <v>Very Close</v>
          </cell>
          <cell r="G130">
            <v>887</v>
          </cell>
          <cell r="H130" t="str">
            <v>Medway</v>
          </cell>
          <cell r="I130" t="str">
            <v>Very Close</v>
          </cell>
          <cell r="K130">
            <v>928</v>
          </cell>
          <cell r="L130" t="str">
            <v>Northamptonshire</v>
          </cell>
          <cell r="M130" t="str">
            <v>Very Close</v>
          </cell>
          <cell r="O130">
            <v>882</v>
          </cell>
          <cell r="P130" t="str">
            <v>Southend-on-Sea</v>
          </cell>
          <cell r="Q130" t="str">
            <v>Very Close</v>
          </cell>
          <cell r="S130">
            <v>836</v>
          </cell>
          <cell r="T130" t="str">
            <v>Poole</v>
          </cell>
          <cell r="U130" t="str">
            <v>Very Close</v>
          </cell>
          <cell r="W130">
            <v>881</v>
          </cell>
          <cell r="X130" t="str">
            <v>Essex</v>
          </cell>
          <cell r="Y130" t="str">
            <v>Very Close</v>
          </cell>
          <cell r="AA130">
            <v>891</v>
          </cell>
          <cell r="AB130" t="str">
            <v>Nottinghamshire</v>
          </cell>
          <cell r="AC130" t="str">
            <v>Very Close</v>
          </cell>
          <cell r="AE130">
            <v>894</v>
          </cell>
          <cell r="AF130" t="str">
            <v>Telford and Wrekin</v>
          </cell>
          <cell r="AG130" t="str">
            <v>Very Close</v>
          </cell>
          <cell r="AI130">
            <v>935</v>
          </cell>
          <cell r="AJ130" t="str">
            <v>Suffolk</v>
          </cell>
          <cell r="AK130" t="str">
            <v>Very Close</v>
          </cell>
          <cell r="AM130">
            <v>888</v>
          </cell>
          <cell r="AN130" t="str">
            <v>Lancashire</v>
          </cell>
          <cell r="AO130" t="str">
            <v>Very Close</v>
          </cell>
        </row>
        <row r="131">
          <cell r="A131">
            <v>357</v>
          </cell>
          <cell r="B131" t="str">
            <v>Tameside</v>
          </cell>
          <cell r="C131">
            <v>372</v>
          </cell>
          <cell r="D131" t="str">
            <v>Rotherham</v>
          </cell>
          <cell r="E131" t="str">
            <v>Very Close</v>
          </cell>
          <cell r="G131">
            <v>371</v>
          </cell>
          <cell r="H131" t="str">
            <v>Doncaster</v>
          </cell>
          <cell r="I131" t="str">
            <v>Very Close</v>
          </cell>
          <cell r="K131">
            <v>342</v>
          </cell>
          <cell r="L131" t="str">
            <v>St. Helens</v>
          </cell>
          <cell r="M131" t="str">
            <v>Very Close</v>
          </cell>
          <cell r="O131">
            <v>812</v>
          </cell>
          <cell r="P131" t="str">
            <v>North East Lincolnshire</v>
          </cell>
          <cell r="Q131" t="str">
            <v>Very Close</v>
          </cell>
          <cell r="S131">
            <v>359</v>
          </cell>
          <cell r="T131" t="str">
            <v>Wigan</v>
          </cell>
          <cell r="U131" t="str">
            <v>Very Close</v>
          </cell>
          <cell r="W131">
            <v>807</v>
          </cell>
          <cell r="X131" t="str">
            <v>Redcar and Cleveland</v>
          </cell>
          <cell r="Y131" t="str">
            <v>Very Close</v>
          </cell>
          <cell r="AA131">
            <v>805</v>
          </cell>
          <cell r="AB131" t="str">
            <v>Hartlepool</v>
          </cell>
          <cell r="AC131" t="str">
            <v>Very Close</v>
          </cell>
          <cell r="AE131">
            <v>876</v>
          </cell>
          <cell r="AF131" t="str">
            <v>Halton</v>
          </cell>
          <cell r="AG131" t="str">
            <v>Very Close</v>
          </cell>
          <cell r="AI131">
            <v>370</v>
          </cell>
          <cell r="AJ131" t="str">
            <v>Barnsley</v>
          </cell>
          <cell r="AK131" t="str">
            <v>Very Close</v>
          </cell>
          <cell r="AM131">
            <v>394</v>
          </cell>
          <cell r="AN131" t="str">
            <v>Sunderland</v>
          </cell>
          <cell r="AO131" t="str">
            <v>Very Close</v>
          </cell>
        </row>
        <row r="132">
          <cell r="A132">
            <v>894</v>
          </cell>
          <cell r="B132" t="str">
            <v>Telford and Wrekin</v>
          </cell>
          <cell r="C132">
            <v>372</v>
          </cell>
          <cell r="D132" t="str">
            <v>Rotherham</v>
          </cell>
          <cell r="E132" t="str">
            <v>Very Close</v>
          </cell>
          <cell r="G132">
            <v>887</v>
          </cell>
          <cell r="H132" t="str">
            <v>Medway</v>
          </cell>
          <cell r="I132" t="str">
            <v>Very Close</v>
          </cell>
          <cell r="K132">
            <v>332</v>
          </cell>
          <cell r="L132" t="str">
            <v>Dudley</v>
          </cell>
          <cell r="M132" t="str">
            <v>Very Close</v>
          </cell>
          <cell r="O132">
            <v>371</v>
          </cell>
          <cell r="P132" t="str">
            <v>Doncaster</v>
          </cell>
          <cell r="Q132" t="str">
            <v>Very Close</v>
          </cell>
          <cell r="S132">
            <v>813</v>
          </cell>
          <cell r="T132" t="str">
            <v>North Lincolnshire</v>
          </cell>
          <cell r="U132" t="str">
            <v>Very Close</v>
          </cell>
          <cell r="W132">
            <v>874</v>
          </cell>
          <cell r="X132" t="str">
            <v>Peterborough</v>
          </cell>
          <cell r="Y132" t="str">
            <v>Very Close</v>
          </cell>
          <cell r="AA132">
            <v>831</v>
          </cell>
          <cell r="AB132" t="str">
            <v>Derby</v>
          </cell>
          <cell r="AC132" t="str">
            <v>Very Close</v>
          </cell>
          <cell r="AE132">
            <v>359</v>
          </cell>
          <cell r="AF132" t="str">
            <v>Wigan</v>
          </cell>
          <cell r="AG132" t="str">
            <v>Very Close</v>
          </cell>
          <cell r="AI132">
            <v>888</v>
          </cell>
          <cell r="AJ132" t="str">
            <v>Lancashire</v>
          </cell>
          <cell r="AK132" t="str">
            <v>Very Close</v>
          </cell>
          <cell r="AM132">
            <v>879</v>
          </cell>
          <cell r="AN132" t="str">
            <v>Plymouth</v>
          </cell>
          <cell r="AO132" t="str">
            <v>Very Close</v>
          </cell>
        </row>
        <row r="133">
          <cell r="A133">
            <v>883</v>
          </cell>
          <cell r="B133" t="str">
            <v>Thurrock</v>
          </cell>
          <cell r="C133">
            <v>887</v>
          </cell>
          <cell r="D133" t="str">
            <v>Medway</v>
          </cell>
          <cell r="E133" t="str">
            <v>Very Close</v>
          </cell>
          <cell r="G133">
            <v>303</v>
          </cell>
          <cell r="H133" t="str">
            <v>Bexley</v>
          </cell>
          <cell r="I133" t="str">
            <v>Very Close</v>
          </cell>
          <cell r="K133">
            <v>311</v>
          </cell>
          <cell r="L133" t="str">
            <v>Havering</v>
          </cell>
          <cell r="M133" t="str">
            <v>Very Close</v>
          </cell>
          <cell r="O133">
            <v>332</v>
          </cell>
          <cell r="P133" t="str">
            <v>Dudley</v>
          </cell>
          <cell r="Q133" t="str">
            <v>Very Close</v>
          </cell>
          <cell r="S133">
            <v>894</v>
          </cell>
          <cell r="T133" t="str">
            <v>Telford and Wrekin</v>
          </cell>
          <cell r="U133" t="str">
            <v>Close</v>
          </cell>
          <cell r="W133">
            <v>866</v>
          </cell>
          <cell r="X133" t="str">
            <v>Swindon</v>
          </cell>
          <cell r="Y133" t="str">
            <v>Close</v>
          </cell>
          <cell r="AA133">
            <v>882</v>
          </cell>
          <cell r="AB133" t="str">
            <v>Southend-on-Sea</v>
          </cell>
          <cell r="AC133" t="str">
            <v>Close</v>
          </cell>
          <cell r="AE133">
            <v>373</v>
          </cell>
          <cell r="AF133" t="str">
            <v>Sheffield</v>
          </cell>
          <cell r="AG133" t="str">
            <v>Close</v>
          </cell>
          <cell r="AI133">
            <v>874</v>
          </cell>
          <cell r="AJ133" t="str">
            <v>Peterborough</v>
          </cell>
          <cell r="AK133" t="str">
            <v>Close</v>
          </cell>
          <cell r="AM133">
            <v>831</v>
          </cell>
          <cell r="AN133" t="str">
            <v>Derby</v>
          </cell>
          <cell r="AO133" t="str">
            <v>Close</v>
          </cell>
        </row>
        <row r="134">
          <cell r="A134">
            <v>880</v>
          </cell>
          <cell r="B134" t="str">
            <v>Torbay</v>
          </cell>
          <cell r="C134">
            <v>921</v>
          </cell>
          <cell r="D134" t="str">
            <v>Isle of Wight</v>
          </cell>
          <cell r="E134" t="str">
            <v>Very Close</v>
          </cell>
          <cell r="G134">
            <v>879</v>
          </cell>
          <cell r="H134" t="str">
            <v>Plymouth</v>
          </cell>
          <cell r="I134" t="str">
            <v>Very Close</v>
          </cell>
          <cell r="K134">
            <v>882</v>
          </cell>
          <cell r="L134" t="str">
            <v>Southend-on-Sea</v>
          </cell>
          <cell r="M134" t="str">
            <v>Very Close</v>
          </cell>
          <cell r="O134">
            <v>372</v>
          </cell>
          <cell r="P134" t="str">
            <v>Rotherham</v>
          </cell>
          <cell r="Q134" t="str">
            <v>Very Close</v>
          </cell>
          <cell r="S134">
            <v>807</v>
          </cell>
          <cell r="T134" t="str">
            <v>Redcar and Cleveland</v>
          </cell>
          <cell r="U134" t="str">
            <v>Very Close</v>
          </cell>
          <cell r="W134">
            <v>890</v>
          </cell>
          <cell r="X134" t="str">
            <v>Blackpool</v>
          </cell>
          <cell r="Y134" t="str">
            <v>Very Close</v>
          </cell>
          <cell r="AA134">
            <v>894</v>
          </cell>
          <cell r="AB134" t="str">
            <v>Telford and Wrekin</v>
          </cell>
          <cell r="AC134" t="str">
            <v>Very Close</v>
          </cell>
          <cell r="AE134">
            <v>359</v>
          </cell>
          <cell r="AF134" t="str">
            <v>Wigan</v>
          </cell>
          <cell r="AG134" t="str">
            <v>Very Close</v>
          </cell>
          <cell r="AI134">
            <v>926</v>
          </cell>
          <cell r="AJ134" t="str">
            <v>Norfolk</v>
          </cell>
          <cell r="AK134" t="str">
            <v>Very Close</v>
          </cell>
          <cell r="AM134">
            <v>812</v>
          </cell>
          <cell r="AN134" t="str">
            <v>North East Lincolnshire</v>
          </cell>
          <cell r="AO134" t="str">
            <v>Very Close</v>
          </cell>
        </row>
        <row r="135">
          <cell r="A135">
            <v>211</v>
          </cell>
          <cell r="B135" t="str">
            <v>Tower Hamlets</v>
          </cell>
          <cell r="C135">
            <v>316</v>
          </cell>
          <cell r="D135" t="str">
            <v>Newham</v>
          </cell>
          <cell r="E135" t="str">
            <v>Not Close</v>
          </cell>
          <cell r="G135">
            <v>202</v>
          </cell>
          <cell r="H135" t="str">
            <v>Camden</v>
          </cell>
          <cell r="I135" t="str">
            <v>Not Close</v>
          </cell>
          <cell r="K135">
            <v>213</v>
          </cell>
          <cell r="L135" t="str">
            <v>Westminster</v>
          </cell>
          <cell r="M135" t="str">
            <v>Not Close</v>
          </cell>
          <cell r="O135">
            <v>206</v>
          </cell>
          <cell r="P135" t="str">
            <v>Islington</v>
          </cell>
          <cell r="Q135" t="str">
            <v>Not Close</v>
          </cell>
          <cell r="S135">
            <v>352</v>
          </cell>
          <cell r="T135" t="str">
            <v>Manchester</v>
          </cell>
          <cell r="U135" t="str">
            <v>Not Close</v>
          </cell>
          <cell r="W135">
            <v>309</v>
          </cell>
          <cell r="X135" t="str">
            <v>Haringey</v>
          </cell>
          <cell r="Y135" t="str">
            <v>Not Close</v>
          </cell>
          <cell r="AA135">
            <v>205</v>
          </cell>
          <cell r="AB135" t="str">
            <v>Hammersmith and Fulham</v>
          </cell>
          <cell r="AC135" t="str">
            <v>Not Close</v>
          </cell>
          <cell r="AE135">
            <v>204</v>
          </cell>
          <cell r="AF135" t="str">
            <v>Hackney</v>
          </cell>
          <cell r="AG135" t="str">
            <v>Not Close</v>
          </cell>
          <cell r="AI135">
            <v>821</v>
          </cell>
          <cell r="AJ135" t="str">
            <v>Luton</v>
          </cell>
          <cell r="AK135" t="str">
            <v>Not Close</v>
          </cell>
          <cell r="AM135">
            <v>330</v>
          </cell>
          <cell r="AN135" t="str">
            <v>Birmingham</v>
          </cell>
          <cell r="AO135" t="str">
            <v>Not Close</v>
          </cell>
        </row>
        <row r="136">
          <cell r="A136">
            <v>358</v>
          </cell>
          <cell r="B136" t="str">
            <v>Trafford</v>
          </cell>
          <cell r="C136">
            <v>334</v>
          </cell>
          <cell r="D136" t="str">
            <v>Solihull</v>
          </cell>
          <cell r="E136" t="str">
            <v>Very Close</v>
          </cell>
          <cell r="G136">
            <v>919</v>
          </cell>
          <cell r="H136" t="str">
            <v>Hertfordshire</v>
          </cell>
          <cell r="I136" t="str">
            <v>Very Close</v>
          </cell>
          <cell r="K136">
            <v>305</v>
          </cell>
          <cell r="L136" t="str">
            <v>Bromley</v>
          </cell>
          <cell r="M136" t="str">
            <v>Very Close</v>
          </cell>
          <cell r="O136">
            <v>356</v>
          </cell>
          <cell r="P136" t="str">
            <v>Stockport</v>
          </cell>
          <cell r="Q136" t="str">
            <v>Very Close</v>
          </cell>
          <cell r="S136">
            <v>867</v>
          </cell>
          <cell r="T136" t="str">
            <v>Bracknell Forest</v>
          </cell>
          <cell r="U136" t="str">
            <v>Very Close</v>
          </cell>
          <cell r="W136">
            <v>823</v>
          </cell>
          <cell r="X136" t="str">
            <v>Central Bedfordshire</v>
          </cell>
          <cell r="Y136" t="str">
            <v>Very Close</v>
          </cell>
          <cell r="AA136">
            <v>816</v>
          </cell>
          <cell r="AB136" t="str">
            <v>York</v>
          </cell>
          <cell r="AC136" t="str">
            <v>Very Close</v>
          </cell>
          <cell r="AE136">
            <v>937</v>
          </cell>
          <cell r="AF136" t="str">
            <v>Warwickshire</v>
          </cell>
          <cell r="AG136" t="str">
            <v>Very Close</v>
          </cell>
          <cell r="AI136">
            <v>850</v>
          </cell>
          <cell r="AJ136" t="str">
            <v>Hampshire</v>
          </cell>
          <cell r="AK136" t="str">
            <v>Very Close</v>
          </cell>
          <cell r="AM136">
            <v>895</v>
          </cell>
          <cell r="AN136" t="str">
            <v>Cheshire East</v>
          </cell>
          <cell r="AO136" t="str">
            <v>Very Close</v>
          </cell>
        </row>
        <row r="137">
          <cell r="A137">
            <v>384</v>
          </cell>
          <cell r="B137" t="str">
            <v>Wakefield</v>
          </cell>
          <cell r="C137">
            <v>370</v>
          </cell>
          <cell r="D137" t="str">
            <v>Barnsley</v>
          </cell>
          <cell r="E137" t="str">
            <v>Extremely Close</v>
          </cell>
          <cell r="G137">
            <v>371</v>
          </cell>
          <cell r="H137" t="str">
            <v>Doncaster</v>
          </cell>
          <cell r="I137" t="str">
            <v>Very Close</v>
          </cell>
          <cell r="K137">
            <v>840</v>
          </cell>
          <cell r="L137" t="str">
            <v>Durham</v>
          </cell>
          <cell r="M137" t="str">
            <v>Very Close</v>
          </cell>
          <cell r="O137">
            <v>394</v>
          </cell>
          <cell r="P137" t="str">
            <v>Sunderland</v>
          </cell>
          <cell r="Q137" t="str">
            <v>Very Close</v>
          </cell>
          <cell r="S137">
            <v>359</v>
          </cell>
          <cell r="T137" t="str">
            <v>Wigan</v>
          </cell>
          <cell r="U137" t="str">
            <v>Very Close</v>
          </cell>
          <cell r="W137">
            <v>342</v>
          </cell>
          <cell r="X137" t="str">
            <v>St. Helens</v>
          </cell>
          <cell r="Y137" t="str">
            <v>Very Close</v>
          </cell>
          <cell r="AA137">
            <v>390</v>
          </cell>
          <cell r="AB137" t="str">
            <v>Gateshead</v>
          </cell>
          <cell r="AC137" t="str">
            <v>Very Close</v>
          </cell>
          <cell r="AE137">
            <v>372</v>
          </cell>
          <cell r="AF137" t="str">
            <v>Rotherham</v>
          </cell>
          <cell r="AG137" t="str">
            <v>Very Close</v>
          </cell>
          <cell r="AI137">
            <v>876</v>
          </cell>
          <cell r="AJ137" t="str">
            <v>Halton</v>
          </cell>
          <cell r="AK137" t="str">
            <v>Very Close</v>
          </cell>
          <cell r="AM137">
            <v>807</v>
          </cell>
          <cell r="AN137" t="str">
            <v>Redcar and Cleveland</v>
          </cell>
          <cell r="AO137" t="str">
            <v>Very Close</v>
          </cell>
        </row>
        <row r="138">
          <cell r="A138">
            <v>335</v>
          </cell>
          <cell r="B138" t="str">
            <v>Walsall</v>
          </cell>
          <cell r="C138">
            <v>831</v>
          </cell>
          <cell r="D138" t="str">
            <v>Derby</v>
          </cell>
          <cell r="E138" t="str">
            <v>Very Close</v>
          </cell>
          <cell r="G138">
            <v>874</v>
          </cell>
          <cell r="H138" t="str">
            <v>Peterborough</v>
          </cell>
          <cell r="I138" t="str">
            <v>Very Close</v>
          </cell>
          <cell r="K138">
            <v>350</v>
          </cell>
          <cell r="L138" t="str">
            <v>Bolton</v>
          </cell>
          <cell r="M138" t="str">
            <v>Very Close</v>
          </cell>
          <cell r="O138">
            <v>354</v>
          </cell>
          <cell r="P138" t="str">
            <v>Rochdale</v>
          </cell>
          <cell r="Q138" t="str">
            <v>Very Close</v>
          </cell>
          <cell r="S138">
            <v>332</v>
          </cell>
          <cell r="T138" t="str">
            <v>Dudley</v>
          </cell>
          <cell r="U138" t="str">
            <v>Very Close</v>
          </cell>
          <cell r="W138">
            <v>861</v>
          </cell>
          <cell r="X138" t="str">
            <v>Stoke-on-Trent</v>
          </cell>
          <cell r="Y138" t="str">
            <v>Very Close</v>
          </cell>
          <cell r="AA138">
            <v>894</v>
          </cell>
          <cell r="AB138" t="str">
            <v>Telford and Wrekin</v>
          </cell>
          <cell r="AC138" t="str">
            <v>Very Close</v>
          </cell>
          <cell r="AE138">
            <v>372</v>
          </cell>
          <cell r="AF138" t="str">
            <v>Rotherham</v>
          </cell>
          <cell r="AG138" t="str">
            <v>Very Close</v>
          </cell>
          <cell r="AI138">
            <v>357</v>
          </cell>
          <cell r="AJ138" t="str">
            <v>Tameside</v>
          </cell>
          <cell r="AK138" t="str">
            <v>Very Close</v>
          </cell>
          <cell r="AM138">
            <v>371</v>
          </cell>
          <cell r="AN138" t="str">
            <v>Doncaster</v>
          </cell>
          <cell r="AO138" t="str">
            <v>Very Close</v>
          </cell>
        </row>
        <row r="139">
          <cell r="A139">
            <v>320</v>
          </cell>
          <cell r="B139" t="str">
            <v>Waltham Forest</v>
          </cell>
          <cell r="C139">
            <v>308</v>
          </cell>
          <cell r="D139" t="str">
            <v>Enfield</v>
          </cell>
          <cell r="E139" t="str">
            <v>Close</v>
          </cell>
          <cell r="G139">
            <v>306</v>
          </cell>
          <cell r="H139" t="str">
            <v>Croydon</v>
          </cell>
          <cell r="I139" t="str">
            <v>Close</v>
          </cell>
          <cell r="K139">
            <v>309</v>
          </cell>
          <cell r="L139" t="str">
            <v>Haringey</v>
          </cell>
          <cell r="M139" t="str">
            <v>Close</v>
          </cell>
          <cell r="O139">
            <v>330</v>
          </cell>
          <cell r="P139" t="str">
            <v>Birmingham</v>
          </cell>
          <cell r="Q139" t="str">
            <v>Somewhat close</v>
          </cell>
          <cell r="S139">
            <v>304</v>
          </cell>
          <cell r="T139" t="str">
            <v>Brent</v>
          </cell>
          <cell r="U139" t="str">
            <v>Somewhat close</v>
          </cell>
          <cell r="W139">
            <v>821</v>
          </cell>
          <cell r="X139" t="str">
            <v>Luton</v>
          </cell>
          <cell r="Y139" t="str">
            <v>Somewhat close</v>
          </cell>
          <cell r="AA139">
            <v>203</v>
          </cell>
          <cell r="AB139" t="str">
            <v>Greenwich</v>
          </cell>
          <cell r="AC139" t="str">
            <v>Somewhat close</v>
          </cell>
          <cell r="AE139">
            <v>307</v>
          </cell>
          <cell r="AF139" t="str">
            <v>Ealing</v>
          </cell>
          <cell r="AG139" t="str">
            <v>Somewhat close</v>
          </cell>
          <cell r="AI139">
            <v>209</v>
          </cell>
          <cell r="AJ139" t="str">
            <v>Lewisham</v>
          </cell>
          <cell r="AK139" t="str">
            <v>Somewhat close</v>
          </cell>
          <cell r="AM139">
            <v>204</v>
          </cell>
          <cell r="AN139" t="str">
            <v>Hackney</v>
          </cell>
          <cell r="AO139" t="str">
            <v>Somewhat close</v>
          </cell>
        </row>
        <row r="140">
          <cell r="A140">
            <v>212</v>
          </cell>
          <cell r="B140" t="str">
            <v>Wandsworth</v>
          </cell>
          <cell r="C140">
            <v>205</v>
          </cell>
          <cell r="D140" t="str">
            <v>Hammersmith and Fulham</v>
          </cell>
          <cell r="E140" t="str">
            <v>Close</v>
          </cell>
          <cell r="G140">
            <v>207</v>
          </cell>
          <cell r="H140" t="str">
            <v>Kensington and Chelsea</v>
          </cell>
          <cell r="I140" t="str">
            <v>Close</v>
          </cell>
          <cell r="K140">
            <v>202</v>
          </cell>
          <cell r="L140" t="str">
            <v>Camden</v>
          </cell>
          <cell r="M140" t="str">
            <v>Somewhat close</v>
          </cell>
          <cell r="O140">
            <v>213</v>
          </cell>
          <cell r="P140" t="str">
            <v>Westminster</v>
          </cell>
          <cell r="Q140" t="str">
            <v>Somewhat close</v>
          </cell>
          <cell r="S140">
            <v>315</v>
          </cell>
          <cell r="T140" t="str">
            <v>Merton</v>
          </cell>
          <cell r="U140" t="str">
            <v>Somewhat close</v>
          </cell>
          <cell r="W140">
            <v>302</v>
          </cell>
          <cell r="X140" t="str">
            <v>Barnet</v>
          </cell>
          <cell r="Y140" t="str">
            <v>Somewhat close</v>
          </cell>
          <cell r="AA140">
            <v>870</v>
          </cell>
          <cell r="AB140" t="str">
            <v>Reading</v>
          </cell>
          <cell r="AC140" t="str">
            <v>Somewhat close</v>
          </cell>
          <cell r="AE140">
            <v>206</v>
          </cell>
          <cell r="AF140" t="str">
            <v>Islington</v>
          </cell>
          <cell r="AG140" t="str">
            <v>Somewhat close</v>
          </cell>
          <cell r="AI140">
            <v>309</v>
          </cell>
          <cell r="AJ140" t="str">
            <v>Haringey</v>
          </cell>
          <cell r="AK140" t="str">
            <v>Not Close</v>
          </cell>
          <cell r="AM140">
            <v>846</v>
          </cell>
          <cell r="AN140" t="str">
            <v>Brighton and Hove</v>
          </cell>
          <cell r="AO140" t="str">
            <v>Not Close</v>
          </cell>
        </row>
        <row r="141">
          <cell r="A141">
            <v>877</v>
          </cell>
          <cell r="B141" t="str">
            <v>Warrington</v>
          </cell>
          <cell r="C141">
            <v>896</v>
          </cell>
          <cell r="D141" t="str">
            <v>Cheshire West and Chester</v>
          </cell>
          <cell r="E141" t="str">
            <v>Extremely Close</v>
          </cell>
          <cell r="G141">
            <v>937</v>
          </cell>
          <cell r="H141" t="str">
            <v>Warwickshire</v>
          </cell>
          <cell r="I141" t="str">
            <v>Very Close</v>
          </cell>
          <cell r="K141">
            <v>334</v>
          </cell>
          <cell r="L141" t="str">
            <v>Solihull</v>
          </cell>
          <cell r="M141" t="str">
            <v>Very Close</v>
          </cell>
          <cell r="O141">
            <v>895</v>
          </cell>
          <cell r="P141" t="str">
            <v>Cheshire East</v>
          </cell>
          <cell r="Q141" t="str">
            <v>Very Close</v>
          </cell>
          <cell r="S141">
            <v>811</v>
          </cell>
          <cell r="T141" t="str">
            <v>East Riding of Yorkshire</v>
          </cell>
          <cell r="U141" t="str">
            <v>Very Close</v>
          </cell>
          <cell r="W141">
            <v>356</v>
          </cell>
          <cell r="X141" t="str">
            <v>Stockport</v>
          </cell>
          <cell r="Y141" t="str">
            <v>Very Close</v>
          </cell>
          <cell r="AA141">
            <v>860</v>
          </cell>
          <cell r="AB141" t="str">
            <v>Staffordshire</v>
          </cell>
          <cell r="AC141" t="str">
            <v>Very Close</v>
          </cell>
          <cell r="AE141">
            <v>823</v>
          </cell>
          <cell r="AF141" t="str">
            <v>Central Bedfordshire</v>
          </cell>
          <cell r="AG141" t="str">
            <v>Very Close</v>
          </cell>
          <cell r="AI141">
            <v>816</v>
          </cell>
          <cell r="AJ141" t="str">
            <v>York</v>
          </cell>
          <cell r="AK141" t="str">
            <v>Very Close</v>
          </cell>
          <cell r="AM141">
            <v>351</v>
          </cell>
          <cell r="AN141" t="str">
            <v>Bury</v>
          </cell>
          <cell r="AO141" t="str">
            <v>Very Close</v>
          </cell>
        </row>
        <row r="142">
          <cell r="A142">
            <v>937</v>
          </cell>
          <cell r="B142" t="str">
            <v>Warwickshire</v>
          </cell>
          <cell r="C142">
            <v>896</v>
          </cell>
          <cell r="D142" t="str">
            <v>Cheshire West and Chester</v>
          </cell>
          <cell r="E142" t="str">
            <v>Extremely Close</v>
          </cell>
          <cell r="G142">
            <v>885</v>
          </cell>
          <cell r="H142" t="str">
            <v>Worcestershire</v>
          </cell>
          <cell r="I142" t="str">
            <v>Extremely Close</v>
          </cell>
          <cell r="K142">
            <v>823</v>
          </cell>
          <cell r="L142" t="str">
            <v>Central Bedfordshire</v>
          </cell>
          <cell r="M142" t="str">
            <v>Very Close</v>
          </cell>
          <cell r="O142">
            <v>855</v>
          </cell>
          <cell r="P142" t="str">
            <v>Leicestershire</v>
          </cell>
          <cell r="Q142" t="str">
            <v>Very Close</v>
          </cell>
          <cell r="S142">
            <v>860</v>
          </cell>
          <cell r="T142" t="str">
            <v>Staffordshire</v>
          </cell>
          <cell r="U142" t="str">
            <v>Very Close</v>
          </cell>
          <cell r="W142">
            <v>877</v>
          </cell>
          <cell r="X142" t="str">
            <v>Warrington</v>
          </cell>
          <cell r="Y142" t="str">
            <v>Very Close</v>
          </cell>
          <cell r="AA142">
            <v>895</v>
          </cell>
          <cell r="AB142" t="str">
            <v>Cheshire East</v>
          </cell>
          <cell r="AC142" t="str">
            <v>Very Close</v>
          </cell>
          <cell r="AE142">
            <v>881</v>
          </cell>
          <cell r="AF142" t="str">
            <v>Essex</v>
          </cell>
          <cell r="AG142" t="str">
            <v>Very Close</v>
          </cell>
          <cell r="AI142">
            <v>850</v>
          </cell>
          <cell r="AJ142" t="str">
            <v>Hampshire</v>
          </cell>
          <cell r="AK142" t="str">
            <v>Very Close</v>
          </cell>
          <cell r="AM142">
            <v>802</v>
          </cell>
          <cell r="AN142" t="str">
            <v>North Somerset</v>
          </cell>
          <cell r="AO142" t="str">
            <v>Very Close</v>
          </cell>
        </row>
        <row r="143">
          <cell r="A143">
            <v>869</v>
          </cell>
          <cell r="B143" t="str">
            <v>West Berkshire</v>
          </cell>
          <cell r="C143">
            <v>850</v>
          </cell>
          <cell r="D143" t="str">
            <v>Hampshire</v>
          </cell>
          <cell r="E143" t="str">
            <v>Very Close</v>
          </cell>
          <cell r="G143">
            <v>825</v>
          </cell>
          <cell r="H143" t="str">
            <v>Buckinghamshire</v>
          </cell>
          <cell r="I143" t="str">
            <v>Very Close</v>
          </cell>
          <cell r="K143">
            <v>823</v>
          </cell>
          <cell r="L143" t="str">
            <v>Central Bedfordshire</v>
          </cell>
          <cell r="M143" t="str">
            <v>Very Close</v>
          </cell>
          <cell r="O143">
            <v>873</v>
          </cell>
          <cell r="P143" t="str">
            <v>Cambridgeshire</v>
          </cell>
          <cell r="Q143" t="str">
            <v>Very Close</v>
          </cell>
          <cell r="S143">
            <v>931</v>
          </cell>
          <cell r="T143" t="str">
            <v>Oxfordshire</v>
          </cell>
          <cell r="U143" t="str">
            <v>Very Close</v>
          </cell>
          <cell r="W143">
            <v>895</v>
          </cell>
          <cell r="X143" t="str">
            <v>Cheshire East</v>
          </cell>
          <cell r="Y143" t="str">
            <v>Very Close</v>
          </cell>
          <cell r="AA143">
            <v>919</v>
          </cell>
          <cell r="AB143" t="str">
            <v>Hertfordshire</v>
          </cell>
          <cell r="AC143" t="str">
            <v>Very Close</v>
          </cell>
          <cell r="AE143">
            <v>857</v>
          </cell>
          <cell r="AF143" t="str">
            <v>Rutland</v>
          </cell>
          <cell r="AG143" t="str">
            <v>Very Close</v>
          </cell>
          <cell r="AI143">
            <v>936</v>
          </cell>
          <cell r="AJ143" t="str">
            <v>Surrey</v>
          </cell>
          <cell r="AK143" t="str">
            <v>Very Close</v>
          </cell>
          <cell r="AM143">
            <v>867</v>
          </cell>
          <cell r="AN143" t="str">
            <v>Bracknell Forest</v>
          </cell>
          <cell r="AO143" t="str">
            <v>Very Close</v>
          </cell>
        </row>
        <row r="144">
          <cell r="A144">
            <v>938</v>
          </cell>
          <cell r="B144" t="str">
            <v>West Sussex</v>
          </cell>
          <cell r="C144">
            <v>850</v>
          </cell>
          <cell r="D144" t="str">
            <v>Hampshire</v>
          </cell>
          <cell r="E144" t="str">
            <v>Extremely Close</v>
          </cell>
          <cell r="G144">
            <v>803</v>
          </cell>
          <cell r="H144" t="str">
            <v>South Gloucestershire</v>
          </cell>
          <cell r="I144" t="str">
            <v>Extremely Close</v>
          </cell>
          <cell r="K144">
            <v>916</v>
          </cell>
          <cell r="L144" t="str">
            <v>Gloucestershire</v>
          </cell>
          <cell r="M144" t="str">
            <v>Extremely Close</v>
          </cell>
          <cell r="O144">
            <v>885</v>
          </cell>
          <cell r="P144" t="str">
            <v>Worcestershire</v>
          </cell>
          <cell r="Q144" t="str">
            <v>Very Close</v>
          </cell>
          <cell r="S144">
            <v>802</v>
          </cell>
          <cell r="T144" t="str">
            <v>North Somerset</v>
          </cell>
          <cell r="U144" t="str">
            <v>Very Close</v>
          </cell>
          <cell r="W144">
            <v>835</v>
          </cell>
          <cell r="X144" t="str">
            <v>Dorset</v>
          </cell>
          <cell r="Y144" t="str">
            <v>Very Close</v>
          </cell>
          <cell r="AA144">
            <v>881</v>
          </cell>
          <cell r="AB144" t="str">
            <v>Essex</v>
          </cell>
          <cell r="AC144" t="str">
            <v>Very Close</v>
          </cell>
          <cell r="AE144">
            <v>855</v>
          </cell>
          <cell r="AF144" t="str">
            <v>Leicestershire</v>
          </cell>
          <cell r="AG144" t="str">
            <v>Very Close</v>
          </cell>
          <cell r="AI144">
            <v>800</v>
          </cell>
          <cell r="AJ144" t="str">
            <v>Bath and North East Somerset</v>
          </cell>
          <cell r="AK144" t="str">
            <v>Very Close</v>
          </cell>
          <cell r="AM144">
            <v>836</v>
          </cell>
          <cell r="AN144" t="str">
            <v>Poole</v>
          </cell>
          <cell r="AO144" t="str">
            <v>Very Close</v>
          </cell>
        </row>
        <row r="145">
          <cell r="A145">
            <v>213</v>
          </cell>
          <cell r="B145" t="str">
            <v>Westminster</v>
          </cell>
          <cell r="C145">
            <v>202</v>
          </cell>
          <cell r="D145" t="str">
            <v>Camden</v>
          </cell>
          <cell r="E145" t="str">
            <v>Very Close</v>
          </cell>
          <cell r="G145">
            <v>205</v>
          </cell>
          <cell r="H145" t="str">
            <v>Hammersmith and Fulham</v>
          </cell>
          <cell r="I145" t="str">
            <v>Close</v>
          </cell>
          <cell r="K145">
            <v>207</v>
          </cell>
          <cell r="L145" t="str">
            <v>Kensington and Chelsea</v>
          </cell>
          <cell r="M145" t="str">
            <v>Close</v>
          </cell>
          <cell r="O145">
            <v>206</v>
          </cell>
          <cell r="P145" t="str">
            <v>Islington</v>
          </cell>
          <cell r="Q145" t="str">
            <v>Somewhat close</v>
          </cell>
          <cell r="S145">
            <v>212</v>
          </cell>
          <cell r="T145" t="str">
            <v>Wandsworth</v>
          </cell>
          <cell r="U145" t="str">
            <v>Somewhat close</v>
          </cell>
          <cell r="W145">
            <v>352</v>
          </cell>
          <cell r="X145" t="str">
            <v>Manchester</v>
          </cell>
          <cell r="Y145" t="str">
            <v>Not Close</v>
          </cell>
          <cell r="AA145">
            <v>201</v>
          </cell>
          <cell r="AB145" t="str">
            <v>City of London</v>
          </cell>
          <cell r="AC145" t="str">
            <v>Not Close</v>
          </cell>
          <cell r="AE145">
            <v>203</v>
          </cell>
          <cell r="AF145" t="str">
            <v>Greenwich</v>
          </cell>
          <cell r="AG145" t="str">
            <v>Not Close</v>
          </cell>
          <cell r="AI145">
            <v>302</v>
          </cell>
          <cell r="AJ145" t="str">
            <v>Barnet</v>
          </cell>
          <cell r="AK145" t="str">
            <v>Not Close</v>
          </cell>
          <cell r="AM145">
            <v>870</v>
          </cell>
          <cell r="AN145" t="str">
            <v>Reading</v>
          </cell>
          <cell r="AO145" t="str">
            <v>Not Close</v>
          </cell>
        </row>
        <row r="146">
          <cell r="A146">
            <v>359</v>
          </cell>
          <cell r="B146" t="str">
            <v>Wigan</v>
          </cell>
          <cell r="C146">
            <v>342</v>
          </cell>
          <cell r="D146" t="str">
            <v>St. Helens</v>
          </cell>
          <cell r="E146" t="str">
            <v>Extremely Close</v>
          </cell>
          <cell r="G146">
            <v>372</v>
          </cell>
          <cell r="H146" t="str">
            <v>Rotherham</v>
          </cell>
          <cell r="I146" t="str">
            <v>Extremely Close</v>
          </cell>
          <cell r="K146">
            <v>370</v>
          </cell>
          <cell r="L146" t="str">
            <v>Barnsley</v>
          </cell>
          <cell r="M146" t="str">
            <v>Very Close</v>
          </cell>
          <cell r="O146">
            <v>371</v>
          </cell>
          <cell r="P146" t="str">
            <v>Doncaster</v>
          </cell>
          <cell r="Q146" t="str">
            <v>Very Close</v>
          </cell>
          <cell r="S146">
            <v>807</v>
          </cell>
          <cell r="T146" t="str">
            <v>Redcar and Cleveland</v>
          </cell>
          <cell r="U146" t="str">
            <v>Very Close</v>
          </cell>
          <cell r="W146">
            <v>384</v>
          </cell>
          <cell r="X146" t="str">
            <v>Wakefield</v>
          </cell>
          <cell r="Y146" t="str">
            <v>Very Close</v>
          </cell>
          <cell r="AA146">
            <v>808</v>
          </cell>
          <cell r="AB146" t="str">
            <v>Stockton-on-Tees</v>
          </cell>
          <cell r="AC146" t="str">
            <v>Very Close</v>
          </cell>
          <cell r="AE146">
            <v>357</v>
          </cell>
          <cell r="AF146" t="str">
            <v>Tameside</v>
          </cell>
          <cell r="AG146" t="str">
            <v>Very Close</v>
          </cell>
          <cell r="AI146">
            <v>332</v>
          </cell>
          <cell r="AJ146" t="str">
            <v>Dudley</v>
          </cell>
          <cell r="AK146" t="str">
            <v>Very Close</v>
          </cell>
          <cell r="AM146">
            <v>841</v>
          </cell>
          <cell r="AN146" t="str">
            <v>Darlington</v>
          </cell>
          <cell r="AO146" t="str">
            <v>Very Close</v>
          </cell>
        </row>
        <row r="147">
          <cell r="A147">
            <v>865</v>
          </cell>
          <cell r="B147" t="str">
            <v>Wiltshire</v>
          </cell>
          <cell r="C147">
            <v>916</v>
          </cell>
          <cell r="D147" t="str">
            <v>Gloucestershire</v>
          </cell>
          <cell r="E147" t="str">
            <v>Extremely Close</v>
          </cell>
          <cell r="G147">
            <v>893</v>
          </cell>
          <cell r="H147" t="str">
            <v>Shropshire</v>
          </cell>
          <cell r="I147" t="str">
            <v>Very Close</v>
          </cell>
          <cell r="K147">
            <v>873</v>
          </cell>
          <cell r="L147" t="str">
            <v>Cambridgeshire</v>
          </cell>
          <cell r="M147" t="str">
            <v>Very Close</v>
          </cell>
          <cell r="O147">
            <v>835</v>
          </cell>
          <cell r="P147" t="str">
            <v>Dorset</v>
          </cell>
          <cell r="Q147" t="str">
            <v>Very Close</v>
          </cell>
          <cell r="S147">
            <v>800</v>
          </cell>
          <cell r="T147" t="str">
            <v>Bath and North East Somerset</v>
          </cell>
          <cell r="U147" t="str">
            <v>Very Close</v>
          </cell>
          <cell r="W147">
            <v>878</v>
          </cell>
          <cell r="X147" t="str">
            <v>Devon</v>
          </cell>
          <cell r="Y147" t="str">
            <v>Very Close</v>
          </cell>
          <cell r="AA147">
            <v>885</v>
          </cell>
          <cell r="AB147" t="str">
            <v>Worcestershire</v>
          </cell>
          <cell r="AC147" t="str">
            <v>Very Close</v>
          </cell>
          <cell r="AE147">
            <v>850</v>
          </cell>
          <cell r="AF147" t="str">
            <v>Hampshire</v>
          </cell>
          <cell r="AG147" t="str">
            <v>Very Close</v>
          </cell>
          <cell r="AI147">
            <v>938</v>
          </cell>
          <cell r="AJ147" t="str">
            <v>West Sussex</v>
          </cell>
          <cell r="AK147" t="str">
            <v>Very Close</v>
          </cell>
          <cell r="AM147">
            <v>931</v>
          </cell>
          <cell r="AN147" t="str">
            <v>Oxfordshire</v>
          </cell>
          <cell r="AO147" t="str">
            <v>Very Close</v>
          </cell>
        </row>
        <row r="148">
          <cell r="A148">
            <v>868</v>
          </cell>
          <cell r="B148" t="str">
            <v>Windsor and Maidenhead</v>
          </cell>
          <cell r="C148">
            <v>936</v>
          </cell>
          <cell r="D148" t="str">
            <v>Surrey</v>
          </cell>
          <cell r="E148" t="str">
            <v>Extremely Close</v>
          </cell>
          <cell r="G148">
            <v>825</v>
          </cell>
          <cell r="H148" t="str">
            <v>Buckinghamshire</v>
          </cell>
          <cell r="I148" t="str">
            <v>Very Close</v>
          </cell>
          <cell r="K148">
            <v>919</v>
          </cell>
          <cell r="L148" t="str">
            <v>Hertfordshire</v>
          </cell>
          <cell r="M148" t="str">
            <v>Very Close</v>
          </cell>
          <cell r="O148">
            <v>872</v>
          </cell>
          <cell r="P148" t="str">
            <v>Wokingham</v>
          </cell>
          <cell r="Q148" t="str">
            <v>Very Close</v>
          </cell>
          <cell r="S148">
            <v>869</v>
          </cell>
          <cell r="T148" t="str">
            <v>West Berkshire</v>
          </cell>
          <cell r="U148" t="str">
            <v>Very Close</v>
          </cell>
          <cell r="W148">
            <v>931</v>
          </cell>
          <cell r="X148" t="str">
            <v>Oxfordshire</v>
          </cell>
          <cell r="Y148" t="str">
            <v>Very Close</v>
          </cell>
          <cell r="AA148">
            <v>867</v>
          </cell>
          <cell r="AB148" t="str">
            <v>Bracknell Forest</v>
          </cell>
          <cell r="AC148" t="str">
            <v>Very Close</v>
          </cell>
          <cell r="AE148">
            <v>873</v>
          </cell>
          <cell r="AF148" t="str">
            <v>Cambridgeshire</v>
          </cell>
          <cell r="AG148" t="str">
            <v>Very Close</v>
          </cell>
          <cell r="AI148">
            <v>850</v>
          </cell>
          <cell r="AJ148" t="str">
            <v>Hampshire</v>
          </cell>
          <cell r="AK148" t="str">
            <v>Close</v>
          </cell>
          <cell r="AM148">
            <v>358</v>
          </cell>
          <cell r="AN148" t="str">
            <v>Trafford</v>
          </cell>
          <cell r="AO148" t="str">
            <v>Close</v>
          </cell>
        </row>
        <row r="149">
          <cell r="A149">
            <v>344</v>
          </cell>
          <cell r="B149" t="str">
            <v>Wirral</v>
          </cell>
          <cell r="C149">
            <v>343</v>
          </cell>
          <cell r="D149" t="str">
            <v>Sefton</v>
          </cell>
          <cell r="E149" t="str">
            <v>Very Close</v>
          </cell>
          <cell r="G149">
            <v>841</v>
          </cell>
          <cell r="H149" t="str">
            <v>Darlington</v>
          </cell>
          <cell r="I149" t="str">
            <v>Very Close</v>
          </cell>
          <cell r="K149">
            <v>808</v>
          </cell>
          <cell r="L149" t="str">
            <v>Stockton-on-Tees</v>
          </cell>
          <cell r="M149" t="str">
            <v>Very Close</v>
          </cell>
          <cell r="O149">
            <v>807</v>
          </cell>
          <cell r="P149" t="str">
            <v>Redcar and Cleveland</v>
          </cell>
          <cell r="Q149" t="str">
            <v>Very Close</v>
          </cell>
          <cell r="S149">
            <v>342</v>
          </cell>
          <cell r="T149" t="str">
            <v>St. Helens</v>
          </cell>
          <cell r="U149" t="str">
            <v>Very Close</v>
          </cell>
          <cell r="W149">
            <v>392</v>
          </cell>
          <cell r="X149" t="str">
            <v>North Tyneside</v>
          </cell>
          <cell r="Y149" t="str">
            <v>Very Close</v>
          </cell>
          <cell r="AA149">
            <v>359</v>
          </cell>
          <cell r="AB149" t="str">
            <v>Wigan</v>
          </cell>
          <cell r="AC149" t="str">
            <v>Very Close</v>
          </cell>
          <cell r="AE149">
            <v>876</v>
          </cell>
          <cell r="AF149" t="str">
            <v>Halton</v>
          </cell>
          <cell r="AG149" t="str">
            <v>Very Close</v>
          </cell>
          <cell r="AI149">
            <v>888</v>
          </cell>
          <cell r="AJ149" t="str">
            <v>Lancashire</v>
          </cell>
          <cell r="AK149" t="str">
            <v>Very Close</v>
          </cell>
          <cell r="AM149">
            <v>805</v>
          </cell>
          <cell r="AN149" t="str">
            <v>Hartlepool</v>
          </cell>
          <cell r="AO149" t="str">
            <v>Very Close</v>
          </cell>
        </row>
        <row r="150">
          <cell r="A150">
            <v>872</v>
          </cell>
          <cell r="B150" t="str">
            <v>Wokingham</v>
          </cell>
          <cell r="C150">
            <v>936</v>
          </cell>
          <cell r="D150" t="str">
            <v>Surrey</v>
          </cell>
          <cell r="E150" t="str">
            <v>Very Close</v>
          </cell>
          <cell r="G150">
            <v>868</v>
          </cell>
          <cell r="H150" t="str">
            <v>Windsor and Maidenhead</v>
          </cell>
          <cell r="I150" t="str">
            <v>Very Close</v>
          </cell>
          <cell r="K150">
            <v>825</v>
          </cell>
          <cell r="L150" t="str">
            <v>Buckinghamshire</v>
          </cell>
          <cell r="M150" t="str">
            <v>Very Close</v>
          </cell>
          <cell r="O150">
            <v>869</v>
          </cell>
          <cell r="P150" t="str">
            <v>West Berkshire</v>
          </cell>
          <cell r="Q150" t="str">
            <v>Close</v>
          </cell>
          <cell r="S150">
            <v>867</v>
          </cell>
          <cell r="T150" t="str">
            <v>Bracknell Forest</v>
          </cell>
          <cell r="U150" t="str">
            <v>Close</v>
          </cell>
          <cell r="W150">
            <v>919</v>
          </cell>
          <cell r="X150" t="str">
            <v>Hertfordshire</v>
          </cell>
          <cell r="Y150" t="str">
            <v>Close</v>
          </cell>
          <cell r="AA150">
            <v>895</v>
          </cell>
          <cell r="AB150" t="str">
            <v>Cheshire East</v>
          </cell>
          <cell r="AC150" t="str">
            <v>Close</v>
          </cell>
          <cell r="AE150">
            <v>850</v>
          </cell>
          <cell r="AF150" t="str">
            <v>Hampshire</v>
          </cell>
          <cell r="AG150" t="str">
            <v>Close</v>
          </cell>
          <cell r="AI150">
            <v>931</v>
          </cell>
          <cell r="AJ150" t="str">
            <v>Oxfordshire</v>
          </cell>
          <cell r="AK150" t="str">
            <v>Close</v>
          </cell>
          <cell r="AM150">
            <v>857</v>
          </cell>
          <cell r="AN150" t="str">
            <v>Rutland</v>
          </cell>
          <cell r="AO150" t="str">
            <v>Close</v>
          </cell>
        </row>
        <row r="151">
          <cell r="A151">
            <v>336</v>
          </cell>
          <cell r="B151" t="str">
            <v>Wolverhampton</v>
          </cell>
          <cell r="C151">
            <v>333</v>
          </cell>
          <cell r="D151" t="str">
            <v>Sandwell</v>
          </cell>
          <cell r="E151" t="str">
            <v>Very Close</v>
          </cell>
          <cell r="G151">
            <v>331</v>
          </cell>
          <cell r="H151" t="str">
            <v>Coventry</v>
          </cell>
          <cell r="I151" t="str">
            <v>Close</v>
          </cell>
          <cell r="K151">
            <v>892</v>
          </cell>
          <cell r="L151" t="str">
            <v>Nottingham</v>
          </cell>
          <cell r="M151" t="str">
            <v>Close</v>
          </cell>
          <cell r="O151">
            <v>335</v>
          </cell>
          <cell r="P151" t="str">
            <v>Walsall</v>
          </cell>
          <cell r="Q151" t="str">
            <v>Close</v>
          </cell>
          <cell r="S151">
            <v>831</v>
          </cell>
          <cell r="T151" t="str">
            <v>Derby</v>
          </cell>
          <cell r="U151" t="str">
            <v>Close</v>
          </cell>
          <cell r="W151">
            <v>330</v>
          </cell>
          <cell r="X151" t="str">
            <v>Birmingham</v>
          </cell>
          <cell r="Y151" t="str">
            <v>Close</v>
          </cell>
          <cell r="AA151">
            <v>874</v>
          </cell>
          <cell r="AB151" t="str">
            <v>Peterborough</v>
          </cell>
          <cell r="AC151" t="str">
            <v>Close</v>
          </cell>
          <cell r="AE151">
            <v>852</v>
          </cell>
          <cell r="AF151" t="str">
            <v>Southampton</v>
          </cell>
          <cell r="AG151" t="str">
            <v>Somewhat close</v>
          </cell>
          <cell r="AI151">
            <v>373</v>
          </cell>
          <cell r="AJ151" t="str">
            <v>Sheffield</v>
          </cell>
          <cell r="AK151" t="str">
            <v>Somewhat close</v>
          </cell>
          <cell r="AM151">
            <v>861</v>
          </cell>
          <cell r="AN151" t="str">
            <v>Stoke-on-Trent</v>
          </cell>
          <cell r="AO151" t="str">
            <v>Somewhat close</v>
          </cell>
        </row>
        <row r="152">
          <cell r="A152">
            <v>885</v>
          </cell>
          <cell r="B152" t="str">
            <v>Worcestershire</v>
          </cell>
          <cell r="C152">
            <v>802</v>
          </cell>
          <cell r="D152" t="str">
            <v>North Somerset</v>
          </cell>
          <cell r="E152" t="str">
            <v>Extremely Close</v>
          </cell>
          <cell r="G152">
            <v>937</v>
          </cell>
          <cell r="H152" t="str">
            <v>Warwickshire</v>
          </cell>
          <cell r="I152" t="str">
            <v>Extremely Close</v>
          </cell>
          <cell r="K152">
            <v>881</v>
          </cell>
          <cell r="L152" t="str">
            <v>Essex</v>
          </cell>
          <cell r="M152" t="str">
            <v>Extremely Close</v>
          </cell>
          <cell r="O152">
            <v>938</v>
          </cell>
          <cell r="P152" t="str">
            <v>West Sussex</v>
          </cell>
          <cell r="Q152" t="str">
            <v>Very Close</v>
          </cell>
          <cell r="S152">
            <v>835</v>
          </cell>
          <cell r="T152" t="str">
            <v>Dorset</v>
          </cell>
          <cell r="U152" t="str">
            <v>Very Close</v>
          </cell>
          <cell r="W152">
            <v>803</v>
          </cell>
          <cell r="X152" t="str">
            <v>South Gloucestershire</v>
          </cell>
          <cell r="Y152" t="str">
            <v>Very Close</v>
          </cell>
          <cell r="AA152">
            <v>855</v>
          </cell>
          <cell r="AB152" t="str">
            <v>Leicestershire</v>
          </cell>
          <cell r="AC152" t="str">
            <v>Very Close</v>
          </cell>
          <cell r="AE152">
            <v>845</v>
          </cell>
          <cell r="AF152" t="str">
            <v>East Sussex</v>
          </cell>
          <cell r="AG152" t="str">
            <v>Very Close</v>
          </cell>
          <cell r="AI152">
            <v>860</v>
          </cell>
          <cell r="AJ152" t="str">
            <v>Staffordshire</v>
          </cell>
          <cell r="AK152" t="str">
            <v>Very Close</v>
          </cell>
          <cell r="AM152">
            <v>850</v>
          </cell>
          <cell r="AN152" t="str">
            <v>Hampshire</v>
          </cell>
          <cell r="AO152" t="str">
            <v>Very Close</v>
          </cell>
        </row>
        <row r="153">
          <cell r="A153">
            <v>816</v>
          </cell>
          <cell r="B153" t="str">
            <v>York</v>
          </cell>
          <cell r="C153">
            <v>896</v>
          </cell>
          <cell r="D153" t="str">
            <v>Cheshire West and Chester</v>
          </cell>
          <cell r="E153" t="str">
            <v>Very Close</v>
          </cell>
          <cell r="G153">
            <v>937</v>
          </cell>
          <cell r="H153" t="str">
            <v>Warwickshire</v>
          </cell>
          <cell r="I153" t="str">
            <v>Very Close</v>
          </cell>
          <cell r="K153">
            <v>877</v>
          </cell>
          <cell r="L153" t="str">
            <v>Warrington</v>
          </cell>
          <cell r="M153" t="str">
            <v>Very Close</v>
          </cell>
          <cell r="O153">
            <v>356</v>
          </cell>
          <cell r="P153" t="str">
            <v>Stockport</v>
          </cell>
          <cell r="Q153" t="str">
            <v>Very Close</v>
          </cell>
          <cell r="S153">
            <v>895</v>
          </cell>
          <cell r="T153" t="str">
            <v>Cheshire East</v>
          </cell>
          <cell r="U153" t="str">
            <v>Very Close</v>
          </cell>
          <cell r="W153">
            <v>850</v>
          </cell>
          <cell r="X153" t="str">
            <v>Hampshire</v>
          </cell>
          <cell r="Y153" t="str">
            <v>Very Close</v>
          </cell>
          <cell r="AA153">
            <v>919</v>
          </cell>
          <cell r="AB153" t="str">
            <v>Hertfordshire</v>
          </cell>
          <cell r="AC153" t="str">
            <v>Very Close</v>
          </cell>
          <cell r="AE153">
            <v>867</v>
          </cell>
          <cell r="AF153" t="str">
            <v>Bracknell Forest</v>
          </cell>
          <cell r="AG153" t="str">
            <v>Very Close</v>
          </cell>
          <cell r="AI153">
            <v>823</v>
          </cell>
          <cell r="AJ153" t="str">
            <v>Central Bedfordshire</v>
          </cell>
          <cell r="AK153" t="str">
            <v>Very Close</v>
          </cell>
          <cell r="AM153">
            <v>885</v>
          </cell>
          <cell r="AN153" t="str">
            <v>Worcestershire</v>
          </cell>
          <cell r="AO153" t="str">
            <v>Very Close</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production"/>
      <sheetName val="Summary outputs"/>
      <sheetName val="Access A1"/>
      <sheetName val="Access A2"/>
      <sheetName val="Access A3 etc"/>
      <sheetName val="Issues"/>
      <sheetName val="Data"/>
      <sheetName val="Rounded Suppressed"/>
      <sheetName val="months"/>
      <sheetName val="LAD2 raw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Data"/>
      <sheetName val="LA SN Groups"/>
      <sheetName val="LA Lists"/>
      <sheetName val="Adoption Scorecards 2014"/>
    </sheetNames>
    <sheetDataSet>
      <sheetData sheetId="0"/>
      <sheetData sheetId="1"/>
      <sheetData sheetId="2"/>
      <sheetData sheetId="3">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626</v>
          </cell>
          <cell r="D3" t="str">
            <v>x</v>
          </cell>
          <cell r="E3">
            <v>559</v>
          </cell>
          <cell r="F3">
            <v>728</v>
          </cell>
          <cell r="G3">
            <v>1015</v>
          </cell>
          <cell r="H3">
            <v>646</v>
          </cell>
          <cell r="I3">
            <v>574</v>
          </cell>
          <cell r="J3">
            <v>821</v>
          </cell>
          <cell r="K3">
            <v>846</v>
          </cell>
          <cell r="L3">
            <v>493</v>
          </cell>
          <cell r="M3">
            <v>734</v>
          </cell>
          <cell r="N3">
            <v>513</v>
          </cell>
          <cell r="O3">
            <v>630</v>
          </cell>
          <cell r="P3">
            <v>513</v>
          </cell>
          <cell r="Q3">
            <v>783</v>
          </cell>
          <cell r="R3">
            <v>717</v>
          </cell>
          <cell r="S3">
            <v>603</v>
          </cell>
          <cell r="T3">
            <v>827</v>
          </cell>
          <cell r="U3">
            <v>821</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691</v>
          </cell>
          <cell r="AZ3">
            <v>704</v>
          </cell>
          <cell r="BA3">
            <v>721</v>
          </cell>
          <cell r="BB3">
            <v>703</v>
          </cell>
          <cell r="BC3">
            <v>535</v>
          </cell>
          <cell r="BD3">
            <v>610</v>
          </cell>
          <cell r="BE3">
            <v>584</v>
          </cell>
          <cell r="BF3">
            <v>697</v>
          </cell>
          <cell r="BG3">
            <v>586</v>
          </cell>
          <cell r="BH3">
            <v>613</v>
          </cell>
          <cell r="BI3">
            <v>601</v>
          </cell>
          <cell r="BJ3">
            <v>562</v>
          </cell>
          <cell r="BK3">
            <v>559</v>
          </cell>
          <cell r="BL3">
            <v>590</v>
          </cell>
          <cell r="BM3">
            <v>623</v>
          </cell>
          <cell r="BN3">
            <v>543</v>
          </cell>
          <cell r="BO3">
            <v>532</v>
          </cell>
          <cell r="BP3">
            <v>528</v>
          </cell>
          <cell r="BQ3">
            <v>544</v>
          </cell>
          <cell r="BR3">
            <v>587</v>
          </cell>
          <cell r="BS3">
            <v>577</v>
          </cell>
          <cell r="BT3">
            <v>738</v>
          </cell>
          <cell r="BU3" t="str">
            <v>..</v>
          </cell>
          <cell r="BV3">
            <v>512</v>
          </cell>
          <cell r="BW3">
            <v>478</v>
          </cell>
          <cell r="BX3">
            <v>680</v>
          </cell>
          <cell r="BY3">
            <v>515</v>
          </cell>
          <cell r="BZ3">
            <v>449</v>
          </cell>
          <cell r="CA3">
            <v>552</v>
          </cell>
          <cell r="CB3">
            <v>521</v>
          </cell>
          <cell r="CC3">
            <v>646</v>
          </cell>
          <cell r="CD3">
            <v>586</v>
          </cell>
          <cell r="CE3">
            <v>792</v>
          </cell>
          <cell r="CF3">
            <v>508</v>
          </cell>
          <cell r="CG3">
            <v>597</v>
          </cell>
          <cell r="CH3">
            <v>548</v>
          </cell>
          <cell r="CI3">
            <v>470</v>
          </cell>
          <cell r="CJ3">
            <v>641</v>
          </cell>
          <cell r="CK3">
            <v>536</v>
          </cell>
          <cell r="CL3" t="str">
            <v>x</v>
          </cell>
          <cell r="CM3">
            <v>713</v>
          </cell>
          <cell r="CN3">
            <v>618</v>
          </cell>
          <cell r="CO3">
            <v>625</v>
          </cell>
          <cell r="CP3">
            <v>653</v>
          </cell>
          <cell r="CQ3">
            <v>502</v>
          </cell>
          <cell r="CR3">
            <v>484</v>
          </cell>
          <cell r="CS3">
            <v>423</v>
          </cell>
          <cell r="CT3">
            <v>572</v>
          </cell>
          <cell r="CU3">
            <v>616</v>
          </cell>
          <cell r="CV3">
            <v>548</v>
          </cell>
          <cell r="CW3">
            <v>483</v>
          </cell>
          <cell r="CX3">
            <v>540</v>
          </cell>
          <cell r="CY3">
            <v>733</v>
          </cell>
          <cell r="CZ3">
            <v>598</v>
          </cell>
          <cell r="DA3">
            <v>590</v>
          </cell>
          <cell r="DB3">
            <v>640</v>
          </cell>
          <cell r="DC3" t="str">
            <v>x</v>
          </cell>
          <cell r="DD3">
            <v>618</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630</v>
          </cell>
          <cell r="DT3">
            <v>731</v>
          </cell>
          <cell r="DU3">
            <v>634</v>
          </cell>
          <cell r="DV3">
            <v>664</v>
          </cell>
          <cell r="DW3">
            <v>567</v>
          </cell>
          <cell r="DX3">
            <v>589</v>
          </cell>
          <cell r="DY3">
            <v>626</v>
          </cell>
          <cell r="DZ3">
            <v>654</v>
          </cell>
          <cell r="EA3">
            <v>719</v>
          </cell>
          <cell r="EB3">
            <v>676</v>
          </cell>
          <cell r="EC3">
            <v>690</v>
          </cell>
          <cell r="ED3">
            <v>678</v>
          </cell>
          <cell r="EE3">
            <v>679</v>
          </cell>
          <cell r="EF3">
            <v>560</v>
          </cell>
          <cell r="EG3">
            <v>507</v>
          </cell>
          <cell r="EH3">
            <v>502</v>
          </cell>
          <cell r="EI3">
            <v>693</v>
          </cell>
          <cell r="EJ3">
            <v>675</v>
          </cell>
          <cell r="EK3">
            <v>426</v>
          </cell>
          <cell r="EL3">
            <v>678</v>
          </cell>
          <cell r="EM3">
            <v>625</v>
          </cell>
          <cell r="EN3">
            <v>649</v>
          </cell>
          <cell r="EO3">
            <v>559</v>
          </cell>
          <cell r="EP3">
            <v>540</v>
          </cell>
          <cell r="EQ3">
            <v>579</v>
          </cell>
          <cell r="ER3">
            <v>572</v>
          </cell>
          <cell r="ES3">
            <v>598</v>
          </cell>
          <cell r="ET3">
            <v>501</v>
          </cell>
          <cell r="EU3">
            <v>604</v>
          </cell>
          <cell r="EV3">
            <v>548</v>
          </cell>
          <cell r="EW3">
            <v>563</v>
          </cell>
          <cell r="EX3">
            <v>558</v>
          </cell>
          <cell r="EY3">
            <v>667</v>
          </cell>
          <cell r="FA3">
            <v>1015</v>
          </cell>
        </row>
        <row r="4">
          <cell r="B4" t="str">
            <v>2009-12</v>
          </cell>
          <cell r="C4">
            <v>636</v>
          </cell>
          <cell r="D4" t="str">
            <v>x</v>
          </cell>
          <cell r="E4">
            <v>542</v>
          </cell>
          <cell r="F4">
            <v>818</v>
          </cell>
          <cell r="G4">
            <v>860</v>
          </cell>
          <cell r="H4">
            <v>731</v>
          </cell>
          <cell r="I4">
            <v>813</v>
          </cell>
          <cell r="J4">
            <v>1027</v>
          </cell>
          <cell r="K4">
            <v>933</v>
          </cell>
          <cell r="L4">
            <v>553</v>
          </cell>
          <cell r="M4">
            <v>775</v>
          </cell>
          <cell r="N4">
            <v>521</v>
          </cell>
          <cell r="O4">
            <v>631</v>
          </cell>
          <cell r="P4">
            <v>485</v>
          </cell>
          <cell r="Q4">
            <v>785</v>
          </cell>
          <cell r="R4">
            <v>809</v>
          </cell>
          <cell r="S4">
            <v>650</v>
          </cell>
          <cell r="T4">
            <v>854</v>
          </cell>
          <cell r="U4">
            <v>704</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937</v>
          </cell>
          <cell r="AR4">
            <v>748</v>
          </cell>
          <cell r="AS4">
            <v>842</v>
          </cell>
          <cell r="AT4">
            <v>680</v>
          </cell>
          <cell r="AU4">
            <v>667</v>
          </cell>
          <cell r="AV4">
            <v>674</v>
          </cell>
          <cell r="AW4">
            <v>593</v>
          </cell>
          <cell r="AX4">
            <v>768</v>
          </cell>
          <cell r="AY4">
            <v>773</v>
          </cell>
          <cell r="AZ4">
            <v>659</v>
          </cell>
          <cell r="BA4">
            <v>744</v>
          </cell>
          <cell r="BB4">
            <v>704</v>
          </cell>
          <cell r="BC4">
            <v>546</v>
          </cell>
          <cell r="BD4">
            <v>576</v>
          </cell>
          <cell r="BE4">
            <v>610</v>
          </cell>
          <cell r="BF4">
            <v>724</v>
          </cell>
          <cell r="BG4">
            <v>569</v>
          </cell>
          <cell r="BH4">
            <v>662</v>
          </cell>
          <cell r="BI4">
            <v>645</v>
          </cell>
          <cell r="BJ4">
            <v>607</v>
          </cell>
          <cell r="BK4">
            <v>571</v>
          </cell>
          <cell r="BL4">
            <v>669</v>
          </cell>
          <cell r="BM4">
            <v>665</v>
          </cell>
          <cell r="BN4">
            <v>564</v>
          </cell>
          <cell r="BO4">
            <v>591</v>
          </cell>
          <cell r="BP4">
            <v>586</v>
          </cell>
          <cell r="BQ4">
            <v>561</v>
          </cell>
          <cell r="BR4">
            <v>614</v>
          </cell>
          <cell r="BS4">
            <v>547</v>
          </cell>
          <cell r="BT4">
            <v>694</v>
          </cell>
          <cell r="BU4" t="str">
            <v>..</v>
          </cell>
          <cell r="BV4">
            <v>555</v>
          </cell>
          <cell r="BW4">
            <v>515</v>
          </cell>
          <cell r="BX4">
            <v>694</v>
          </cell>
          <cell r="BY4">
            <v>532</v>
          </cell>
          <cell r="BZ4">
            <v>459</v>
          </cell>
          <cell r="CA4">
            <v>557</v>
          </cell>
          <cell r="CB4">
            <v>497</v>
          </cell>
          <cell r="CC4">
            <v>674</v>
          </cell>
          <cell r="CD4">
            <v>654</v>
          </cell>
          <cell r="CE4">
            <v>885</v>
          </cell>
          <cell r="CF4">
            <v>512</v>
          </cell>
          <cell r="CG4">
            <v>612</v>
          </cell>
          <cell r="CH4">
            <v>539</v>
          </cell>
          <cell r="CI4">
            <v>448</v>
          </cell>
          <cell r="CJ4">
            <v>600</v>
          </cell>
          <cell r="CK4">
            <v>536</v>
          </cell>
          <cell r="CL4">
            <v>579</v>
          </cell>
          <cell r="CM4">
            <v>607</v>
          </cell>
          <cell r="CN4">
            <v>499</v>
          </cell>
          <cell r="CO4">
            <v>627</v>
          </cell>
          <cell r="CP4">
            <v>672</v>
          </cell>
          <cell r="CQ4">
            <v>542</v>
          </cell>
          <cell r="CR4">
            <v>445</v>
          </cell>
          <cell r="CS4">
            <v>483</v>
          </cell>
          <cell r="CT4">
            <v>586</v>
          </cell>
          <cell r="CU4">
            <v>529</v>
          </cell>
          <cell r="CV4">
            <v>553</v>
          </cell>
          <cell r="CW4">
            <v>556</v>
          </cell>
          <cell r="CX4">
            <v>566</v>
          </cell>
          <cell r="CY4">
            <v>743</v>
          </cell>
          <cell r="CZ4">
            <v>634</v>
          </cell>
          <cell r="DA4">
            <v>549</v>
          </cell>
          <cell r="DB4">
            <v>631</v>
          </cell>
          <cell r="DC4" t="str">
            <v>x</v>
          </cell>
          <cell r="DD4">
            <v>605</v>
          </cell>
          <cell r="DE4">
            <v>560</v>
          </cell>
          <cell r="DF4">
            <v>750</v>
          </cell>
          <cell r="DG4">
            <v>881</v>
          </cell>
          <cell r="DH4" t="str">
            <v>x</v>
          </cell>
          <cell r="DI4">
            <v>649</v>
          </cell>
          <cell r="DJ4">
            <v>405</v>
          </cell>
          <cell r="DK4">
            <v>601</v>
          </cell>
          <cell r="DL4">
            <v>525</v>
          </cell>
          <cell r="DM4">
            <v>521</v>
          </cell>
          <cell r="DN4">
            <v>447</v>
          </cell>
          <cell r="DO4">
            <v>587</v>
          </cell>
          <cell r="DP4">
            <v>567</v>
          </cell>
          <cell r="DQ4">
            <v>661</v>
          </cell>
          <cell r="DR4">
            <v>552</v>
          </cell>
          <cell r="DS4">
            <v>604</v>
          </cell>
          <cell r="DT4">
            <v>688</v>
          </cell>
          <cell r="DU4">
            <v>689</v>
          </cell>
          <cell r="DV4">
            <v>605</v>
          </cell>
          <cell r="DW4">
            <v>636</v>
          </cell>
          <cell r="DX4">
            <v>552</v>
          </cell>
          <cell r="DY4">
            <v>617</v>
          </cell>
          <cell r="DZ4">
            <v>683</v>
          </cell>
          <cell r="EA4">
            <v>614</v>
          </cell>
          <cell r="EB4">
            <v>696</v>
          </cell>
          <cell r="EC4">
            <v>690</v>
          </cell>
          <cell r="ED4">
            <v>691</v>
          </cell>
          <cell r="EE4">
            <v>642</v>
          </cell>
          <cell r="EF4">
            <v>595</v>
          </cell>
          <cell r="EG4">
            <v>437</v>
          </cell>
          <cell r="EH4">
            <v>447</v>
          </cell>
          <cell r="EI4">
            <v>702</v>
          </cell>
          <cell r="EJ4">
            <v>564</v>
          </cell>
          <cell r="EK4">
            <v>452</v>
          </cell>
          <cell r="EL4">
            <v>572</v>
          </cell>
          <cell r="EM4">
            <v>646</v>
          </cell>
          <cell r="EN4">
            <v>640</v>
          </cell>
          <cell r="EO4">
            <v>612</v>
          </cell>
          <cell r="EP4">
            <v>543</v>
          </cell>
          <cell r="EQ4">
            <v>595</v>
          </cell>
          <cell r="ER4">
            <v>572</v>
          </cell>
          <cell r="ES4">
            <v>607</v>
          </cell>
          <cell r="ET4">
            <v>485</v>
          </cell>
          <cell r="EU4">
            <v>637</v>
          </cell>
          <cell r="EV4">
            <v>539</v>
          </cell>
          <cell r="EW4">
            <v>567</v>
          </cell>
          <cell r="EX4">
            <v>562</v>
          </cell>
          <cell r="EY4">
            <v>675</v>
          </cell>
          <cell r="FA4">
            <v>1027</v>
          </cell>
        </row>
        <row r="5">
          <cell r="B5" t="str">
            <v>2010-13</v>
          </cell>
          <cell r="C5">
            <v>647</v>
          </cell>
          <cell r="D5" t="str">
            <v>x</v>
          </cell>
          <cell r="E5">
            <v>537</v>
          </cell>
          <cell r="F5">
            <v>756</v>
          </cell>
          <cell r="G5">
            <v>795</v>
          </cell>
          <cell r="H5">
            <v>1029</v>
          </cell>
          <cell r="I5">
            <v>720</v>
          </cell>
          <cell r="J5">
            <v>865</v>
          </cell>
          <cell r="K5">
            <v>1100</v>
          </cell>
          <cell r="L5">
            <v>536</v>
          </cell>
          <cell r="M5">
            <v>736</v>
          </cell>
          <cell r="N5">
            <v>586</v>
          </cell>
          <cell r="O5">
            <v>792</v>
          </cell>
          <cell r="P5">
            <v>514</v>
          </cell>
          <cell r="Q5">
            <v>657</v>
          </cell>
          <cell r="R5">
            <v>679</v>
          </cell>
          <cell r="S5">
            <v>729</v>
          </cell>
          <cell r="T5">
            <v>694</v>
          </cell>
          <cell r="U5">
            <v>683</v>
          </cell>
          <cell r="V5">
            <v>941</v>
          </cell>
          <cell r="W5">
            <v>520</v>
          </cell>
          <cell r="X5">
            <v>764</v>
          </cell>
          <cell r="Y5">
            <v>725</v>
          </cell>
          <cell r="Z5">
            <v>617</v>
          </cell>
          <cell r="AA5">
            <v>759</v>
          </cell>
          <cell r="AB5">
            <v>708</v>
          </cell>
          <cell r="AC5">
            <v>672</v>
          </cell>
          <cell r="AD5">
            <v>555</v>
          </cell>
          <cell r="AE5">
            <v>685</v>
          </cell>
          <cell r="AF5">
            <v>579</v>
          </cell>
          <cell r="AG5">
            <v>627</v>
          </cell>
          <cell r="AH5">
            <v>612</v>
          </cell>
          <cell r="AI5">
            <v>646</v>
          </cell>
          <cell r="AJ5">
            <v>693</v>
          </cell>
          <cell r="AK5">
            <v>858</v>
          </cell>
          <cell r="AL5">
            <v>884</v>
          </cell>
          <cell r="AM5">
            <v>723</v>
          </cell>
          <cell r="AN5">
            <v>692</v>
          </cell>
          <cell r="AO5">
            <v>575</v>
          </cell>
          <cell r="AP5">
            <v>713</v>
          </cell>
          <cell r="AQ5">
            <v>962</v>
          </cell>
          <cell r="AR5">
            <v>885</v>
          </cell>
          <cell r="AS5">
            <v>839</v>
          </cell>
          <cell r="AT5">
            <v>654</v>
          </cell>
          <cell r="AU5">
            <v>771</v>
          </cell>
          <cell r="AV5">
            <v>744</v>
          </cell>
          <cell r="AW5">
            <v>612</v>
          </cell>
          <cell r="AX5">
            <v>701</v>
          </cell>
          <cell r="AY5">
            <v>804</v>
          </cell>
          <cell r="AZ5">
            <v>628</v>
          </cell>
          <cell r="BA5">
            <v>709</v>
          </cell>
          <cell r="BB5">
            <v>638</v>
          </cell>
          <cell r="BC5">
            <v>561</v>
          </cell>
          <cell r="BD5">
            <v>552</v>
          </cell>
          <cell r="BE5">
            <v>791</v>
          </cell>
          <cell r="BF5">
            <v>700</v>
          </cell>
          <cell r="BG5">
            <v>545</v>
          </cell>
          <cell r="BH5">
            <v>704</v>
          </cell>
          <cell r="BI5">
            <v>659</v>
          </cell>
          <cell r="BJ5">
            <v>596</v>
          </cell>
          <cell r="BK5">
            <v>610</v>
          </cell>
          <cell r="BL5">
            <v>743</v>
          </cell>
          <cell r="BM5">
            <v>710</v>
          </cell>
          <cell r="BN5">
            <v>598</v>
          </cell>
          <cell r="BO5">
            <v>582</v>
          </cell>
          <cell r="BP5">
            <v>620</v>
          </cell>
          <cell r="BQ5">
            <v>559</v>
          </cell>
          <cell r="BR5">
            <v>614</v>
          </cell>
          <cell r="BS5">
            <v>484</v>
          </cell>
          <cell r="BT5">
            <v>680</v>
          </cell>
          <cell r="BU5" t="str">
            <v>..</v>
          </cell>
          <cell r="BV5">
            <v>558</v>
          </cell>
          <cell r="BW5">
            <v>559</v>
          </cell>
          <cell r="BX5">
            <v>722</v>
          </cell>
          <cell r="BY5">
            <v>770</v>
          </cell>
          <cell r="BZ5">
            <v>474</v>
          </cell>
          <cell r="CA5">
            <v>587</v>
          </cell>
          <cell r="CB5">
            <v>520</v>
          </cell>
          <cell r="CC5">
            <v>676</v>
          </cell>
          <cell r="CD5">
            <v>675</v>
          </cell>
          <cell r="CE5">
            <v>811</v>
          </cell>
          <cell r="CF5">
            <v>560</v>
          </cell>
          <cell r="CG5">
            <v>585</v>
          </cell>
          <cell r="CH5">
            <v>563</v>
          </cell>
          <cell r="CI5">
            <v>530</v>
          </cell>
          <cell r="CJ5">
            <v>731</v>
          </cell>
          <cell r="CK5">
            <v>597</v>
          </cell>
          <cell r="CL5">
            <v>600</v>
          </cell>
          <cell r="CM5">
            <v>649</v>
          </cell>
          <cell r="CN5">
            <v>558</v>
          </cell>
          <cell r="CO5">
            <v>624</v>
          </cell>
          <cell r="CP5">
            <v>715</v>
          </cell>
          <cell r="CQ5">
            <v>485</v>
          </cell>
          <cell r="CR5">
            <v>529</v>
          </cell>
          <cell r="CS5">
            <v>512</v>
          </cell>
          <cell r="CT5">
            <v>595</v>
          </cell>
          <cell r="CU5">
            <v>437</v>
          </cell>
          <cell r="CV5">
            <v>538</v>
          </cell>
          <cell r="CW5">
            <v>578</v>
          </cell>
          <cell r="CX5">
            <v>599</v>
          </cell>
          <cell r="CY5">
            <v>856</v>
          </cell>
          <cell r="CZ5">
            <v>691</v>
          </cell>
          <cell r="DA5">
            <v>596</v>
          </cell>
          <cell r="DB5">
            <v>568</v>
          </cell>
          <cell r="DC5" t="str">
            <v>x</v>
          </cell>
          <cell r="DD5">
            <v>624</v>
          </cell>
          <cell r="DE5">
            <v>574</v>
          </cell>
          <cell r="DF5">
            <v>673</v>
          </cell>
          <cell r="DG5">
            <v>737</v>
          </cell>
          <cell r="DH5" t="str">
            <v>x</v>
          </cell>
          <cell r="DI5">
            <v>647</v>
          </cell>
          <cell r="DJ5">
            <v>518</v>
          </cell>
          <cell r="DK5">
            <v>625</v>
          </cell>
          <cell r="DL5">
            <v>564</v>
          </cell>
          <cell r="DM5">
            <v>606</v>
          </cell>
          <cell r="DN5">
            <v>509</v>
          </cell>
          <cell r="DO5">
            <v>590</v>
          </cell>
          <cell r="DP5">
            <v>538</v>
          </cell>
          <cell r="DQ5">
            <v>658</v>
          </cell>
          <cell r="DR5">
            <v>528</v>
          </cell>
          <cell r="DS5">
            <v>586</v>
          </cell>
          <cell r="DT5">
            <v>715</v>
          </cell>
          <cell r="DU5">
            <v>672</v>
          </cell>
          <cell r="DV5">
            <v>639</v>
          </cell>
          <cell r="DW5">
            <v>784</v>
          </cell>
          <cell r="DX5">
            <v>531</v>
          </cell>
          <cell r="DY5">
            <v>756</v>
          </cell>
          <cell r="DZ5">
            <v>703</v>
          </cell>
          <cell r="EA5">
            <v>612</v>
          </cell>
          <cell r="EB5">
            <v>786</v>
          </cell>
          <cell r="EC5">
            <v>701</v>
          </cell>
          <cell r="ED5">
            <v>719</v>
          </cell>
          <cell r="EE5">
            <v>625</v>
          </cell>
          <cell r="EF5">
            <v>600</v>
          </cell>
          <cell r="EG5">
            <v>417</v>
          </cell>
          <cell r="EH5">
            <v>360</v>
          </cell>
          <cell r="EI5">
            <v>722</v>
          </cell>
          <cell r="EJ5">
            <v>538</v>
          </cell>
          <cell r="EK5">
            <v>447</v>
          </cell>
          <cell r="EL5">
            <v>562</v>
          </cell>
          <cell r="EM5">
            <v>592</v>
          </cell>
          <cell r="EN5">
            <v>672</v>
          </cell>
          <cell r="EO5">
            <v>629</v>
          </cell>
          <cell r="EP5">
            <v>584</v>
          </cell>
          <cell r="EQ5">
            <v>601</v>
          </cell>
          <cell r="ER5">
            <v>616</v>
          </cell>
          <cell r="ES5">
            <v>610</v>
          </cell>
          <cell r="ET5">
            <v>450</v>
          </cell>
          <cell r="EU5">
            <v>613</v>
          </cell>
          <cell r="EV5">
            <v>535</v>
          </cell>
          <cell r="EW5">
            <v>551</v>
          </cell>
          <cell r="EX5">
            <v>535</v>
          </cell>
          <cell r="EY5">
            <v>577</v>
          </cell>
          <cell r="FA5">
            <v>1100</v>
          </cell>
        </row>
        <row r="6">
          <cell r="B6" t="str">
            <v>2011-14</v>
          </cell>
          <cell r="C6">
            <v>628</v>
          </cell>
          <cell r="D6" t="str">
            <v>x</v>
          </cell>
          <cell r="E6">
            <v>554</v>
          </cell>
          <cell r="F6">
            <v>687</v>
          </cell>
          <cell r="G6">
            <v>655</v>
          </cell>
          <cell r="H6">
            <v>1057</v>
          </cell>
          <cell r="I6">
            <v>754</v>
          </cell>
          <cell r="J6">
            <v>640</v>
          </cell>
          <cell r="K6">
            <v>1081</v>
          </cell>
          <cell r="L6">
            <v>547</v>
          </cell>
          <cell r="M6">
            <v>684</v>
          </cell>
          <cell r="N6">
            <v>549</v>
          </cell>
          <cell r="O6">
            <v>760</v>
          </cell>
          <cell r="P6">
            <v>512</v>
          </cell>
          <cell r="Q6">
            <v>672</v>
          </cell>
          <cell r="R6">
            <v>590</v>
          </cell>
          <cell r="S6">
            <v>713</v>
          </cell>
          <cell r="T6">
            <v>600</v>
          </cell>
          <cell r="U6">
            <v>641</v>
          </cell>
          <cell r="V6">
            <v>849</v>
          </cell>
          <cell r="W6">
            <v>534</v>
          </cell>
          <cell r="X6">
            <v>672</v>
          </cell>
          <cell r="Y6">
            <v>731</v>
          </cell>
          <cell r="Z6">
            <v>440</v>
          </cell>
          <cell r="AA6">
            <v>651</v>
          </cell>
          <cell r="AB6">
            <v>626</v>
          </cell>
          <cell r="AC6">
            <v>628</v>
          </cell>
          <cell r="AD6">
            <v>530</v>
          </cell>
          <cell r="AE6">
            <v>689</v>
          </cell>
          <cell r="AF6">
            <v>522</v>
          </cell>
          <cell r="AG6">
            <v>575</v>
          </cell>
          <cell r="AH6">
            <v>616</v>
          </cell>
          <cell r="AI6">
            <v>731</v>
          </cell>
          <cell r="AJ6">
            <v>699</v>
          </cell>
          <cell r="AK6">
            <v>834</v>
          </cell>
          <cell r="AL6">
            <v>733</v>
          </cell>
          <cell r="AM6">
            <v>741</v>
          </cell>
          <cell r="AN6">
            <v>594</v>
          </cell>
          <cell r="AO6">
            <v>631</v>
          </cell>
          <cell r="AP6">
            <v>684</v>
          </cell>
          <cell r="AQ6">
            <v>872</v>
          </cell>
          <cell r="AR6">
            <v>892</v>
          </cell>
          <cell r="AS6">
            <v>796</v>
          </cell>
          <cell r="AT6">
            <v>692</v>
          </cell>
          <cell r="AU6">
            <v>686</v>
          </cell>
          <cell r="AV6">
            <v>687</v>
          </cell>
          <cell r="AW6">
            <v>546</v>
          </cell>
          <cell r="AX6">
            <v>679</v>
          </cell>
          <cell r="AY6">
            <v>693</v>
          </cell>
          <cell r="AZ6">
            <v>538</v>
          </cell>
          <cell r="BA6">
            <v>704</v>
          </cell>
          <cell r="BB6">
            <v>575</v>
          </cell>
          <cell r="BC6">
            <v>539</v>
          </cell>
          <cell r="BD6">
            <v>536</v>
          </cell>
          <cell r="BE6">
            <v>737</v>
          </cell>
          <cell r="BF6">
            <v>694</v>
          </cell>
          <cell r="BG6">
            <v>505</v>
          </cell>
          <cell r="BH6">
            <v>632</v>
          </cell>
          <cell r="BI6">
            <v>661</v>
          </cell>
          <cell r="BJ6">
            <v>593</v>
          </cell>
          <cell r="BK6">
            <v>606</v>
          </cell>
          <cell r="BL6">
            <v>742</v>
          </cell>
          <cell r="BM6">
            <v>702</v>
          </cell>
          <cell r="BN6">
            <v>564</v>
          </cell>
          <cell r="BO6">
            <v>573</v>
          </cell>
          <cell r="BP6">
            <v>712</v>
          </cell>
          <cell r="BQ6">
            <v>532</v>
          </cell>
          <cell r="BR6">
            <v>655</v>
          </cell>
          <cell r="BS6">
            <v>536</v>
          </cell>
          <cell r="BT6">
            <v>654</v>
          </cell>
          <cell r="BU6" t="str">
            <v>..</v>
          </cell>
          <cell r="BV6">
            <v>526</v>
          </cell>
          <cell r="BW6">
            <v>540</v>
          </cell>
          <cell r="BX6">
            <v>765</v>
          </cell>
          <cell r="BY6">
            <v>733</v>
          </cell>
          <cell r="BZ6">
            <v>483</v>
          </cell>
          <cell r="CA6">
            <v>610</v>
          </cell>
          <cell r="CB6">
            <v>583</v>
          </cell>
          <cell r="CC6">
            <v>598</v>
          </cell>
          <cell r="CD6">
            <v>704</v>
          </cell>
          <cell r="CE6">
            <v>746</v>
          </cell>
          <cell r="CF6">
            <v>575</v>
          </cell>
          <cell r="CG6">
            <v>537</v>
          </cell>
          <cell r="CH6">
            <v>557</v>
          </cell>
          <cell r="CI6">
            <v>539</v>
          </cell>
          <cell r="CJ6">
            <v>734</v>
          </cell>
          <cell r="CK6">
            <v>553</v>
          </cell>
          <cell r="CL6">
            <v>542</v>
          </cell>
          <cell r="CM6">
            <v>657</v>
          </cell>
          <cell r="CN6">
            <v>522</v>
          </cell>
          <cell r="CO6">
            <v>597</v>
          </cell>
          <cell r="CP6">
            <v>721</v>
          </cell>
          <cell r="CQ6">
            <v>497</v>
          </cell>
          <cell r="CR6">
            <v>527</v>
          </cell>
          <cell r="CS6">
            <v>513</v>
          </cell>
          <cell r="CT6">
            <v>580</v>
          </cell>
          <cell r="CU6">
            <v>431</v>
          </cell>
          <cell r="CV6">
            <v>536</v>
          </cell>
          <cell r="CW6">
            <v>592</v>
          </cell>
          <cell r="CX6">
            <v>587</v>
          </cell>
          <cell r="CY6">
            <v>666</v>
          </cell>
          <cell r="CZ6">
            <v>697</v>
          </cell>
          <cell r="DA6">
            <v>583</v>
          </cell>
          <cell r="DB6">
            <v>513</v>
          </cell>
          <cell r="DC6" t="str">
            <v>x</v>
          </cell>
          <cell r="DD6">
            <v>593</v>
          </cell>
          <cell r="DE6">
            <v>560</v>
          </cell>
          <cell r="DF6">
            <v>637</v>
          </cell>
          <cell r="DG6">
            <v>870</v>
          </cell>
          <cell r="DH6">
            <v>569</v>
          </cell>
          <cell r="DI6">
            <v>743</v>
          </cell>
          <cell r="DJ6">
            <v>506</v>
          </cell>
          <cell r="DK6">
            <v>669</v>
          </cell>
          <cell r="DL6">
            <v>573</v>
          </cell>
          <cell r="DM6">
            <v>600</v>
          </cell>
          <cell r="DN6">
            <v>517</v>
          </cell>
          <cell r="DO6">
            <v>593</v>
          </cell>
          <cell r="DP6">
            <v>521</v>
          </cell>
          <cell r="DQ6">
            <v>679</v>
          </cell>
          <cell r="DR6">
            <v>545</v>
          </cell>
          <cell r="DS6">
            <v>525</v>
          </cell>
          <cell r="DT6">
            <v>647</v>
          </cell>
          <cell r="DU6">
            <v>663</v>
          </cell>
          <cell r="DV6">
            <v>599</v>
          </cell>
          <cell r="DW6">
            <v>710</v>
          </cell>
          <cell r="DX6">
            <v>428</v>
          </cell>
          <cell r="DY6">
            <v>712</v>
          </cell>
          <cell r="DZ6">
            <v>680</v>
          </cell>
          <cell r="EA6">
            <v>728</v>
          </cell>
          <cell r="EB6">
            <v>779</v>
          </cell>
          <cell r="EC6">
            <v>702</v>
          </cell>
          <cell r="ED6">
            <v>789</v>
          </cell>
          <cell r="EE6">
            <v>606</v>
          </cell>
          <cell r="EF6">
            <v>643</v>
          </cell>
          <cell r="EG6">
            <v>400</v>
          </cell>
          <cell r="EH6">
            <v>340</v>
          </cell>
          <cell r="EI6">
            <v>747</v>
          </cell>
          <cell r="EJ6">
            <v>476</v>
          </cell>
          <cell r="EK6">
            <v>449</v>
          </cell>
          <cell r="EL6">
            <v>525</v>
          </cell>
          <cell r="EM6">
            <v>593</v>
          </cell>
          <cell r="EN6">
            <v>681</v>
          </cell>
          <cell r="EO6">
            <v>701</v>
          </cell>
          <cell r="EP6">
            <v>511</v>
          </cell>
          <cell r="EQ6">
            <v>557</v>
          </cell>
          <cell r="ER6">
            <v>644</v>
          </cell>
          <cell r="ES6">
            <v>601</v>
          </cell>
          <cell r="ET6">
            <v>451</v>
          </cell>
          <cell r="EU6">
            <v>560</v>
          </cell>
          <cell r="EV6">
            <v>515</v>
          </cell>
          <cell r="EW6">
            <v>568</v>
          </cell>
          <cell r="EX6">
            <v>553</v>
          </cell>
          <cell r="EY6">
            <v>586</v>
          </cell>
          <cell r="FA6">
            <v>1081</v>
          </cell>
        </row>
        <row r="7">
          <cell r="B7" t="str">
            <v>2012-15</v>
          </cell>
        </row>
        <row r="8">
          <cell r="B8" t="str">
            <v>2013-16</v>
          </cell>
        </row>
        <row r="9">
          <cell r="B9" t="str">
            <v>Trend</v>
          </cell>
          <cell r="C9" t="str">
            <v>Average time in 2014 was shorter than in 2013</v>
          </cell>
          <cell r="D9" t="str">
            <v>N/A</v>
          </cell>
          <cell r="E9" t="str">
            <v>Average time in 2014 was longer than in 2013</v>
          </cell>
          <cell r="F9" t="str">
            <v>Average time in 2014 was shorter than in 2013</v>
          </cell>
          <cell r="G9" t="str">
            <v>N/A</v>
          </cell>
          <cell r="H9" t="str">
            <v>Average time in 2014 was shorter than in 2013</v>
          </cell>
          <cell r="I9" t="str">
            <v>Average time in 2014 was longer than in 2013</v>
          </cell>
          <cell r="J9" t="str">
            <v>N/A</v>
          </cell>
          <cell r="K9" t="str">
            <v>Average time in 2014 was shorter than in 2013</v>
          </cell>
          <cell r="L9" t="str">
            <v>Average time in 2014 was shorter than in 2013</v>
          </cell>
          <cell r="M9" t="str">
            <v>Average time in 2014 was longer than in 2013</v>
          </cell>
          <cell r="N9" t="str">
            <v>Average time in 2014 was shorter than in 2013</v>
          </cell>
          <cell r="O9" t="str">
            <v>Average time in 2014 was shorter than in 2013</v>
          </cell>
          <cell r="P9" t="str">
            <v>N/A</v>
          </cell>
          <cell r="Q9" t="str">
            <v>Average time in 2014 was longer than in 2013</v>
          </cell>
          <cell r="R9" t="str">
            <v>Average time in 2014 was shorter than in 2013</v>
          </cell>
          <cell r="S9" t="str">
            <v>Average time in 2014 was shorter than in 2013</v>
          </cell>
          <cell r="T9" t="str">
            <v>Average time in 2014 was shorter than in 2013</v>
          </cell>
          <cell r="U9" t="str">
            <v>Average time in 2014 was shorter than in 2013</v>
          </cell>
          <cell r="V9" t="str">
            <v>Average time in 2014 was shorter than in 2013</v>
          </cell>
          <cell r="W9" t="str">
            <v>N/A</v>
          </cell>
          <cell r="X9" t="str">
            <v>Average time in 2014 was shorter than in 2013</v>
          </cell>
          <cell r="Y9" t="str">
            <v>Average time in 2014 was longer than in 2013</v>
          </cell>
          <cell r="Z9" t="str">
            <v>N/A</v>
          </cell>
          <cell r="AA9" t="str">
            <v>N/A</v>
          </cell>
          <cell r="AB9" t="str">
            <v>Average time in 2014 was longer than in 2013</v>
          </cell>
          <cell r="AC9" t="str">
            <v>Average time in 2014 was longer than in 2013</v>
          </cell>
          <cell r="AD9" t="str">
            <v>N/A</v>
          </cell>
          <cell r="AE9" t="str">
            <v>N/A</v>
          </cell>
          <cell r="AF9" t="str">
            <v>Average time in 2014 was shorter than in 2013</v>
          </cell>
          <cell r="AG9" t="str">
            <v>N/A</v>
          </cell>
          <cell r="AH9" t="str">
            <v>N/A</v>
          </cell>
          <cell r="AI9" t="str">
            <v>N/A</v>
          </cell>
          <cell r="AJ9" t="str">
            <v>Average time in 2014 was longer than in 2013</v>
          </cell>
          <cell r="AK9" t="str">
            <v>Average time in 2014 was shorter than in 2013</v>
          </cell>
          <cell r="AL9" t="str">
            <v>Average time in 2014 was shorter than in 2013</v>
          </cell>
          <cell r="AM9" t="str">
            <v>Average time in 2014 was longer than in 2013</v>
          </cell>
          <cell r="AN9" t="str">
            <v>Average time in 2014 was shorter than in 2013</v>
          </cell>
          <cell r="AO9" t="str">
            <v>Average time in 2014 was longer than in 2013</v>
          </cell>
          <cell r="AP9" t="str">
            <v>Average time in 2014 was shorter than in 2013</v>
          </cell>
          <cell r="AQ9" t="str">
            <v>Average time in 2014 was shorter than in 2013</v>
          </cell>
          <cell r="AR9" t="str">
            <v>N/A</v>
          </cell>
          <cell r="AS9" t="str">
            <v>Average time in 2014 was shorter than in 2013</v>
          </cell>
          <cell r="AT9" t="str">
            <v>Average time in 2014 was longer than in 2013</v>
          </cell>
          <cell r="AU9" t="str">
            <v>Average time in 2014 was shorter than in 2013</v>
          </cell>
          <cell r="AV9" t="str">
            <v>Average time in 2014 was shorter than in 2013</v>
          </cell>
          <cell r="AW9" t="str">
            <v>Average time in 2014 was shorter than in 2013</v>
          </cell>
          <cell r="AX9" t="str">
            <v>Average time in 2014 was longer than in 2013</v>
          </cell>
          <cell r="AY9" t="str">
            <v>Average time in 2014 was shorter than in 2013</v>
          </cell>
          <cell r="AZ9" t="str">
            <v>Average time in 2014 was shorter than in 2013</v>
          </cell>
          <cell r="BA9" t="str">
            <v>Average time in 2014 was longer than in 2013</v>
          </cell>
          <cell r="BB9" t="str">
            <v>Average time in 2014 was shorter than in 2013</v>
          </cell>
          <cell r="BC9" t="str">
            <v>Average time in 2014 was shorter than in 2013</v>
          </cell>
          <cell r="BD9" t="str">
            <v>Average time in 2014 was shorter than in 2013</v>
          </cell>
          <cell r="BE9" t="str">
            <v>Average time in 2014 was shorter than in 2013</v>
          </cell>
          <cell r="BF9" t="str">
            <v>Average time in 2014 was shorter than in 2013</v>
          </cell>
          <cell r="BG9" t="str">
            <v>Average time in 2014 was shorter than in 2013</v>
          </cell>
          <cell r="BH9" t="str">
            <v>Average time in 2014 was shorter than in 2013</v>
          </cell>
          <cell r="BI9" t="str">
            <v>Average time in 2014 was shorter than in 2013</v>
          </cell>
          <cell r="BJ9" t="str">
            <v>Average time in 2014 was longer than in 2013</v>
          </cell>
          <cell r="BK9" t="str">
            <v>Average time in 2014 was shorter than in 2013</v>
          </cell>
          <cell r="BL9" t="str">
            <v>Average time in 2014 was shorter than in 2013</v>
          </cell>
          <cell r="BM9" t="str">
            <v>Average time in 2014 was shorter than in 2013</v>
          </cell>
          <cell r="BN9" t="str">
            <v>Average time in 2014 was shorter than in 2013</v>
          </cell>
          <cell r="BO9" t="str">
            <v>Average time in 2014 was shorter than in 2013</v>
          </cell>
          <cell r="BP9" t="str">
            <v>Average time in 2014 was longer than in 2013</v>
          </cell>
          <cell r="BQ9" t="str">
            <v>Average time in 2014 was shorter than in 2013</v>
          </cell>
          <cell r="BR9" t="str">
            <v>Average time in 2014 was longer than in 2013</v>
          </cell>
          <cell r="BS9" t="str">
            <v>Average time in 2014 was longer than in 2013</v>
          </cell>
          <cell r="BT9" t="str">
            <v>Average time in 2014 was shorter than in 2013</v>
          </cell>
          <cell r="BU9" t="str">
            <v>N/A</v>
          </cell>
          <cell r="BV9" t="str">
            <v>N/A</v>
          </cell>
          <cell r="BW9" t="str">
            <v>Average time in 2014 was shorter than in 2013</v>
          </cell>
          <cell r="BX9" t="str">
            <v>N/A</v>
          </cell>
          <cell r="BY9" t="str">
            <v>N/A</v>
          </cell>
          <cell r="BZ9" t="str">
            <v>N/A</v>
          </cell>
          <cell r="CA9" t="str">
            <v>Average time in 2014 was shorter than in 2013</v>
          </cell>
          <cell r="CB9" t="str">
            <v>Average time in 2014 was longer than in 2013</v>
          </cell>
          <cell r="CC9" t="str">
            <v>Average time in 2014 was shorter than in 2013</v>
          </cell>
          <cell r="CD9" t="str">
            <v>Average time in 2014 was longer than in 2013</v>
          </cell>
          <cell r="CE9" t="str">
            <v>Average time in 2014 was shorter than in 2013</v>
          </cell>
          <cell r="CF9" t="str">
            <v>Average time in 2014 was shorter than in 2013</v>
          </cell>
          <cell r="CG9" t="str">
            <v>Average time in 2014 was shorter than in 2013</v>
          </cell>
          <cell r="CH9" t="str">
            <v>Average time in 2014 was shorter than in 2013</v>
          </cell>
          <cell r="CI9" t="str">
            <v>Average time in 2014 was shorter than in 2013</v>
          </cell>
          <cell r="CJ9" t="str">
            <v>Average time in 2014 was shorter than in 2013</v>
          </cell>
          <cell r="CK9" t="str">
            <v>N/A</v>
          </cell>
          <cell r="CL9" t="str">
            <v>N/A</v>
          </cell>
          <cell r="CM9" t="str">
            <v>Average time in 2014 was shorter than in 2013</v>
          </cell>
          <cell r="CN9" t="str">
            <v>Average time in 2014 was shorter than in 2013</v>
          </cell>
          <cell r="CO9" t="str">
            <v>Average time in 2014 was shorter than in 2013</v>
          </cell>
          <cell r="CP9" t="str">
            <v>Average time in 2014 was shorter than in 2013</v>
          </cell>
          <cell r="CQ9" t="str">
            <v>Average time in 2014 was longer than in 2013</v>
          </cell>
          <cell r="CR9" t="str">
            <v>N/A</v>
          </cell>
          <cell r="CS9" t="str">
            <v>Average time in 2014 was shorter than in 2013</v>
          </cell>
          <cell r="CT9" t="str">
            <v>Average time in 2014 was shorter than in 2013</v>
          </cell>
          <cell r="CU9" t="str">
            <v>N/A</v>
          </cell>
          <cell r="CV9" t="str">
            <v>Average time in 2014 was longer than in 2013</v>
          </cell>
          <cell r="CW9" t="str">
            <v>Average time in 2014 was shorter than in 2013</v>
          </cell>
          <cell r="CX9" t="str">
            <v>Average time in 2014 was shorter than in 2013</v>
          </cell>
          <cell r="CY9" t="str">
            <v>Average time in 2014 was shorter than in 2013</v>
          </cell>
          <cell r="CZ9" t="str">
            <v>Average time in 2014 was shorter than in 2013</v>
          </cell>
          <cell r="DA9" t="str">
            <v>Average time in 2014 was shorter than in 2013</v>
          </cell>
          <cell r="DB9" t="str">
            <v>Average time in 2014 was shorter than in 2013</v>
          </cell>
          <cell r="DC9" t="str">
            <v>N/A</v>
          </cell>
          <cell r="DD9" t="str">
            <v>Average time in 2014 was shorter than in 2013</v>
          </cell>
          <cell r="DE9" t="str">
            <v>Average time in 2014 was shorter than in 2013</v>
          </cell>
          <cell r="DF9" t="str">
            <v>Average time in 2014 was shorter than in 2013</v>
          </cell>
          <cell r="DG9" t="str">
            <v>N/A</v>
          </cell>
          <cell r="DH9" t="str">
            <v>N/A</v>
          </cell>
          <cell r="DI9" t="str">
            <v>N/A</v>
          </cell>
          <cell r="DJ9" t="str">
            <v>N/A</v>
          </cell>
          <cell r="DK9" t="str">
            <v>Average time in 2014 was longer than in 2013</v>
          </cell>
          <cell r="DL9" t="str">
            <v>N/A</v>
          </cell>
          <cell r="DM9" t="str">
            <v>N/A</v>
          </cell>
          <cell r="DN9" t="str">
            <v>Average time in 2014 was shorter than in 2013</v>
          </cell>
          <cell r="DO9" t="str">
            <v>Average time in 2014 was longer than in 2013</v>
          </cell>
          <cell r="DP9" t="str">
            <v>N/A</v>
          </cell>
          <cell r="DQ9" t="str">
            <v>N/A</v>
          </cell>
          <cell r="DR9" t="str">
            <v>Average time in 2014 was shorter than in 2013</v>
          </cell>
          <cell r="DS9" t="str">
            <v>Average time in 2014 was shorter than in 2013</v>
          </cell>
          <cell r="DT9" t="str">
            <v>Average time in 2014 was shorter than in 2013</v>
          </cell>
          <cell r="DU9" t="str">
            <v>Average time in 2014 was shorter than in 2013</v>
          </cell>
          <cell r="DV9" t="str">
            <v>Average time in 2014 was shorter than in 2013</v>
          </cell>
          <cell r="DW9" t="str">
            <v>N/A</v>
          </cell>
          <cell r="DX9" t="str">
            <v>Average time in 2014 was shorter than in 2013</v>
          </cell>
          <cell r="DY9" t="str">
            <v>Average time in 2014 was shorter than in 2013</v>
          </cell>
          <cell r="DZ9" t="str">
            <v>Average time in 2014 was shorter than in 2013</v>
          </cell>
          <cell r="EA9" t="str">
            <v>Average time in 2014 was longer than in 2013</v>
          </cell>
          <cell r="EB9" t="str">
            <v>Average time in 2014 was shorter than in 2013</v>
          </cell>
          <cell r="EC9" t="str">
            <v>Average time in 2014 was shorter than in 2013</v>
          </cell>
          <cell r="ED9" t="str">
            <v>Average time in 2014 was longer than in 2013</v>
          </cell>
          <cell r="EE9" t="str">
            <v>Average time in 2014 was shorter than in 2013</v>
          </cell>
          <cell r="EF9" t="str">
            <v>Average time in 2014 was shorter than in 2013</v>
          </cell>
          <cell r="EG9" t="str">
            <v>Average time in 2014 was longer than in 2013</v>
          </cell>
          <cell r="EH9" t="str">
            <v>Average time in 2014 was shorter than in 2013</v>
          </cell>
          <cell r="EI9" t="str">
            <v>Average time in 2014 was longer than in 2013</v>
          </cell>
          <cell r="EJ9" t="str">
            <v>Average time in 2014 was longer than in 2013</v>
          </cell>
          <cell r="EK9" t="str">
            <v>Average time in 2014 was longer than in 2013</v>
          </cell>
          <cell r="EL9" t="str">
            <v>Average time in 2014 was shorter than in 2013</v>
          </cell>
          <cell r="EM9" t="str">
            <v>Average time in 2014 was longer than in 2013</v>
          </cell>
          <cell r="EN9" t="str">
            <v>Average time in 2014 was shorter than in 2013</v>
          </cell>
          <cell r="EO9" t="str">
            <v>N/A</v>
          </cell>
          <cell r="EP9" t="str">
            <v>Average time in 2014 was shorter than in 2013</v>
          </cell>
          <cell r="EQ9" t="str">
            <v>Average time in 2014 was shorter than in 2013</v>
          </cell>
          <cell r="ER9" t="str">
            <v>Average time in 2014 was shorter than in 2013</v>
          </cell>
          <cell r="ES9" t="str">
            <v>Average time in 2014 was shorter than in 2013</v>
          </cell>
          <cell r="ET9" t="str">
            <v>Average time in 2014 was shorter than in 2013</v>
          </cell>
          <cell r="EU9" t="str">
            <v>Average time in 2014 was shorter than in 2013</v>
          </cell>
          <cell r="EV9" t="str">
            <v>Average time in 2014 was shorter than in 2013</v>
          </cell>
          <cell r="EW9" t="str">
            <v>Average time in 2014 was longer than in 2013</v>
          </cell>
          <cell r="EX9" t="str">
            <v>Average time in 2014 was longer than in 2013</v>
          </cell>
          <cell r="EY9" t="str">
            <v>Average time in 2014 was longer than in 2013</v>
          </cell>
        </row>
        <row r="10">
          <cell r="B10" t="str">
            <v>Distance</v>
          </cell>
          <cell r="C10">
            <v>81</v>
          </cell>
          <cell r="D10" t="str">
            <v>N/A</v>
          </cell>
          <cell r="E10">
            <v>7</v>
          </cell>
          <cell r="F10">
            <v>140</v>
          </cell>
          <cell r="G10">
            <v>108</v>
          </cell>
          <cell r="H10">
            <v>510</v>
          </cell>
          <cell r="I10">
            <v>207</v>
          </cell>
          <cell r="J10">
            <v>93</v>
          </cell>
          <cell r="K10">
            <v>534</v>
          </cell>
          <cell r="L10">
            <v>0</v>
          </cell>
          <cell r="M10">
            <v>137</v>
          </cell>
          <cell r="N10">
            <v>2</v>
          </cell>
          <cell r="O10">
            <v>213</v>
          </cell>
          <cell r="P10" t="str">
            <v>Threshold met</v>
          </cell>
          <cell r="Q10">
            <v>125</v>
          </cell>
          <cell r="R10">
            <v>43</v>
          </cell>
          <cell r="S10">
            <v>166</v>
          </cell>
          <cell r="T10">
            <v>53</v>
          </cell>
          <cell r="U10">
            <v>94</v>
          </cell>
          <cell r="V10">
            <v>302</v>
          </cell>
          <cell r="W10" t="str">
            <v>Threshold met</v>
          </cell>
          <cell r="X10">
            <v>125</v>
          </cell>
          <cell r="Y10">
            <v>184</v>
          </cell>
          <cell r="Z10" t="str">
            <v>Threshold met</v>
          </cell>
          <cell r="AA10">
            <v>104</v>
          </cell>
          <cell r="AB10">
            <v>79</v>
          </cell>
          <cell r="AC10">
            <v>81</v>
          </cell>
          <cell r="AD10" t="str">
            <v>Threshold met</v>
          </cell>
          <cell r="AE10">
            <v>142</v>
          </cell>
          <cell r="AF10" t="str">
            <v>Threshold met</v>
          </cell>
          <cell r="AG10">
            <v>28</v>
          </cell>
          <cell r="AH10">
            <v>69</v>
          </cell>
          <cell r="AI10">
            <v>184</v>
          </cell>
          <cell r="AJ10">
            <v>152</v>
          </cell>
          <cell r="AK10">
            <v>287</v>
          </cell>
          <cell r="AL10">
            <v>186</v>
          </cell>
          <cell r="AM10">
            <v>194</v>
          </cell>
          <cell r="AN10">
            <v>47</v>
          </cell>
          <cell r="AO10">
            <v>84</v>
          </cell>
          <cell r="AP10">
            <v>137</v>
          </cell>
          <cell r="AQ10">
            <v>325</v>
          </cell>
          <cell r="AR10">
            <v>345</v>
          </cell>
          <cell r="AS10">
            <v>249</v>
          </cell>
          <cell r="AT10">
            <v>145</v>
          </cell>
          <cell r="AU10">
            <v>139</v>
          </cell>
          <cell r="AV10">
            <v>140</v>
          </cell>
          <cell r="AW10" t="str">
            <v>Threshold met</v>
          </cell>
          <cell r="AX10">
            <v>132</v>
          </cell>
          <cell r="AY10">
            <v>146</v>
          </cell>
          <cell r="AZ10" t="str">
            <v>Threshold met</v>
          </cell>
          <cell r="BA10">
            <v>157</v>
          </cell>
          <cell r="BB10">
            <v>28</v>
          </cell>
          <cell r="BC10" t="str">
            <v>Threshold met</v>
          </cell>
          <cell r="BD10" t="str">
            <v>Threshold met</v>
          </cell>
          <cell r="BE10">
            <v>190</v>
          </cell>
          <cell r="BF10">
            <v>147</v>
          </cell>
          <cell r="BG10" t="str">
            <v>Threshold met</v>
          </cell>
          <cell r="BH10">
            <v>85</v>
          </cell>
          <cell r="BI10">
            <v>114</v>
          </cell>
          <cell r="BJ10">
            <v>46</v>
          </cell>
          <cell r="BK10">
            <v>59</v>
          </cell>
          <cell r="BL10">
            <v>195</v>
          </cell>
          <cell r="BM10">
            <v>155</v>
          </cell>
          <cell r="BN10">
            <v>17</v>
          </cell>
          <cell r="BO10">
            <v>26</v>
          </cell>
          <cell r="BP10">
            <v>165</v>
          </cell>
          <cell r="BQ10" t="str">
            <v>Threshold met</v>
          </cell>
          <cell r="BR10">
            <v>108</v>
          </cell>
          <cell r="BS10" t="str">
            <v>Threshold met</v>
          </cell>
          <cell r="BT10">
            <v>107</v>
          </cell>
          <cell r="BU10" t="str">
            <v>N/A</v>
          </cell>
          <cell r="BV10" t="str">
            <v>Threshold met</v>
          </cell>
          <cell r="BW10" t="str">
            <v>Threshold met</v>
          </cell>
          <cell r="BX10">
            <v>218</v>
          </cell>
          <cell r="BY10">
            <v>186</v>
          </cell>
          <cell r="BZ10" t="str">
            <v>Threshold met</v>
          </cell>
          <cell r="CA10">
            <v>63</v>
          </cell>
          <cell r="CB10">
            <v>36</v>
          </cell>
          <cell r="CC10">
            <v>51</v>
          </cell>
          <cell r="CD10">
            <v>157</v>
          </cell>
          <cell r="CE10">
            <v>199</v>
          </cell>
          <cell r="CF10">
            <v>28</v>
          </cell>
          <cell r="CG10" t="str">
            <v>Threshold met</v>
          </cell>
          <cell r="CH10">
            <v>10</v>
          </cell>
          <cell r="CI10" t="str">
            <v>Threshold met</v>
          </cell>
          <cell r="CJ10">
            <v>187</v>
          </cell>
          <cell r="CK10">
            <v>6</v>
          </cell>
          <cell r="CL10" t="str">
            <v>Threshold met</v>
          </cell>
          <cell r="CM10">
            <v>110</v>
          </cell>
          <cell r="CN10" t="str">
            <v>Threshold met</v>
          </cell>
          <cell r="CO10">
            <v>50</v>
          </cell>
          <cell r="CP10">
            <v>174</v>
          </cell>
          <cell r="CQ10" t="str">
            <v>Threshold met</v>
          </cell>
          <cell r="CR10" t="str">
            <v>Threshold met</v>
          </cell>
          <cell r="CS10" t="str">
            <v>Threshold met</v>
          </cell>
          <cell r="CT10">
            <v>33</v>
          </cell>
          <cell r="CU10" t="str">
            <v>Threshold met</v>
          </cell>
          <cell r="CV10" t="str">
            <v>Threshold met</v>
          </cell>
          <cell r="CW10">
            <v>45</v>
          </cell>
          <cell r="CX10">
            <v>40</v>
          </cell>
          <cell r="CY10">
            <v>119</v>
          </cell>
          <cell r="CZ10">
            <v>150</v>
          </cell>
          <cell r="DA10">
            <v>36</v>
          </cell>
          <cell r="DB10" t="str">
            <v>Threshold met</v>
          </cell>
          <cell r="DC10" t="str">
            <v>N/A</v>
          </cell>
          <cell r="DD10">
            <v>46</v>
          </cell>
          <cell r="DE10">
            <v>13</v>
          </cell>
          <cell r="DF10">
            <v>90</v>
          </cell>
          <cell r="DG10">
            <v>323</v>
          </cell>
          <cell r="DH10">
            <v>22</v>
          </cell>
          <cell r="DI10">
            <v>196</v>
          </cell>
          <cell r="DJ10" t="str">
            <v>Threshold met</v>
          </cell>
          <cell r="DK10">
            <v>122</v>
          </cell>
          <cell r="DL10">
            <v>26</v>
          </cell>
          <cell r="DM10">
            <v>53</v>
          </cell>
          <cell r="DN10" t="str">
            <v>Threshold met</v>
          </cell>
          <cell r="DO10">
            <v>46</v>
          </cell>
          <cell r="DP10" t="str">
            <v>Threshold met</v>
          </cell>
          <cell r="DQ10">
            <v>132</v>
          </cell>
          <cell r="DR10" t="str">
            <v>Threshold met</v>
          </cell>
          <cell r="DS10" t="str">
            <v>Threshold met</v>
          </cell>
          <cell r="DT10">
            <v>100</v>
          </cell>
          <cell r="DU10">
            <v>116</v>
          </cell>
          <cell r="DV10">
            <v>52</v>
          </cell>
          <cell r="DW10">
            <v>163</v>
          </cell>
          <cell r="DX10" t="str">
            <v>Threshold met</v>
          </cell>
          <cell r="DY10">
            <v>165</v>
          </cell>
          <cell r="DZ10">
            <v>133</v>
          </cell>
          <cell r="EA10">
            <v>181</v>
          </cell>
          <cell r="EB10">
            <v>232</v>
          </cell>
          <cell r="EC10">
            <v>155</v>
          </cell>
          <cell r="ED10">
            <v>242</v>
          </cell>
          <cell r="EE10">
            <v>59</v>
          </cell>
          <cell r="EF10">
            <v>96</v>
          </cell>
          <cell r="EG10" t="str">
            <v>Threshold met</v>
          </cell>
          <cell r="EH10" t="str">
            <v>Threshold met</v>
          </cell>
          <cell r="EI10">
            <v>200</v>
          </cell>
          <cell r="EJ10" t="str">
            <v>Threshold met</v>
          </cell>
          <cell r="EK10" t="str">
            <v>Threshold met</v>
          </cell>
          <cell r="EL10" t="str">
            <v>Threshold met</v>
          </cell>
          <cell r="EM10">
            <v>46</v>
          </cell>
          <cell r="EN10">
            <v>134</v>
          </cell>
          <cell r="EO10">
            <v>154</v>
          </cell>
          <cell r="EP10" t="str">
            <v>Threshold met</v>
          </cell>
          <cell r="EQ10">
            <v>10</v>
          </cell>
          <cell r="ER10">
            <v>97</v>
          </cell>
          <cell r="ES10">
            <v>54</v>
          </cell>
          <cell r="ET10" t="str">
            <v>Threshold met</v>
          </cell>
          <cell r="EU10">
            <v>13</v>
          </cell>
          <cell r="EV10" t="str">
            <v>Threshold met</v>
          </cell>
          <cell r="EW10">
            <v>21</v>
          </cell>
          <cell r="EX10">
            <v>6</v>
          </cell>
          <cell r="EY10">
            <v>39</v>
          </cell>
        </row>
        <row r="11">
          <cell r="A11" t="str">
            <v>Average time between granting of placement order and matching with adopters</v>
          </cell>
          <cell r="B11" t="str">
            <v>2008-11</v>
          </cell>
          <cell r="C11">
            <v>173</v>
          </cell>
          <cell r="D11" t="str">
            <v>x</v>
          </cell>
          <cell r="E11">
            <v>108</v>
          </cell>
          <cell r="F11">
            <v>300</v>
          </cell>
          <cell r="G11">
            <v>78</v>
          </cell>
          <cell r="H11">
            <v>37</v>
          </cell>
          <cell r="I11">
            <v>180</v>
          </cell>
          <cell r="J11" t="str">
            <v>x</v>
          </cell>
          <cell r="K11">
            <v>216</v>
          </cell>
          <cell r="L11">
            <v>114</v>
          </cell>
          <cell r="M11">
            <v>93</v>
          </cell>
          <cell r="N11">
            <v>52</v>
          </cell>
          <cell r="O11">
            <v>165</v>
          </cell>
          <cell r="P11">
            <v>23</v>
          </cell>
          <cell r="Q11">
            <v>117</v>
          </cell>
          <cell r="R11">
            <v>101</v>
          </cell>
          <cell r="S11">
            <v>176</v>
          </cell>
          <cell r="T11">
            <v>235</v>
          </cell>
          <cell r="U11">
            <v>196</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189</v>
          </cell>
          <cell r="AY11">
            <v>143</v>
          </cell>
          <cell r="AZ11">
            <v>299</v>
          </cell>
          <cell r="BA11">
            <v>204</v>
          </cell>
          <cell r="BB11">
            <v>240</v>
          </cell>
          <cell r="BC11">
            <v>182</v>
          </cell>
          <cell r="BD11">
            <v>254</v>
          </cell>
          <cell r="BE11">
            <v>170</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187</v>
          </cell>
          <cell r="BS11">
            <v>60</v>
          </cell>
          <cell r="BT11">
            <v>226</v>
          </cell>
          <cell r="BU11" t="str">
            <v>..</v>
          </cell>
          <cell r="BV11" t="str">
            <v>x</v>
          </cell>
          <cell r="BW11">
            <v>113</v>
          </cell>
          <cell r="BX11">
            <v>234</v>
          </cell>
          <cell r="BY11">
            <v>136</v>
          </cell>
          <cell r="BZ11">
            <v>81</v>
          </cell>
          <cell r="CA11">
            <v>155</v>
          </cell>
          <cell r="CB11">
            <v>184</v>
          </cell>
          <cell r="CC11">
            <v>256</v>
          </cell>
          <cell r="CD11">
            <v>249</v>
          </cell>
          <cell r="CE11">
            <v>325</v>
          </cell>
          <cell r="CF11">
            <v>236</v>
          </cell>
          <cell r="CG11">
            <v>200</v>
          </cell>
          <cell r="CH11">
            <v>175</v>
          </cell>
          <cell r="CI11">
            <v>123</v>
          </cell>
          <cell r="CJ11">
            <v>125</v>
          </cell>
          <cell r="CK11" t="str">
            <v>x</v>
          </cell>
          <cell r="CL11" t="str">
            <v>..</v>
          </cell>
          <cell r="CM11">
            <v>164</v>
          </cell>
          <cell r="CN11">
            <v>262</v>
          </cell>
          <cell r="CO11">
            <v>62</v>
          </cell>
          <cell r="CP11">
            <v>245</v>
          </cell>
          <cell r="CQ11">
            <v>50</v>
          </cell>
          <cell r="CR11">
            <v>115</v>
          </cell>
          <cell r="CS11">
            <v>48</v>
          </cell>
          <cell r="CT11">
            <v>180</v>
          </cell>
          <cell r="CU11" t="str">
            <v>x</v>
          </cell>
          <cell r="CV11">
            <v>154</v>
          </cell>
          <cell r="CW11">
            <v>146</v>
          </cell>
          <cell r="CX11">
            <v>163</v>
          </cell>
          <cell r="CY11">
            <v>95</v>
          </cell>
          <cell r="CZ11">
            <v>131</v>
          </cell>
          <cell r="DA11">
            <v>110</v>
          </cell>
          <cell r="DB11">
            <v>146</v>
          </cell>
          <cell r="DC11" t="str">
            <v>x</v>
          </cell>
          <cell r="DD11">
            <v>167</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204</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236</v>
          </cell>
          <cell r="EE11">
            <v>159</v>
          </cell>
          <cell r="EF11">
            <v>155</v>
          </cell>
          <cell r="EG11">
            <v>17</v>
          </cell>
          <cell r="EH11">
            <v>44</v>
          </cell>
          <cell r="EI11">
            <v>288</v>
          </cell>
          <cell r="EJ11">
            <v>150</v>
          </cell>
          <cell r="EK11">
            <v>157</v>
          </cell>
          <cell r="EL11">
            <v>219</v>
          </cell>
          <cell r="EM11">
            <v>106</v>
          </cell>
          <cell r="EN11">
            <v>178</v>
          </cell>
          <cell r="EO11">
            <v>150</v>
          </cell>
          <cell r="EP11">
            <v>107</v>
          </cell>
          <cell r="EQ11">
            <v>197</v>
          </cell>
          <cell r="ER11">
            <v>189</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115</v>
          </cell>
          <cell r="H12">
            <v>170</v>
          </cell>
          <cell r="I12">
            <v>210</v>
          </cell>
          <cell r="J12" t="str">
            <v>x</v>
          </cell>
          <cell r="K12">
            <v>215</v>
          </cell>
          <cell r="L12">
            <v>155</v>
          </cell>
          <cell r="M12">
            <v>173</v>
          </cell>
          <cell r="N12">
            <v>20</v>
          </cell>
          <cell r="O12">
            <v>184</v>
          </cell>
          <cell r="P12">
            <v>136</v>
          </cell>
          <cell r="Q12">
            <v>168</v>
          </cell>
          <cell r="R12">
            <v>145</v>
          </cell>
          <cell r="S12">
            <v>236</v>
          </cell>
          <cell r="T12">
            <v>343</v>
          </cell>
          <cell r="U12">
            <v>153</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243</v>
          </cell>
          <cell r="AR12">
            <v>224</v>
          </cell>
          <cell r="AS12">
            <v>118</v>
          </cell>
          <cell r="AT12">
            <v>177</v>
          </cell>
          <cell r="AU12">
            <v>264</v>
          </cell>
          <cell r="AV12">
            <v>226</v>
          </cell>
          <cell r="AW12">
            <v>196</v>
          </cell>
          <cell r="AX12">
            <v>281</v>
          </cell>
          <cell r="AY12">
            <v>156</v>
          </cell>
          <cell r="AZ12">
            <v>253</v>
          </cell>
          <cell r="BA12">
            <v>229</v>
          </cell>
          <cell r="BB12">
            <v>271</v>
          </cell>
          <cell r="BC12">
            <v>212</v>
          </cell>
          <cell r="BD12">
            <v>266</v>
          </cell>
          <cell r="BE12">
            <v>171</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223</v>
          </cell>
          <cell r="BS12">
            <v>53</v>
          </cell>
          <cell r="BT12">
            <v>237</v>
          </cell>
          <cell r="BU12" t="str">
            <v>..</v>
          </cell>
          <cell r="BV12">
            <v>142</v>
          </cell>
          <cell r="BW12">
            <v>170</v>
          </cell>
          <cell r="BX12">
            <v>218</v>
          </cell>
          <cell r="BY12">
            <v>141</v>
          </cell>
          <cell r="BZ12">
            <v>125</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182</v>
          </cell>
          <cell r="CN12">
            <v>248</v>
          </cell>
          <cell r="CO12">
            <v>127</v>
          </cell>
          <cell r="CP12">
            <v>319</v>
          </cell>
          <cell r="CQ12">
            <v>97</v>
          </cell>
          <cell r="CR12">
            <v>104</v>
          </cell>
          <cell r="CS12">
            <v>77</v>
          </cell>
          <cell r="CT12">
            <v>178</v>
          </cell>
          <cell r="CU12" t="str">
            <v>x</v>
          </cell>
          <cell r="CV12">
            <v>179</v>
          </cell>
          <cell r="CW12">
            <v>206</v>
          </cell>
          <cell r="CX12">
            <v>175</v>
          </cell>
          <cell r="CY12">
            <v>146</v>
          </cell>
          <cell r="CZ12">
            <v>136</v>
          </cell>
          <cell r="DA12">
            <v>143</v>
          </cell>
          <cell r="DB12">
            <v>127</v>
          </cell>
          <cell r="DC12" t="str">
            <v>x</v>
          </cell>
          <cell r="DD12">
            <v>153</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187</v>
          </cell>
          <cell r="DR12">
            <v>169</v>
          </cell>
          <cell r="DS12">
            <v>177</v>
          </cell>
          <cell r="DT12">
            <v>280</v>
          </cell>
          <cell r="DU12">
            <v>263</v>
          </cell>
          <cell r="DV12">
            <v>157</v>
          </cell>
          <cell r="DW12">
            <v>221</v>
          </cell>
          <cell r="DX12">
            <v>132</v>
          </cell>
          <cell r="DY12">
            <v>210</v>
          </cell>
          <cell r="DZ12">
            <v>176</v>
          </cell>
          <cell r="EA12">
            <v>175</v>
          </cell>
          <cell r="EB12">
            <v>235</v>
          </cell>
          <cell r="EC12">
            <v>226</v>
          </cell>
          <cell r="ED12">
            <v>266</v>
          </cell>
          <cell r="EE12">
            <v>198</v>
          </cell>
          <cell r="EF12">
            <v>193</v>
          </cell>
          <cell r="EG12">
            <v>31</v>
          </cell>
          <cell r="EH12">
            <v>50</v>
          </cell>
          <cell r="EI12">
            <v>289</v>
          </cell>
          <cell r="EJ12">
            <v>108</v>
          </cell>
          <cell r="EK12">
            <v>156</v>
          </cell>
          <cell r="EL12">
            <v>198</v>
          </cell>
          <cell r="EM12">
            <v>114</v>
          </cell>
          <cell r="EN12">
            <v>186</v>
          </cell>
          <cell r="EO12">
            <v>166</v>
          </cell>
          <cell r="EP12">
            <v>155</v>
          </cell>
          <cell r="EQ12">
            <v>222</v>
          </cell>
          <cell r="ER12">
            <v>201</v>
          </cell>
          <cell r="ES12">
            <v>137</v>
          </cell>
          <cell r="ET12">
            <v>111</v>
          </cell>
          <cell r="EU12">
            <v>165</v>
          </cell>
          <cell r="EV12">
            <v>219</v>
          </cell>
          <cell r="EW12">
            <v>173</v>
          </cell>
          <cell r="EX12">
            <v>117</v>
          </cell>
          <cell r="EY12">
            <v>170</v>
          </cell>
        </row>
        <row r="13">
          <cell r="B13" t="str">
            <v>2010-13</v>
          </cell>
          <cell r="C13">
            <v>210</v>
          </cell>
          <cell r="D13" t="str">
            <v>x</v>
          </cell>
          <cell r="E13">
            <v>165</v>
          </cell>
          <cell r="F13">
            <v>203</v>
          </cell>
          <cell r="G13">
            <v>113</v>
          </cell>
          <cell r="H13">
            <v>373</v>
          </cell>
          <cell r="I13">
            <v>187</v>
          </cell>
          <cell r="J13">
            <v>81</v>
          </cell>
          <cell r="K13">
            <v>328</v>
          </cell>
          <cell r="L13">
            <v>168</v>
          </cell>
          <cell r="M13">
            <v>218</v>
          </cell>
          <cell r="N13">
            <v>39</v>
          </cell>
          <cell r="O13">
            <v>246</v>
          </cell>
          <cell r="P13">
            <v>173</v>
          </cell>
          <cell r="Q13">
            <v>144</v>
          </cell>
          <cell r="R13">
            <v>130</v>
          </cell>
          <cell r="S13">
            <v>301</v>
          </cell>
          <cell r="T13">
            <v>367</v>
          </cell>
          <cell r="U13">
            <v>167</v>
          </cell>
          <cell r="V13">
            <v>346</v>
          </cell>
          <cell r="W13">
            <v>85</v>
          </cell>
          <cell r="X13">
            <v>153</v>
          </cell>
          <cell r="Y13">
            <v>227</v>
          </cell>
          <cell r="Z13">
            <v>41</v>
          </cell>
          <cell r="AA13">
            <v>249</v>
          </cell>
          <cell r="AB13">
            <v>187</v>
          </cell>
          <cell r="AC13">
            <v>222</v>
          </cell>
          <cell r="AD13">
            <v>218</v>
          </cell>
          <cell r="AE13">
            <v>256</v>
          </cell>
          <cell r="AF13">
            <v>176</v>
          </cell>
          <cell r="AG13">
            <v>204</v>
          </cell>
          <cell r="AH13">
            <v>141</v>
          </cell>
          <cell r="AI13">
            <v>183</v>
          </cell>
          <cell r="AJ13">
            <v>273</v>
          </cell>
          <cell r="AK13">
            <v>295</v>
          </cell>
          <cell r="AL13">
            <v>332</v>
          </cell>
          <cell r="AM13">
            <v>246</v>
          </cell>
          <cell r="AN13">
            <v>171</v>
          </cell>
          <cell r="AO13">
            <v>144</v>
          </cell>
          <cell r="AP13">
            <v>163</v>
          </cell>
          <cell r="AQ13">
            <v>306</v>
          </cell>
          <cell r="AR13">
            <v>199</v>
          </cell>
          <cell r="AS13">
            <v>150</v>
          </cell>
          <cell r="AT13">
            <v>187</v>
          </cell>
          <cell r="AU13">
            <v>269</v>
          </cell>
          <cell r="AV13">
            <v>234</v>
          </cell>
          <cell r="AW13">
            <v>204</v>
          </cell>
          <cell r="AX13">
            <v>272</v>
          </cell>
          <cell r="AY13">
            <v>175</v>
          </cell>
          <cell r="AZ13">
            <v>241</v>
          </cell>
          <cell r="BA13">
            <v>259</v>
          </cell>
          <cell r="BB13">
            <v>272</v>
          </cell>
          <cell r="BC13">
            <v>216</v>
          </cell>
          <cell r="BD13">
            <v>231</v>
          </cell>
          <cell r="BE13">
            <v>399</v>
          </cell>
          <cell r="BF13">
            <v>326</v>
          </cell>
          <cell r="BG13">
            <v>249</v>
          </cell>
          <cell r="BH13">
            <v>303</v>
          </cell>
          <cell r="BI13">
            <v>309</v>
          </cell>
          <cell r="BJ13">
            <v>268</v>
          </cell>
          <cell r="BK13">
            <v>237</v>
          </cell>
          <cell r="BL13">
            <v>337</v>
          </cell>
          <cell r="BM13">
            <v>320</v>
          </cell>
          <cell r="BN13">
            <v>246</v>
          </cell>
          <cell r="BO13">
            <v>107</v>
          </cell>
          <cell r="BP13">
            <v>164</v>
          </cell>
          <cell r="BQ13">
            <v>118</v>
          </cell>
          <cell r="BR13">
            <v>235</v>
          </cell>
          <cell r="BS13">
            <v>93</v>
          </cell>
          <cell r="BT13">
            <v>256</v>
          </cell>
          <cell r="BU13" t="str">
            <v>..</v>
          </cell>
          <cell r="BV13">
            <v>161</v>
          </cell>
          <cell r="BW13">
            <v>194</v>
          </cell>
          <cell r="BX13">
            <v>203</v>
          </cell>
          <cell r="BY13">
            <v>264</v>
          </cell>
          <cell r="BZ13">
            <v>131</v>
          </cell>
          <cell r="CA13">
            <v>248</v>
          </cell>
          <cell r="CB13">
            <v>237</v>
          </cell>
          <cell r="CC13">
            <v>295</v>
          </cell>
          <cell r="CD13">
            <v>306</v>
          </cell>
          <cell r="CE13">
            <v>268</v>
          </cell>
          <cell r="CF13">
            <v>248</v>
          </cell>
          <cell r="CG13">
            <v>175</v>
          </cell>
          <cell r="CH13">
            <v>155</v>
          </cell>
          <cell r="CI13">
            <v>192</v>
          </cell>
          <cell r="CJ13">
            <v>164</v>
          </cell>
          <cell r="CK13">
            <v>81</v>
          </cell>
          <cell r="CL13" t="str">
            <v>x</v>
          </cell>
          <cell r="CM13">
            <v>200</v>
          </cell>
          <cell r="CN13">
            <v>280</v>
          </cell>
          <cell r="CO13">
            <v>188</v>
          </cell>
          <cell r="CP13">
            <v>333</v>
          </cell>
          <cell r="CQ13">
            <v>108</v>
          </cell>
          <cell r="CR13">
            <v>161</v>
          </cell>
          <cell r="CS13">
            <v>136</v>
          </cell>
          <cell r="CT13">
            <v>193</v>
          </cell>
          <cell r="CU13" t="str">
            <v>x</v>
          </cell>
          <cell r="CV13">
            <v>168</v>
          </cell>
          <cell r="CW13">
            <v>223</v>
          </cell>
          <cell r="CX13">
            <v>192</v>
          </cell>
          <cell r="CY13">
            <v>215</v>
          </cell>
          <cell r="CZ13">
            <v>139</v>
          </cell>
          <cell r="DA13">
            <v>189</v>
          </cell>
          <cell r="DB13">
            <v>104</v>
          </cell>
          <cell r="DC13" t="str">
            <v>x</v>
          </cell>
          <cell r="DD13">
            <v>182</v>
          </cell>
          <cell r="DE13">
            <v>188</v>
          </cell>
          <cell r="DF13">
            <v>169</v>
          </cell>
          <cell r="DG13">
            <v>207</v>
          </cell>
          <cell r="DH13" t="str">
            <v>x</v>
          </cell>
          <cell r="DI13">
            <v>288</v>
          </cell>
          <cell r="DJ13">
            <v>91</v>
          </cell>
          <cell r="DK13">
            <v>218</v>
          </cell>
          <cell r="DL13">
            <v>192</v>
          </cell>
          <cell r="DM13">
            <v>150</v>
          </cell>
          <cell r="DN13">
            <v>85</v>
          </cell>
          <cell r="DO13">
            <v>221</v>
          </cell>
          <cell r="DP13">
            <v>134</v>
          </cell>
          <cell r="DQ13">
            <v>207</v>
          </cell>
          <cell r="DR13">
            <v>157</v>
          </cell>
          <cell r="DS13">
            <v>133</v>
          </cell>
          <cell r="DT13">
            <v>334</v>
          </cell>
          <cell r="DU13">
            <v>261</v>
          </cell>
          <cell r="DV13">
            <v>183</v>
          </cell>
          <cell r="DW13">
            <v>323</v>
          </cell>
          <cell r="DX13">
            <v>114</v>
          </cell>
          <cell r="DY13">
            <v>304</v>
          </cell>
          <cell r="DZ13">
            <v>210</v>
          </cell>
          <cell r="EA13">
            <v>189</v>
          </cell>
          <cell r="EB13">
            <v>254</v>
          </cell>
          <cell r="EC13">
            <v>205</v>
          </cell>
          <cell r="ED13">
            <v>273</v>
          </cell>
          <cell r="EE13">
            <v>217</v>
          </cell>
          <cell r="EF13">
            <v>211</v>
          </cell>
          <cell r="EG13">
            <v>40</v>
          </cell>
          <cell r="EH13">
            <v>32</v>
          </cell>
          <cell r="EI13">
            <v>240</v>
          </cell>
          <cell r="EJ13">
            <v>111</v>
          </cell>
          <cell r="EK13">
            <v>131</v>
          </cell>
          <cell r="EL13">
            <v>196</v>
          </cell>
          <cell r="EM13">
            <v>104</v>
          </cell>
          <cell r="EN13">
            <v>194</v>
          </cell>
          <cell r="EO13">
            <v>142</v>
          </cell>
          <cell r="EP13">
            <v>214</v>
          </cell>
          <cell r="EQ13">
            <v>222</v>
          </cell>
          <cell r="ER13">
            <v>203</v>
          </cell>
          <cell r="ES13">
            <v>142</v>
          </cell>
          <cell r="ET13">
            <v>114</v>
          </cell>
          <cell r="EU13">
            <v>144</v>
          </cell>
          <cell r="EV13">
            <v>221</v>
          </cell>
          <cell r="EW13">
            <v>180</v>
          </cell>
          <cell r="EX13">
            <v>87</v>
          </cell>
          <cell r="EY13">
            <v>167</v>
          </cell>
        </row>
        <row r="14">
          <cell r="B14" t="str">
            <v>2011-14</v>
          </cell>
          <cell r="C14">
            <v>217</v>
          </cell>
          <cell r="D14" t="str">
            <v>x</v>
          </cell>
          <cell r="E14">
            <v>165</v>
          </cell>
          <cell r="F14">
            <v>225</v>
          </cell>
          <cell r="G14">
            <v>118</v>
          </cell>
          <cell r="H14">
            <v>433</v>
          </cell>
          <cell r="I14">
            <v>186</v>
          </cell>
          <cell r="J14">
            <v>69</v>
          </cell>
          <cell r="K14">
            <v>407</v>
          </cell>
          <cell r="L14">
            <v>170</v>
          </cell>
          <cell r="M14">
            <v>233</v>
          </cell>
          <cell r="N14">
            <v>56</v>
          </cell>
          <cell r="O14">
            <v>254</v>
          </cell>
          <cell r="P14">
            <v>196</v>
          </cell>
          <cell r="Q14">
            <v>175</v>
          </cell>
          <cell r="R14">
            <v>140</v>
          </cell>
          <cell r="S14">
            <v>302</v>
          </cell>
          <cell r="T14">
            <v>306</v>
          </cell>
          <cell r="U14">
            <v>211</v>
          </cell>
          <cell r="V14">
            <v>332</v>
          </cell>
          <cell r="W14">
            <v>159</v>
          </cell>
          <cell r="X14">
            <v>166</v>
          </cell>
          <cell r="Y14">
            <v>248</v>
          </cell>
          <cell r="Z14">
            <v>84</v>
          </cell>
          <cell r="AA14">
            <v>156</v>
          </cell>
          <cell r="AB14">
            <v>195</v>
          </cell>
          <cell r="AC14">
            <v>188</v>
          </cell>
          <cell r="AD14">
            <v>150</v>
          </cell>
          <cell r="AE14">
            <v>281</v>
          </cell>
          <cell r="AF14">
            <v>160</v>
          </cell>
          <cell r="AG14">
            <v>171</v>
          </cell>
          <cell r="AH14">
            <v>78</v>
          </cell>
          <cell r="AI14">
            <v>218</v>
          </cell>
          <cell r="AJ14">
            <v>306</v>
          </cell>
          <cell r="AK14">
            <v>288</v>
          </cell>
          <cell r="AL14">
            <v>269</v>
          </cell>
          <cell r="AM14">
            <v>280</v>
          </cell>
          <cell r="AN14">
            <v>147</v>
          </cell>
          <cell r="AO14">
            <v>139</v>
          </cell>
          <cell r="AP14">
            <v>183</v>
          </cell>
          <cell r="AQ14">
            <v>294</v>
          </cell>
          <cell r="AR14">
            <v>190</v>
          </cell>
          <cell r="AS14">
            <v>168</v>
          </cell>
          <cell r="AT14">
            <v>201</v>
          </cell>
          <cell r="AU14">
            <v>282</v>
          </cell>
          <cell r="AV14">
            <v>220</v>
          </cell>
          <cell r="AW14">
            <v>170</v>
          </cell>
          <cell r="AX14">
            <v>251</v>
          </cell>
          <cell r="AY14">
            <v>227</v>
          </cell>
          <cell r="AZ14">
            <v>213</v>
          </cell>
          <cell r="BA14">
            <v>294</v>
          </cell>
          <cell r="BB14">
            <v>222</v>
          </cell>
          <cell r="BC14">
            <v>195</v>
          </cell>
          <cell r="BD14">
            <v>197</v>
          </cell>
          <cell r="BE14">
            <v>352</v>
          </cell>
          <cell r="BF14">
            <v>314</v>
          </cell>
          <cell r="BG14">
            <v>225</v>
          </cell>
          <cell r="BH14">
            <v>234</v>
          </cell>
          <cell r="BI14">
            <v>315</v>
          </cell>
          <cell r="BJ14">
            <v>271</v>
          </cell>
          <cell r="BK14">
            <v>234</v>
          </cell>
          <cell r="BL14">
            <v>358</v>
          </cell>
          <cell r="BM14">
            <v>335</v>
          </cell>
          <cell r="BN14">
            <v>239</v>
          </cell>
          <cell r="BO14">
            <v>152</v>
          </cell>
          <cell r="BP14">
            <v>210</v>
          </cell>
          <cell r="BQ14">
            <v>121</v>
          </cell>
          <cell r="BR14">
            <v>243</v>
          </cell>
          <cell r="BS14">
            <v>112</v>
          </cell>
          <cell r="BT14">
            <v>240</v>
          </cell>
          <cell r="BU14" t="str">
            <v>..</v>
          </cell>
          <cell r="BV14">
            <v>146</v>
          </cell>
          <cell r="BW14">
            <v>180</v>
          </cell>
          <cell r="BX14">
            <v>294</v>
          </cell>
          <cell r="BY14">
            <v>243</v>
          </cell>
          <cell r="BZ14">
            <v>171</v>
          </cell>
          <cell r="CA14">
            <v>277</v>
          </cell>
          <cell r="CB14">
            <v>316</v>
          </cell>
          <cell r="CC14">
            <v>269</v>
          </cell>
          <cell r="CD14">
            <v>336</v>
          </cell>
          <cell r="CE14">
            <v>255</v>
          </cell>
          <cell r="CF14">
            <v>240</v>
          </cell>
          <cell r="CG14">
            <v>168</v>
          </cell>
          <cell r="CH14">
            <v>197</v>
          </cell>
          <cell r="CI14">
            <v>217</v>
          </cell>
          <cell r="CJ14">
            <v>194</v>
          </cell>
          <cell r="CK14">
            <v>109</v>
          </cell>
          <cell r="CL14">
            <v>156</v>
          </cell>
          <cell r="CM14">
            <v>242</v>
          </cell>
          <cell r="CN14">
            <v>256</v>
          </cell>
          <cell r="CO14">
            <v>219</v>
          </cell>
          <cell r="CP14">
            <v>369</v>
          </cell>
          <cell r="CQ14">
            <v>132</v>
          </cell>
          <cell r="CR14">
            <v>176</v>
          </cell>
          <cell r="CS14">
            <v>163</v>
          </cell>
          <cell r="CT14">
            <v>215</v>
          </cell>
          <cell r="CU14">
            <v>111</v>
          </cell>
          <cell r="CV14">
            <v>199</v>
          </cell>
          <cell r="CW14">
            <v>225</v>
          </cell>
          <cell r="CX14">
            <v>196</v>
          </cell>
          <cell r="CY14">
            <v>233</v>
          </cell>
          <cell r="CZ14">
            <v>185</v>
          </cell>
          <cell r="DA14">
            <v>213</v>
          </cell>
          <cell r="DB14">
            <v>96</v>
          </cell>
          <cell r="DC14" t="str">
            <v>x</v>
          </cell>
          <cell r="DD14">
            <v>227</v>
          </cell>
          <cell r="DE14">
            <v>208</v>
          </cell>
          <cell r="DF14">
            <v>165</v>
          </cell>
          <cell r="DG14">
            <v>197</v>
          </cell>
          <cell r="DH14">
            <v>223</v>
          </cell>
          <cell r="DI14">
            <v>286</v>
          </cell>
          <cell r="DJ14">
            <v>108</v>
          </cell>
          <cell r="DK14">
            <v>274</v>
          </cell>
          <cell r="DL14">
            <v>203</v>
          </cell>
          <cell r="DM14">
            <v>120</v>
          </cell>
          <cell r="DN14">
            <v>78</v>
          </cell>
          <cell r="DO14">
            <v>242</v>
          </cell>
          <cell r="DP14">
            <v>155</v>
          </cell>
          <cell r="DQ14">
            <v>242</v>
          </cell>
          <cell r="DR14">
            <v>153</v>
          </cell>
          <cell r="DS14">
            <v>99</v>
          </cell>
          <cell r="DT14">
            <v>245</v>
          </cell>
          <cell r="DU14">
            <v>236</v>
          </cell>
          <cell r="DV14">
            <v>165</v>
          </cell>
          <cell r="DW14">
            <v>244</v>
          </cell>
          <cell r="DX14">
            <v>127</v>
          </cell>
          <cell r="DY14">
            <v>277</v>
          </cell>
          <cell r="DZ14">
            <v>223</v>
          </cell>
          <cell r="EA14">
            <v>243</v>
          </cell>
          <cell r="EB14">
            <v>272</v>
          </cell>
          <cell r="EC14">
            <v>221</v>
          </cell>
          <cell r="ED14">
            <v>275</v>
          </cell>
          <cell r="EE14">
            <v>254</v>
          </cell>
          <cell r="EF14">
            <v>259</v>
          </cell>
          <cell r="EG14">
            <v>62</v>
          </cell>
          <cell r="EH14">
            <v>45</v>
          </cell>
          <cell r="EI14">
            <v>208</v>
          </cell>
          <cell r="EJ14">
            <v>135</v>
          </cell>
          <cell r="EK14">
            <v>144</v>
          </cell>
          <cell r="EL14">
            <v>164</v>
          </cell>
          <cell r="EM14">
            <v>113</v>
          </cell>
          <cell r="EN14">
            <v>197</v>
          </cell>
          <cell r="EO14">
            <v>222</v>
          </cell>
          <cell r="EP14">
            <v>222</v>
          </cell>
          <cell r="EQ14">
            <v>206</v>
          </cell>
          <cell r="ER14">
            <v>230</v>
          </cell>
          <cell r="ES14">
            <v>162</v>
          </cell>
          <cell r="ET14">
            <v>130</v>
          </cell>
          <cell r="EU14">
            <v>156</v>
          </cell>
          <cell r="EV14">
            <v>216</v>
          </cell>
          <cell r="EW14">
            <v>175</v>
          </cell>
          <cell r="EX14">
            <v>143</v>
          </cell>
          <cell r="EY14">
            <v>172</v>
          </cell>
        </row>
        <row r="15">
          <cell r="B15" t="str">
            <v>2012-15</v>
          </cell>
        </row>
        <row r="16">
          <cell r="B16" t="str">
            <v>2013-16</v>
          </cell>
        </row>
        <row r="17">
          <cell r="B17" t="str">
            <v>Trend</v>
          </cell>
          <cell r="C17" t="str">
            <v>Average time in 2014 was shorter than in 2013</v>
          </cell>
          <cell r="D17" t="str">
            <v>N/A</v>
          </cell>
          <cell r="E17" t="str">
            <v>Average time in 2014 was shorter than in 2013</v>
          </cell>
          <cell r="F17" t="str">
            <v>Average time in 2014 was shorter than in 2013</v>
          </cell>
          <cell r="G17" t="str">
            <v>N/A</v>
          </cell>
          <cell r="H17" t="str">
            <v>Average time in 2014 was shorter than in 2013</v>
          </cell>
          <cell r="I17" t="str">
            <v>Average time in 2014 was longer than in 2013</v>
          </cell>
          <cell r="J17" t="str">
            <v>N/A</v>
          </cell>
          <cell r="K17" t="str">
            <v>Average time in 2014 was shorter than in 2013</v>
          </cell>
          <cell r="L17" t="str">
            <v>Average time in 2014 was shorter than in 2013</v>
          </cell>
          <cell r="M17" t="str">
            <v>Average time in 2014 was shorter than in 2013</v>
          </cell>
          <cell r="N17" t="str">
            <v>Average time in 2014 was longer than in 2013</v>
          </cell>
          <cell r="O17" t="str">
            <v>Average time in 2014 was shorter than in 2013</v>
          </cell>
          <cell r="P17" t="str">
            <v>N/A</v>
          </cell>
          <cell r="Q17" t="str">
            <v>Average time in 2014 was longer than in 2013</v>
          </cell>
          <cell r="R17" t="str">
            <v>N/A</v>
          </cell>
          <cell r="S17" t="str">
            <v>Average time in 2014 was shorter than in 2013</v>
          </cell>
          <cell r="T17" t="str">
            <v>N/A</v>
          </cell>
          <cell r="U17" t="str">
            <v>Average time in 2014 was longer than in 2013</v>
          </cell>
          <cell r="V17" t="str">
            <v>Average time in 2014 was shorter than in 2013</v>
          </cell>
          <cell r="W17" t="str">
            <v>N/A</v>
          </cell>
          <cell r="X17" t="str">
            <v>Average time in 2014 was shorter than in 2013</v>
          </cell>
          <cell r="Y17" t="str">
            <v>Average time in 2014 was longer than in 2013</v>
          </cell>
          <cell r="Z17" t="str">
            <v>N/A</v>
          </cell>
          <cell r="AA17" t="str">
            <v>N/A</v>
          </cell>
          <cell r="AB17" t="str">
            <v>Average time in 2014 was shorter than in 2013</v>
          </cell>
          <cell r="AC17" t="str">
            <v>Average time in 2014 was longer than in 2013</v>
          </cell>
          <cell r="AD17" t="str">
            <v>N/A</v>
          </cell>
          <cell r="AE17" t="str">
            <v>N/A</v>
          </cell>
          <cell r="AF17" t="str">
            <v>Average time in 2014 was shorter than in 2013</v>
          </cell>
          <cell r="AG17" t="str">
            <v>N/A</v>
          </cell>
          <cell r="AH17" t="str">
            <v>N/A</v>
          </cell>
          <cell r="AI17" t="str">
            <v>N/A</v>
          </cell>
          <cell r="AJ17" t="str">
            <v>Average time in 2014 was longer than in 2013</v>
          </cell>
          <cell r="AK17" t="str">
            <v>Average time in 2014 was shorter than in 2013</v>
          </cell>
          <cell r="AL17" t="str">
            <v>Average time in 2014 was shorter than in 2013</v>
          </cell>
          <cell r="AM17" t="str">
            <v>Average time in 2014 was longer than in 2013</v>
          </cell>
          <cell r="AN17" t="str">
            <v>Average time in 2014 was shorter than in 2013</v>
          </cell>
          <cell r="AO17" t="str">
            <v>Average time in 2014 was shorter than in 2013</v>
          </cell>
          <cell r="AP17" t="str">
            <v>Average time in 2014 was longer than in 2013</v>
          </cell>
          <cell r="AQ17" t="str">
            <v>Average time in 2014 was shorter than in 2013</v>
          </cell>
          <cell r="AR17" t="str">
            <v>N/A</v>
          </cell>
          <cell r="AS17" t="str">
            <v>Average time in 2014 was longer than in 2013</v>
          </cell>
          <cell r="AT17" t="str">
            <v>Average time in 2014 was longer than in 2013</v>
          </cell>
          <cell r="AU17" t="str">
            <v>Average time in 2014 was shorter than in 2013</v>
          </cell>
          <cell r="AV17" t="str">
            <v>Average time in 2014 was shorter than in 2013</v>
          </cell>
          <cell r="AW17" t="str">
            <v>Average time in 2014 was shorter than in 2013</v>
          </cell>
          <cell r="AX17" t="str">
            <v>Average time in 2014 was longer than in 2013</v>
          </cell>
          <cell r="AY17" t="str">
            <v>Average time in 2014 was longer than in 2013</v>
          </cell>
          <cell r="AZ17" t="str">
            <v>Average time in 2014 was shorter than in 2013</v>
          </cell>
          <cell r="BA17" t="str">
            <v>Average time in 2014 was longer than in 2013</v>
          </cell>
          <cell r="BB17" t="str">
            <v>Average time in 2014 was shorter than in 2013</v>
          </cell>
          <cell r="BC17" t="str">
            <v>Average time in 2014 was shorter than in 2013</v>
          </cell>
          <cell r="BD17" t="str">
            <v>Average time in 2014 was shorter than in 2013</v>
          </cell>
          <cell r="BE17" t="str">
            <v>N/A</v>
          </cell>
          <cell r="BF17" t="str">
            <v>Average time in 2014 was shorter than in 2013</v>
          </cell>
          <cell r="BG17" t="str">
            <v>Average time in 2014 was shorter than in 2013</v>
          </cell>
          <cell r="BH17" t="str">
            <v>Average time in 2014 was shorter than in 2013</v>
          </cell>
          <cell r="BI17" t="str">
            <v>Average time in 2014 was shorter than in 2013</v>
          </cell>
          <cell r="BJ17" t="str">
            <v>Average time in 2014 was longer than in 2013</v>
          </cell>
          <cell r="BK17" t="str">
            <v>Average time in 2014 was shorter than in 2013</v>
          </cell>
          <cell r="BL17" t="str">
            <v>Average time in 2014 was shorter than in 2013</v>
          </cell>
          <cell r="BM17" t="str">
            <v>Average time in 2014 was longer than in 2013</v>
          </cell>
          <cell r="BN17" t="str">
            <v>Average time in 2014 was shorter than in 2013</v>
          </cell>
          <cell r="BO17" t="str">
            <v>Average time in 2014 was longer than in 2013</v>
          </cell>
          <cell r="BP17" t="str">
            <v>Average time in 2014 was longer than in 2013</v>
          </cell>
          <cell r="BQ17" t="str">
            <v>Average time in 2014 was longer than in 2013</v>
          </cell>
          <cell r="BR17" t="str">
            <v>Average time in 2014 was longer than in 2013</v>
          </cell>
          <cell r="BS17" t="str">
            <v>Average time in 2014 was shorter than in 2013</v>
          </cell>
          <cell r="BT17" t="str">
            <v>Average time in 2014 was shorter than in 2013</v>
          </cell>
          <cell r="BU17" t="str">
            <v>N/A</v>
          </cell>
          <cell r="BV17" t="str">
            <v>N/A</v>
          </cell>
          <cell r="BW17" t="str">
            <v>Average time in 2014 was shorter than in 2013</v>
          </cell>
          <cell r="BX17" t="str">
            <v>N/A</v>
          </cell>
          <cell r="BY17" t="str">
            <v>N/A</v>
          </cell>
          <cell r="BZ17" t="str">
            <v>N/A</v>
          </cell>
          <cell r="CA17" t="str">
            <v>Average time in 2014 was longer than in 2013</v>
          </cell>
          <cell r="CB17" t="str">
            <v>Average time in 2014 was longer than in 2013</v>
          </cell>
          <cell r="CC17" t="str">
            <v>Average time in 2014 was shorter than in 2013</v>
          </cell>
          <cell r="CD17" t="str">
            <v>Average time in 2014 was longer than in 2013</v>
          </cell>
          <cell r="CE17" t="str">
            <v>Average time in 2014 was shorter than in 2013</v>
          </cell>
          <cell r="CF17" t="str">
            <v>Average time in 2014 was shorter than in 2013</v>
          </cell>
          <cell r="CG17" t="str">
            <v>Average time in 2014 was longer than in 2013</v>
          </cell>
          <cell r="CH17" t="str">
            <v>Average time in 2014 was longer than in 2013</v>
          </cell>
          <cell r="CI17" t="str">
            <v>Average time in 2014 was shorter than in 2013</v>
          </cell>
          <cell r="CJ17" t="str">
            <v>Average time in 2014 was shorter than in 2013</v>
          </cell>
          <cell r="CK17" t="str">
            <v>N/A</v>
          </cell>
          <cell r="CL17" t="str">
            <v>N/A</v>
          </cell>
          <cell r="CM17" t="str">
            <v>Average time in 2014 was longer than in 2013</v>
          </cell>
          <cell r="CN17" t="str">
            <v>Average time in 2014 was shorter than in 2013</v>
          </cell>
          <cell r="CO17" t="str">
            <v>Average time in 2014 was longer than in 2013</v>
          </cell>
          <cell r="CP17" t="str">
            <v>Average time in 2014 was longer than in 2013</v>
          </cell>
          <cell r="CQ17" t="str">
            <v>Average time in 2014 was longer than in 2013</v>
          </cell>
          <cell r="CR17" t="str">
            <v>N/A</v>
          </cell>
          <cell r="CS17" t="str">
            <v>Average time in 2014 was shorter than in 2013</v>
          </cell>
          <cell r="CT17" t="str">
            <v>Average time in 2014 was longer than in 2013</v>
          </cell>
          <cell r="CU17" t="str">
            <v>N/A</v>
          </cell>
          <cell r="CV17" t="str">
            <v>Average time in 2014 was longer than in 2013</v>
          </cell>
          <cell r="CW17" t="str">
            <v>Average time in 2014 was longer than in 2013</v>
          </cell>
          <cell r="CX17" t="str">
            <v>Average time in 2014 was shorter than in 2013</v>
          </cell>
          <cell r="CY17" t="str">
            <v>Average time in 2014 was shorter than in 2013</v>
          </cell>
          <cell r="CZ17" t="str">
            <v>Average time in 2014 was longer than in 2013</v>
          </cell>
          <cell r="DA17" t="str">
            <v>Average time in 2014 was shorter than in 2013</v>
          </cell>
          <cell r="DB17" t="str">
            <v>Average time in 2014 was shorter than in 2013</v>
          </cell>
          <cell r="DC17" t="str">
            <v>N/A</v>
          </cell>
          <cell r="DD17" t="str">
            <v>Average time in 2014 was longer than in 2013</v>
          </cell>
          <cell r="DE17" t="str">
            <v>Average time in 2014 was longer than in 2013</v>
          </cell>
          <cell r="DF17" t="str">
            <v>Average time in 2014 was longer than in 2013</v>
          </cell>
          <cell r="DG17" t="str">
            <v>N/A</v>
          </cell>
          <cell r="DH17" t="str">
            <v>N/A</v>
          </cell>
          <cell r="DI17" t="str">
            <v>N/A</v>
          </cell>
          <cell r="DJ17" t="str">
            <v>N/A</v>
          </cell>
          <cell r="DK17" t="str">
            <v>Average time in 2014 was longer than in 2013</v>
          </cell>
          <cell r="DL17" t="str">
            <v>N/A</v>
          </cell>
          <cell r="DM17" t="str">
            <v>N/A</v>
          </cell>
          <cell r="DN17" t="str">
            <v>Average time in 2014 was shorter than in 2013</v>
          </cell>
          <cell r="DO17" t="str">
            <v>Average time in 2014 was longer than in 2013</v>
          </cell>
          <cell r="DP17" t="str">
            <v>N/A</v>
          </cell>
          <cell r="DQ17" t="str">
            <v>N/A</v>
          </cell>
          <cell r="DR17" t="str">
            <v>Average time in 2014 was longer than in 2013</v>
          </cell>
          <cell r="DS17" t="str">
            <v>Average time in 2014 was longer than in 2013</v>
          </cell>
          <cell r="DT17" t="str">
            <v>Average time in 2014 was longer than in 2013</v>
          </cell>
          <cell r="DU17" t="str">
            <v>Average time in 2014 was shorter than in 2013</v>
          </cell>
          <cell r="DV17" t="str">
            <v>Average time in 2014 was shorter than in 2013</v>
          </cell>
          <cell r="DW17" t="str">
            <v>N/A</v>
          </cell>
          <cell r="DX17" t="str">
            <v>Average time in 2014 was longer than in 2013</v>
          </cell>
          <cell r="DY17" t="str">
            <v>Average time in 2014 was shorter than in 2013</v>
          </cell>
          <cell r="DZ17" t="str">
            <v>Average time in 2014 was shorter than in 2013</v>
          </cell>
          <cell r="EA17" t="str">
            <v>Average time in 2014 was longer than in 2013</v>
          </cell>
          <cell r="EB17" t="str">
            <v>Average time in 2014 was longer than in 2013</v>
          </cell>
          <cell r="EC17" t="str">
            <v>Average time in 2014 was longer than in 2013</v>
          </cell>
          <cell r="ED17" t="str">
            <v>Average time in 2014 was longer than in 2013</v>
          </cell>
          <cell r="EE17" t="str">
            <v>Average time in 2014 was longer than in 2013</v>
          </cell>
          <cell r="EF17" t="str">
            <v>Average time in 2014 was longer than in 2013</v>
          </cell>
          <cell r="EG17" t="str">
            <v>Average time in 2014 was longer than in 2013</v>
          </cell>
          <cell r="EH17" t="str">
            <v>Average time in 2014 was longer than in 2013</v>
          </cell>
          <cell r="EI17" t="str">
            <v>Average time in 2014 was longer than in 2013</v>
          </cell>
          <cell r="EJ17" t="str">
            <v>Average time in 2014 was longer than in 2013</v>
          </cell>
          <cell r="EK17" t="str">
            <v>Average time in 2014 was longer than in 2013</v>
          </cell>
          <cell r="EL17" t="str">
            <v>Average time in 2014 was longer than in 2013</v>
          </cell>
          <cell r="EM17" t="str">
            <v>Average time in 2014 was longer than in 2013</v>
          </cell>
          <cell r="EN17" t="str">
            <v>Average time in 2014 was shorter than in 2013</v>
          </cell>
          <cell r="EO17" t="str">
            <v>N/A</v>
          </cell>
          <cell r="EP17" t="str">
            <v>Average time in 2014 was shorter than in 2013</v>
          </cell>
          <cell r="EQ17" t="str">
            <v>Average time in 2014 was shorter than in 2013</v>
          </cell>
          <cell r="ER17" t="str">
            <v>Average time in 2014 was longer than in 2013</v>
          </cell>
          <cell r="ES17" t="str">
            <v>Average time in 2014 was longer than in 2013</v>
          </cell>
          <cell r="ET17" t="str">
            <v>Average time in 2014 was longer than in 2013</v>
          </cell>
          <cell r="EU17" t="str">
            <v>Average time in 2014 was longer than in 2013</v>
          </cell>
          <cell r="EV17" t="str">
            <v>Average time in 2014 was longer than in 2013</v>
          </cell>
          <cell r="EW17" t="str">
            <v>Average time in 2014 was shorter than in 2013</v>
          </cell>
          <cell r="EX17" t="str">
            <v>Average time in 2014 was longer than in 2013</v>
          </cell>
          <cell r="EY17" t="str">
            <v>Average time in 2014 was shorter than in 2013</v>
          </cell>
        </row>
        <row r="18">
          <cell r="B18" t="str">
            <v>Distance</v>
          </cell>
          <cell r="C18">
            <v>65</v>
          </cell>
          <cell r="D18" t="str">
            <v>N/A</v>
          </cell>
          <cell r="E18">
            <v>13</v>
          </cell>
          <cell r="F18">
            <v>73</v>
          </cell>
          <cell r="G18" t="str">
            <v>Threshold met</v>
          </cell>
          <cell r="H18">
            <v>281</v>
          </cell>
          <cell r="I18">
            <v>34</v>
          </cell>
          <cell r="J18" t="str">
            <v>Threshold met</v>
          </cell>
          <cell r="K18">
            <v>255</v>
          </cell>
          <cell r="L18">
            <v>18</v>
          </cell>
          <cell r="M18">
            <v>81</v>
          </cell>
          <cell r="N18" t="str">
            <v>Threshold met</v>
          </cell>
          <cell r="O18">
            <v>102</v>
          </cell>
          <cell r="P18">
            <v>44</v>
          </cell>
          <cell r="Q18">
            <v>23</v>
          </cell>
          <cell r="R18" t="str">
            <v>Threshold met</v>
          </cell>
          <cell r="S18">
            <v>150</v>
          </cell>
          <cell r="T18">
            <v>154</v>
          </cell>
          <cell r="U18">
            <v>59</v>
          </cell>
          <cell r="V18">
            <v>180</v>
          </cell>
          <cell r="W18">
            <v>7</v>
          </cell>
          <cell r="X18">
            <v>14</v>
          </cell>
          <cell r="Y18">
            <v>96</v>
          </cell>
          <cell r="Z18" t="str">
            <v>Threshold met</v>
          </cell>
          <cell r="AA18">
            <v>4</v>
          </cell>
          <cell r="AB18">
            <v>43</v>
          </cell>
          <cell r="AC18">
            <v>36</v>
          </cell>
          <cell r="AD18" t="str">
            <v>Threshold met</v>
          </cell>
          <cell r="AE18">
            <v>129</v>
          </cell>
          <cell r="AF18">
            <v>8</v>
          </cell>
          <cell r="AG18">
            <v>19</v>
          </cell>
          <cell r="AH18" t="str">
            <v>Threshold met</v>
          </cell>
          <cell r="AI18">
            <v>66</v>
          </cell>
          <cell r="AJ18">
            <v>154</v>
          </cell>
          <cell r="AK18">
            <v>136</v>
          </cell>
          <cell r="AL18">
            <v>117</v>
          </cell>
          <cell r="AM18">
            <v>128</v>
          </cell>
          <cell r="AN18" t="str">
            <v>Threshold met</v>
          </cell>
          <cell r="AO18" t="str">
            <v>Threshold met</v>
          </cell>
          <cell r="AP18">
            <v>31</v>
          </cell>
          <cell r="AQ18">
            <v>142</v>
          </cell>
          <cell r="AR18">
            <v>38</v>
          </cell>
          <cell r="AS18">
            <v>16</v>
          </cell>
          <cell r="AT18">
            <v>49</v>
          </cell>
          <cell r="AU18">
            <v>130</v>
          </cell>
          <cell r="AV18">
            <v>68</v>
          </cell>
          <cell r="AW18">
            <v>18</v>
          </cell>
          <cell r="AX18">
            <v>99</v>
          </cell>
          <cell r="AY18">
            <v>75</v>
          </cell>
          <cell r="AZ18">
            <v>61</v>
          </cell>
          <cell r="BA18">
            <v>142</v>
          </cell>
          <cell r="BB18">
            <v>70</v>
          </cell>
          <cell r="BC18">
            <v>43</v>
          </cell>
          <cell r="BD18">
            <v>45</v>
          </cell>
          <cell r="BE18">
            <v>200</v>
          </cell>
          <cell r="BF18">
            <v>162</v>
          </cell>
          <cell r="BG18">
            <v>73</v>
          </cell>
          <cell r="BH18">
            <v>82</v>
          </cell>
          <cell r="BI18">
            <v>163</v>
          </cell>
          <cell r="BJ18">
            <v>119</v>
          </cell>
          <cell r="BK18">
            <v>82</v>
          </cell>
          <cell r="BL18">
            <v>206</v>
          </cell>
          <cell r="BM18">
            <v>183</v>
          </cell>
          <cell r="BN18">
            <v>87</v>
          </cell>
          <cell r="BO18">
            <v>0</v>
          </cell>
          <cell r="BP18">
            <v>58</v>
          </cell>
          <cell r="BQ18" t="str">
            <v>Threshold met</v>
          </cell>
          <cell r="BR18">
            <v>91</v>
          </cell>
          <cell r="BS18" t="str">
            <v>Threshold met</v>
          </cell>
          <cell r="BT18">
            <v>88</v>
          </cell>
          <cell r="BU18" t="str">
            <v>N/A</v>
          </cell>
          <cell r="BV18" t="str">
            <v>Threshold met</v>
          </cell>
          <cell r="BW18">
            <v>28</v>
          </cell>
          <cell r="BX18">
            <v>142</v>
          </cell>
          <cell r="BY18">
            <v>91</v>
          </cell>
          <cell r="BZ18">
            <v>19</v>
          </cell>
          <cell r="CA18">
            <v>125</v>
          </cell>
          <cell r="CB18">
            <v>164</v>
          </cell>
          <cell r="CC18">
            <v>117</v>
          </cell>
          <cell r="CD18">
            <v>184</v>
          </cell>
          <cell r="CE18">
            <v>103</v>
          </cell>
          <cell r="CF18">
            <v>88</v>
          </cell>
          <cell r="CG18">
            <v>16</v>
          </cell>
          <cell r="CH18">
            <v>45</v>
          </cell>
          <cell r="CI18">
            <v>65</v>
          </cell>
          <cell r="CJ18">
            <v>42</v>
          </cell>
          <cell r="CK18" t="str">
            <v>Threshold met</v>
          </cell>
          <cell r="CL18">
            <v>4</v>
          </cell>
          <cell r="CM18">
            <v>90</v>
          </cell>
          <cell r="CN18">
            <v>104</v>
          </cell>
          <cell r="CO18">
            <v>67</v>
          </cell>
          <cell r="CP18">
            <v>217</v>
          </cell>
          <cell r="CQ18" t="str">
            <v>Threshold met</v>
          </cell>
          <cell r="CR18">
            <v>24</v>
          </cell>
          <cell r="CS18">
            <v>11</v>
          </cell>
          <cell r="CT18">
            <v>63</v>
          </cell>
          <cell r="CU18" t="str">
            <v>Threshold met</v>
          </cell>
          <cell r="CV18">
            <v>47</v>
          </cell>
          <cell r="CW18">
            <v>73</v>
          </cell>
          <cell r="CX18">
            <v>44</v>
          </cell>
          <cell r="CY18">
            <v>81</v>
          </cell>
          <cell r="CZ18">
            <v>33</v>
          </cell>
          <cell r="DA18">
            <v>61</v>
          </cell>
          <cell r="DB18" t="str">
            <v>Threshold met</v>
          </cell>
          <cell r="DC18" t="str">
            <v>N/A</v>
          </cell>
          <cell r="DD18">
            <v>75</v>
          </cell>
          <cell r="DE18">
            <v>56</v>
          </cell>
          <cell r="DF18">
            <v>13</v>
          </cell>
          <cell r="DG18">
            <v>45</v>
          </cell>
          <cell r="DH18">
            <v>71</v>
          </cell>
          <cell r="DI18">
            <v>134</v>
          </cell>
          <cell r="DJ18" t="str">
            <v>Threshold met</v>
          </cell>
          <cell r="DK18">
            <v>122</v>
          </cell>
          <cell r="DL18">
            <v>51</v>
          </cell>
          <cell r="DM18" t="str">
            <v>Threshold met</v>
          </cell>
          <cell r="DN18" t="str">
            <v>Threshold met</v>
          </cell>
          <cell r="DO18">
            <v>90</v>
          </cell>
          <cell r="DP18">
            <v>3</v>
          </cell>
          <cell r="DQ18">
            <v>90</v>
          </cell>
          <cell r="DR18">
            <v>1</v>
          </cell>
          <cell r="DS18" t="str">
            <v>Threshold met</v>
          </cell>
          <cell r="DT18">
            <v>93</v>
          </cell>
          <cell r="DU18">
            <v>84</v>
          </cell>
          <cell r="DV18">
            <v>13</v>
          </cell>
          <cell r="DW18">
            <v>92</v>
          </cell>
          <cell r="DX18" t="str">
            <v>Threshold met</v>
          </cell>
          <cell r="DY18">
            <v>125</v>
          </cell>
          <cell r="DZ18">
            <v>71</v>
          </cell>
          <cell r="EA18">
            <v>91</v>
          </cell>
          <cell r="EB18">
            <v>120</v>
          </cell>
          <cell r="EC18">
            <v>69</v>
          </cell>
          <cell r="ED18">
            <v>123</v>
          </cell>
          <cell r="EE18">
            <v>102</v>
          </cell>
          <cell r="EF18">
            <v>107</v>
          </cell>
          <cell r="EG18" t="str">
            <v>Threshold met</v>
          </cell>
          <cell r="EH18" t="str">
            <v>Threshold met</v>
          </cell>
          <cell r="EI18">
            <v>56</v>
          </cell>
          <cell r="EJ18" t="str">
            <v>Threshold met</v>
          </cell>
          <cell r="EK18" t="str">
            <v>Threshold met</v>
          </cell>
          <cell r="EL18">
            <v>12</v>
          </cell>
          <cell r="EM18" t="str">
            <v>Threshold met</v>
          </cell>
          <cell r="EN18">
            <v>45</v>
          </cell>
          <cell r="EO18">
            <v>70</v>
          </cell>
          <cell r="EP18">
            <v>70</v>
          </cell>
          <cell r="EQ18">
            <v>54</v>
          </cell>
          <cell r="ER18">
            <v>78</v>
          </cell>
          <cell r="ES18">
            <v>10</v>
          </cell>
          <cell r="ET18" t="str">
            <v>Threshold met</v>
          </cell>
          <cell r="EU18">
            <v>4</v>
          </cell>
          <cell r="EV18">
            <v>64</v>
          </cell>
          <cell r="EW18">
            <v>23</v>
          </cell>
          <cell r="EX18" t="str">
            <v>Threshold met</v>
          </cell>
          <cell r="EY18">
            <v>20</v>
          </cell>
        </row>
        <row r="19">
          <cell r="A19" t="str">
            <v>% of children who wait less than 18 months between entering care and moving in with their adoptive family</v>
          </cell>
          <cell r="B19" t="str">
            <v>2008-11</v>
          </cell>
        </row>
        <row r="20">
          <cell r="B20" t="str">
            <v>2009-12</v>
          </cell>
        </row>
        <row r="21">
          <cell r="B21" t="str">
            <v>2010-13</v>
          </cell>
        </row>
        <row r="22">
          <cell r="B22" t="str">
            <v>2011-14</v>
          </cell>
          <cell r="C22">
            <v>51</v>
          </cell>
          <cell r="D22" t="str">
            <v>x</v>
          </cell>
          <cell r="E22">
            <v>56</v>
          </cell>
          <cell r="F22">
            <v>52</v>
          </cell>
          <cell r="G22">
            <v>38</v>
          </cell>
          <cell r="H22">
            <v>35</v>
          </cell>
          <cell r="I22">
            <v>54</v>
          </cell>
          <cell r="J22">
            <v>67</v>
          </cell>
          <cell r="K22">
            <v>29</v>
          </cell>
          <cell r="L22">
            <v>48</v>
          </cell>
          <cell r="M22">
            <v>57</v>
          </cell>
          <cell r="N22">
            <v>37</v>
          </cell>
          <cell r="O22">
            <v>46</v>
          </cell>
          <cell r="P22">
            <v>49</v>
          </cell>
          <cell r="Q22">
            <v>38</v>
          </cell>
          <cell r="R22">
            <v>51</v>
          </cell>
          <cell r="S22">
            <v>51</v>
          </cell>
          <cell r="T22">
            <v>50</v>
          </cell>
          <cell r="U22">
            <v>30</v>
          </cell>
          <cell r="V22">
            <v>34</v>
          </cell>
          <cell r="W22">
            <v>52</v>
          </cell>
          <cell r="X22">
            <v>43</v>
          </cell>
          <cell r="Y22">
            <v>39</v>
          </cell>
          <cell r="Z22">
            <v>74</v>
          </cell>
          <cell r="AA22">
            <v>36</v>
          </cell>
          <cell r="AB22">
            <v>47</v>
          </cell>
          <cell r="AC22">
            <v>59</v>
          </cell>
          <cell r="AD22">
            <v>42</v>
          </cell>
          <cell r="AE22">
            <v>49</v>
          </cell>
          <cell r="AF22">
            <v>63</v>
          </cell>
          <cell r="AG22">
            <v>37</v>
          </cell>
          <cell r="AH22">
            <v>72</v>
          </cell>
          <cell r="AI22">
            <v>25</v>
          </cell>
          <cell r="AJ22">
            <v>42</v>
          </cell>
          <cell r="AK22">
            <v>39</v>
          </cell>
          <cell r="AL22">
            <v>43</v>
          </cell>
          <cell r="AM22">
            <v>37</v>
          </cell>
          <cell r="AN22">
            <v>50</v>
          </cell>
          <cell r="AO22">
            <v>50</v>
          </cell>
          <cell r="AP22">
            <v>57</v>
          </cell>
          <cell r="AQ22">
            <v>38</v>
          </cell>
          <cell r="AR22">
            <v>18</v>
          </cell>
          <cell r="AS22">
            <v>40</v>
          </cell>
          <cell r="AT22">
            <v>46</v>
          </cell>
          <cell r="AU22">
            <v>57</v>
          </cell>
          <cell r="AV22">
            <v>42</v>
          </cell>
          <cell r="AW22">
            <v>56</v>
          </cell>
          <cell r="AX22">
            <v>52</v>
          </cell>
          <cell r="AY22">
            <v>49</v>
          </cell>
          <cell r="AZ22">
            <v>61</v>
          </cell>
          <cell r="BA22">
            <v>48</v>
          </cell>
          <cell r="BB22">
            <v>58</v>
          </cell>
          <cell r="BC22">
            <v>54</v>
          </cell>
          <cell r="BD22">
            <v>57</v>
          </cell>
          <cell r="BE22">
            <v>70</v>
          </cell>
          <cell r="BF22">
            <v>46</v>
          </cell>
          <cell r="BG22">
            <v>59</v>
          </cell>
          <cell r="BH22">
            <v>53</v>
          </cell>
          <cell r="BI22">
            <v>59</v>
          </cell>
          <cell r="BJ22">
            <v>57</v>
          </cell>
          <cell r="BK22">
            <v>57</v>
          </cell>
          <cell r="BL22">
            <v>33</v>
          </cell>
          <cell r="BM22">
            <v>42</v>
          </cell>
          <cell r="BN22">
            <v>51</v>
          </cell>
          <cell r="BO22">
            <v>49</v>
          </cell>
          <cell r="BP22">
            <v>49</v>
          </cell>
          <cell r="BQ22">
            <v>62</v>
          </cell>
          <cell r="BR22">
            <v>49</v>
          </cell>
          <cell r="BS22">
            <v>64</v>
          </cell>
          <cell r="BT22">
            <v>49</v>
          </cell>
          <cell r="BU22" t="str">
            <v>..</v>
          </cell>
          <cell r="BV22">
            <v>74</v>
          </cell>
          <cell r="BW22">
            <v>61</v>
          </cell>
          <cell r="BX22">
            <v>39</v>
          </cell>
          <cell r="BY22">
            <v>42</v>
          </cell>
          <cell r="BZ22">
            <v>64</v>
          </cell>
          <cell r="CA22">
            <v>62</v>
          </cell>
          <cell r="CB22">
            <v>43</v>
          </cell>
          <cell r="CC22">
            <v>49</v>
          </cell>
          <cell r="CD22">
            <v>41</v>
          </cell>
          <cell r="CE22">
            <v>40</v>
          </cell>
          <cell r="CF22">
            <v>64</v>
          </cell>
          <cell r="CG22">
            <v>50</v>
          </cell>
          <cell r="CH22">
            <v>54</v>
          </cell>
          <cell r="CI22">
            <v>55</v>
          </cell>
          <cell r="CJ22">
            <v>29</v>
          </cell>
          <cell r="CK22">
            <v>45</v>
          </cell>
          <cell r="CL22">
            <v>56</v>
          </cell>
          <cell r="CM22">
            <v>38</v>
          </cell>
          <cell r="CN22">
            <v>55</v>
          </cell>
          <cell r="CO22">
            <v>52</v>
          </cell>
          <cell r="CP22">
            <v>41</v>
          </cell>
          <cell r="CQ22">
            <v>69</v>
          </cell>
          <cell r="CR22">
            <v>59</v>
          </cell>
          <cell r="CS22">
            <v>63</v>
          </cell>
          <cell r="CT22">
            <v>56</v>
          </cell>
          <cell r="CU22">
            <v>68</v>
          </cell>
          <cell r="CV22">
            <v>54</v>
          </cell>
          <cell r="CW22">
            <v>51</v>
          </cell>
          <cell r="CX22">
            <v>59</v>
          </cell>
          <cell r="CY22">
            <v>56</v>
          </cell>
          <cell r="CZ22">
            <v>39</v>
          </cell>
          <cell r="DA22">
            <v>60</v>
          </cell>
          <cell r="DB22">
            <v>51</v>
          </cell>
          <cell r="DC22">
            <v>55</v>
          </cell>
          <cell r="DD22">
            <v>52</v>
          </cell>
          <cell r="DE22">
            <v>54</v>
          </cell>
          <cell r="DF22">
            <v>40</v>
          </cell>
          <cell r="DG22">
            <v>53</v>
          </cell>
          <cell r="DH22">
            <v>47</v>
          </cell>
          <cell r="DI22">
            <v>42</v>
          </cell>
          <cell r="DJ22">
            <v>61</v>
          </cell>
          <cell r="DK22">
            <v>41</v>
          </cell>
          <cell r="DL22">
            <v>37</v>
          </cell>
          <cell r="DM22">
            <v>53</v>
          </cell>
          <cell r="DN22">
            <v>58</v>
          </cell>
          <cell r="DO22">
            <v>41</v>
          </cell>
          <cell r="DP22">
            <v>56</v>
          </cell>
          <cell r="DQ22">
            <v>48</v>
          </cell>
          <cell r="DR22">
            <v>60</v>
          </cell>
          <cell r="DS22">
            <v>50</v>
          </cell>
          <cell r="DT22">
            <v>51</v>
          </cell>
          <cell r="DU22">
            <v>50</v>
          </cell>
          <cell r="DV22">
            <v>63</v>
          </cell>
          <cell r="DW22">
            <v>61</v>
          </cell>
          <cell r="DX22">
            <v>67</v>
          </cell>
          <cell r="DY22">
            <v>46</v>
          </cell>
          <cell r="DZ22">
            <v>49</v>
          </cell>
          <cell r="EA22">
            <v>37</v>
          </cell>
          <cell r="EB22">
            <v>36</v>
          </cell>
          <cell r="EC22">
            <v>43</v>
          </cell>
          <cell r="ED22">
            <v>41</v>
          </cell>
          <cell r="EE22">
            <v>48</v>
          </cell>
          <cell r="EF22">
            <v>39</v>
          </cell>
          <cell r="EG22">
            <v>76</v>
          </cell>
          <cell r="EH22">
            <v>79</v>
          </cell>
          <cell r="EI22">
            <v>44</v>
          </cell>
          <cell r="EJ22">
            <v>69</v>
          </cell>
          <cell r="EK22">
            <v>77</v>
          </cell>
          <cell r="EL22">
            <v>63</v>
          </cell>
          <cell r="EM22">
            <v>47</v>
          </cell>
          <cell r="EN22">
            <v>50</v>
          </cell>
          <cell r="EO22">
            <v>58</v>
          </cell>
          <cell r="EP22">
            <v>72</v>
          </cell>
          <cell r="EQ22">
            <v>65</v>
          </cell>
          <cell r="ER22">
            <v>41</v>
          </cell>
          <cell r="ES22">
            <v>49</v>
          </cell>
          <cell r="ET22">
            <v>74</v>
          </cell>
          <cell r="EU22">
            <v>51</v>
          </cell>
          <cell r="EV22">
            <v>64</v>
          </cell>
          <cell r="EW22">
            <v>56</v>
          </cell>
          <cell r="EX22">
            <v>55</v>
          </cell>
          <cell r="EY22">
            <v>52</v>
          </cell>
        </row>
        <row r="23">
          <cell r="B23" t="str">
            <v>2012-15</v>
          </cell>
        </row>
        <row r="24">
          <cell r="B24" t="str">
            <v>2013-16</v>
          </cell>
        </row>
        <row r="25">
          <cell r="B25" t="str">
            <v>Trend</v>
          </cell>
        </row>
        <row r="26">
          <cell r="B26" t="str">
            <v>Rank</v>
          </cell>
        </row>
        <row r="27">
          <cell r="A27" t="str">
            <v>Number of children who wait less than 18 months between entering care and moving in with their adoptive family</v>
          </cell>
          <cell r="B27" t="str">
            <v>2008-11</v>
          </cell>
        </row>
        <row r="28">
          <cell r="B28" t="str">
            <v>2009-12</v>
          </cell>
        </row>
        <row r="29">
          <cell r="B29" t="str">
            <v>2010-13</v>
          </cell>
        </row>
        <row r="30">
          <cell r="B30" t="str">
            <v>2011-14</v>
          </cell>
          <cell r="C30" t="str">
            <v>11,360</v>
          </cell>
          <cell r="D30" t="str">
            <v>x</v>
          </cell>
          <cell r="E30">
            <v>40</v>
          </cell>
          <cell r="F30">
            <v>70</v>
          </cell>
          <cell r="G30">
            <v>30</v>
          </cell>
          <cell r="H30">
            <v>20</v>
          </cell>
          <cell r="I30">
            <v>35</v>
          </cell>
          <cell r="J30">
            <v>15</v>
          </cell>
          <cell r="K30">
            <v>35</v>
          </cell>
          <cell r="L30">
            <v>60</v>
          </cell>
          <cell r="M30">
            <v>80</v>
          </cell>
          <cell r="N30">
            <v>30</v>
          </cell>
          <cell r="O30">
            <v>30</v>
          </cell>
          <cell r="P30">
            <v>20</v>
          </cell>
          <cell r="Q30">
            <v>45</v>
          </cell>
          <cell r="R30">
            <v>40</v>
          </cell>
          <cell r="S30">
            <v>50</v>
          </cell>
          <cell r="T30">
            <v>35</v>
          </cell>
          <cell r="U30">
            <v>20</v>
          </cell>
          <cell r="V30">
            <v>35</v>
          </cell>
          <cell r="W30">
            <v>50</v>
          </cell>
          <cell r="X30">
            <v>40</v>
          </cell>
          <cell r="Y30">
            <v>50</v>
          </cell>
          <cell r="Z30">
            <v>25</v>
          </cell>
          <cell r="AA30">
            <v>15</v>
          </cell>
          <cell r="AB30">
            <v>70</v>
          </cell>
          <cell r="AC30">
            <v>40</v>
          </cell>
          <cell r="AD30">
            <v>20</v>
          </cell>
          <cell r="AE30">
            <v>20</v>
          </cell>
          <cell r="AF30">
            <v>80</v>
          </cell>
          <cell r="AG30">
            <v>15</v>
          </cell>
          <cell r="AH30">
            <v>20</v>
          </cell>
          <cell r="AI30">
            <v>15</v>
          </cell>
          <cell r="AJ30">
            <v>35</v>
          </cell>
          <cell r="AK30">
            <v>205</v>
          </cell>
          <cell r="AL30">
            <v>100</v>
          </cell>
          <cell r="AM30">
            <v>60</v>
          </cell>
          <cell r="AN30">
            <v>85</v>
          </cell>
          <cell r="AO30">
            <v>35</v>
          </cell>
          <cell r="AP30">
            <v>90</v>
          </cell>
          <cell r="AQ30">
            <v>95</v>
          </cell>
          <cell r="AR30">
            <v>15</v>
          </cell>
          <cell r="AS30">
            <v>100</v>
          </cell>
          <cell r="AT30">
            <v>55</v>
          </cell>
          <cell r="AU30">
            <v>55</v>
          </cell>
          <cell r="AV30">
            <v>50</v>
          </cell>
          <cell r="AW30">
            <v>140</v>
          </cell>
          <cell r="AX30">
            <v>55</v>
          </cell>
          <cell r="AY30">
            <v>155</v>
          </cell>
          <cell r="AZ30">
            <v>90</v>
          </cell>
          <cell r="BA30">
            <v>90</v>
          </cell>
          <cell r="BB30">
            <v>80</v>
          </cell>
          <cell r="BC30">
            <v>65</v>
          </cell>
          <cell r="BD30">
            <v>65</v>
          </cell>
          <cell r="BE30">
            <v>35</v>
          </cell>
          <cell r="BF30">
            <v>75</v>
          </cell>
          <cell r="BG30">
            <v>80</v>
          </cell>
          <cell r="BH30">
            <v>110</v>
          </cell>
          <cell r="BI30">
            <v>90</v>
          </cell>
          <cell r="BJ30">
            <v>140</v>
          </cell>
          <cell r="BK30">
            <v>170</v>
          </cell>
          <cell r="BL30">
            <v>45</v>
          </cell>
          <cell r="BM30">
            <v>75</v>
          </cell>
          <cell r="BN30">
            <v>250</v>
          </cell>
          <cell r="BO30">
            <v>100</v>
          </cell>
          <cell r="BP30">
            <v>60</v>
          </cell>
          <cell r="BQ30">
            <v>125</v>
          </cell>
          <cell r="BR30">
            <v>55</v>
          </cell>
          <cell r="BS30">
            <v>95</v>
          </cell>
          <cell r="BT30">
            <v>95</v>
          </cell>
          <cell r="BU30">
            <v>0</v>
          </cell>
          <cell r="BV30">
            <v>30</v>
          </cell>
          <cell r="BW30">
            <v>125</v>
          </cell>
          <cell r="BX30">
            <v>25</v>
          </cell>
          <cell r="BY30">
            <v>25</v>
          </cell>
          <cell r="BZ30">
            <v>40</v>
          </cell>
          <cell r="CA30">
            <v>65</v>
          </cell>
          <cell r="CB30">
            <v>30</v>
          </cell>
          <cell r="CC30">
            <v>50</v>
          </cell>
          <cell r="CD30">
            <v>95</v>
          </cell>
          <cell r="CE30">
            <v>45</v>
          </cell>
          <cell r="CF30">
            <v>75</v>
          </cell>
          <cell r="CG30">
            <v>40</v>
          </cell>
          <cell r="CH30">
            <v>80</v>
          </cell>
          <cell r="CI30">
            <v>30</v>
          </cell>
          <cell r="CJ30">
            <v>25</v>
          </cell>
          <cell r="CK30">
            <v>40</v>
          </cell>
          <cell r="CL30">
            <v>40</v>
          </cell>
          <cell r="CM30">
            <v>50</v>
          </cell>
          <cell r="CN30">
            <v>55</v>
          </cell>
          <cell r="CO30">
            <v>185</v>
          </cell>
          <cell r="CP30">
            <v>90</v>
          </cell>
          <cell r="CQ30">
            <v>55</v>
          </cell>
          <cell r="CR30">
            <v>30</v>
          </cell>
          <cell r="CS30">
            <v>70</v>
          </cell>
          <cell r="CT30">
            <v>120</v>
          </cell>
          <cell r="CU30">
            <v>50</v>
          </cell>
          <cell r="CV30">
            <v>130</v>
          </cell>
          <cell r="CW30">
            <v>95</v>
          </cell>
          <cell r="CX30">
            <v>205</v>
          </cell>
          <cell r="CY30">
            <v>65</v>
          </cell>
          <cell r="CZ30">
            <v>85</v>
          </cell>
          <cell r="DA30">
            <v>95</v>
          </cell>
          <cell r="DB30">
            <v>85</v>
          </cell>
          <cell r="DC30">
            <v>5</v>
          </cell>
          <cell r="DD30">
            <v>160</v>
          </cell>
          <cell r="DE30">
            <v>110</v>
          </cell>
          <cell r="DF30">
            <v>50</v>
          </cell>
          <cell r="DG30">
            <v>30</v>
          </cell>
          <cell r="DH30">
            <v>15</v>
          </cell>
          <cell r="DI30">
            <v>15</v>
          </cell>
          <cell r="DJ30">
            <v>25</v>
          </cell>
          <cell r="DK30">
            <v>45</v>
          </cell>
          <cell r="DL30">
            <v>35</v>
          </cell>
          <cell r="DM30">
            <v>10</v>
          </cell>
          <cell r="DN30">
            <v>110</v>
          </cell>
          <cell r="DO30">
            <v>55</v>
          </cell>
          <cell r="DP30">
            <v>25</v>
          </cell>
          <cell r="DQ30">
            <v>30</v>
          </cell>
          <cell r="DR30">
            <v>120</v>
          </cell>
          <cell r="DS30">
            <v>105</v>
          </cell>
          <cell r="DT30">
            <v>45</v>
          </cell>
          <cell r="DU30">
            <v>215</v>
          </cell>
          <cell r="DV30">
            <v>60</v>
          </cell>
          <cell r="DW30">
            <v>35</v>
          </cell>
          <cell r="DX30">
            <v>45</v>
          </cell>
          <cell r="DY30">
            <v>85</v>
          </cell>
          <cell r="DZ30">
            <v>280</v>
          </cell>
          <cell r="EA30">
            <v>60</v>
          </cell>
          <cell r="EB30">
            <v>160</v>
          </cell>
          <cell r="EC30">
            <v>65</v>
          </cell>
          <cell r="ED30">
            <v>75</v>
          </cell>
          <cell r="EE30">
            <v>150</v>
          </cell>
          <cell r="EF30">
            <v>105</v>
          </cell>
          <cell r="EG30">
            <v>50</v>
          </cell>
          <cell r="EH30">
            <v>85</v>
          </cell>
          <cell r="EI30">
            <v>45</v>
          </cell>
          <cell r="EJ30">
            <v>75</v>
          </cell>
          <cell r="EK30">
            <v>140</v>
          </cell>
          <cell r="EL30">
            <v>155</v>
          </cell>
          <cell r="EM30">
            <v>80</v>
          </cell>
          <cell r="EN30">
            <v>170</v>
          </cell>
          <cell r="EO30">
            <v>30</v>
          </cell>
          <cell r="EP30">
            <v>160</v>
          </cell>
          <cell r="EQ30">
            <v>245</v>
          </cell>
          <cell r="ER30">
            <v>120</v>
          </cell>
          <cell r="ES30">
            <v>55</v>
          </cell>
          <cell r="ET30">
            <v>135</v>
          </cell>
          <cell r="EU30">
            <v>110</v>
          </cell>
          <cell r="EV30">
            <v>215</v>
          </cell>
          <cell r="EW30">
            <v>125</v>
          </cell>
          <cell r="EX30">
            <v>125</v>
          </cell>
          <cell r="EY30">
            <v>105</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row>
        <row r="36">
          <cell r="B36" t="str">
            <v>2009-12</v>
          </cell>
        </row>
        <row r="37">
          <cell r="B37" t="str">
            <v>2010-13</v>
          </cell>
        </row>
        <row r="38">
          <cell r="B38" t="str">
            <v>2011-14</v>
          </cell>
          <cell r="C38" t="str">
            <v>12,530</v>
          </cell>
          <cell r="D38" t="str">
            <v>x</v>
          </cell>
          <cell r="E38">
            <v>50</v>
          </cell>
          <cell r="F38">
            <v>90</v>
          </cell>
          <cell r="G38">
            <v>45</v>
          </cell>
          <cell r="H38">
            <v>45</v>
          </cell>
          <cell r="I38">
            <v>55</v>
          </cell>
          <cell r="J38">
            <v>15</v>
          </cell>
          <cell r="K38">
            <v>65</v>
          </cell>
          <cell r="L38">
            <v>80</v>
          </cell>
          <cell r="M38">
            <v>75</v>
          </cell>
          <cell r="N38">
            <v>40</v>
          </cell>
          <cell r="O38">
            <v>45</v>
          </cell>
          <cell r="P38">
            <v>25</v>
          </cell>
          <cell r="Q38">
            <v>60</v>
          </cell>
          <cell r="R38">
            <v>45</v>
          </cell>
          <cell r="S38">
            <v>50</v>
          </cell>
          <cell r="T38">
            <v>40</v>
          </cell>
          <cell r="U38">
            <v>40</v>
          </cell>
          <cell r="V38">
            <v>60</v>
          </cell>
          <cell r="W38">
            <v>50</v>
          </cell>
          <cell r="X38">
            <v>50</v>
          </cell>
          <cell r="Y38">
            <v>65</v>
          </cell>
          <cell r="Z38">
            <v>20</v>
          </cell>
          <cell r="AA38">
            <v>30</v>
          </cell>
          <cell r="AB38">
            <v>55</v>
          </cell>
          <cell r="AC38">
            <v>40</v>
          </cell>
          <cell r="AD38">
            <v>20</v>
          </cell>
          <cell r="AE38">
            <v>25</v>
          </cell>
          <cell r="AF38">
            <v>85</v>
          </cell>
          <cell r="AG38">
            <v>20</v>
          </cell>
          <cell r="AH38">
            <v>15</v>
          </cell>
          <cell r="AI38">
            <v>30</v>
          </cell>
          <cell r="AJ38">
            <v>55</v>
          </cell>
          <cell r="AK38">
            <v>275</v>
          </cell>
          <cell r="AL38">
            <v>115</v>
          </cell>
          <cell r="AM38">
            <v>75</v>
          </cell>
          <cell r="AN38">
            <v>105</v>
          </cell>
          <cell r="AO38">
            <v>35</v>
          </cell>
          <cell r="AP38">
            <v>85</v>
          </cell>
          <cell r="AQ38">
            <v>105</v>
          </cell>
          <cell r="AR38">
            <v>40</v>
          </cell>
          <cell r="AS38">
            <v>155</v>
          </cell>
          <cell r="AT38">
            <v>45</v>
          </cell>
          <cell r="AU38">
            <v>70</v>
          </cell>
          <cell r="AV38">
            <v>80</v>
          </cell>
          <cell r="AW38">
            <v>150</v>
          </cell>
          <cell r="AX38">
            <v>60</v>
          </cell>
          <cell r="AY38">
            <v>175</v>
          </cell>
          <cell r="AZ38">
            <v>85</v>
          </cell>
          <cell r="BA38">
            <v>90</v>
          </cell>
          <cell r="BB38">
            <v>70</v>
          </cell>
          <cell r="BC38">
            <v>70</v>
          </cell>
          <cell r="BD38">
            <v>80</v>
          </cell>
          <cell r="BE38">
            <v>35</v>
          </cell>
          <cell r="BF38">
            <v>95</v>
          </cell>
          <cell r="BG38">
            <v>70</v>
          </cell>
          <cell r="BH38">
            <v>100</v>
          </cell>
          <cell r="BI38">
            <v>100</v>
          </cell>
          <cell r="BJ38">
            <v>150</v>
          </cell>
          <cell r="BK38">
            <v>175</v>
          </cell>
          <cell r="BL38">
            <v>55</v>
          </cell>
          <cell r="BM38">
            <v>110</v>
          </cell>
          <cell r="BN38">
            <v>270</v>
          </cell>
          <cell r="BO38">
            <v>100</v>
          </cell>
          <cell r="BP38">
            <v>75</v>
          </cell>
          <cell r="BQ38">
            <v>120</v>
          </cell>
          <cell r="BR38">
            <v>70</v>
          </cell>
          <cell r="BS38">
            <v>105</v>
          </cell>
          <cell r="BT38">
            <v>120</v>
          </cell>
          <cell r="BU38">
            <v>0</v>
          </cell>
          <cell r="BV38">
            <v>25</v>
          </cell>
          <cell r="BW38">
            <v>115</v>
          </cell>
          <cell r="BX38">
            <v>35</v>
          </cell>
          <cell r="BY38">
            <v>40</v>
          </cell>
          <cell r="BZ38">
            <v>40</v>
          </cell>
          <cell r="CA38">
            <v>60</v>
          </cell>
          <cell r="CB38">
            <v>45</v>
          </cell>
          <cell r="CC38">
            <v>65</v>
          </cell>
          <cell r="CD38">
            <v>165</v>
          </cell>
          <cell r="CE38">
            <v>65</v>
          </cell>
          <cell r="CF38">
            <v>60</v>
          </cell>
          <cell r="CG38">
            <v>55</v>
          </cell>
          <cell r="CH38">
            <v>85</v>
          </cell>
          <cell r="CI38">
            <v>40</v>
          </cell>
          <cell r="CJ38">
            <v>40</v>
          </cell>
          <cell r="CK38">
            <v>25</v>
          </cell>
          <cell r="CL38">
            <v>25</v>
          </cell>
          <cell r="CM38">
            <v>75</v>
          </cell>
          <cell r="CN38">
            <v>60</v>
          </cell>
          <cell r="CO38">
            <v>215</v>
          </cell>
          <cell r="CP38">
            <v>130</v>
          </cell>
          <cell r="CQ38">
            <v>50</v>
          </cell>
          <cell r="CR38">
            <v>30</v>
          </cell>
          <cell r="CS38">
            <v>65</v>
          </cell>
          <cell r="CT38">
            <v>150</v>
          </cell>
          <cell r="CU38">
            <v>45</v>
          </cell>
          <cell r="CV38">
            <v>125</v>
          </cell>
          <cell r="CW38">
            <v>110</v>
          </cell>
          <cell r="CX38">
            <v>170</v>
          </cell>
          <cell r="CY38">
            <v>55</v>
          </cell>
          <cell r="CZ38">
            <v>75</v>
          </cell>
          <cell r="DA38">
            <v>85</v>
          </cell>
          <cell r="DB38">
            <v>90</v>
          </cell>
          <cell r="DC38">
            <v>5</v>
          </cell>
          <cell r="DD38">
            <v>175</v>
          </cell>
          <cell r="DE38">
            <v>105</v>
          </cell>
          <cell r="DF38">
            <v>75</v>
          </cell>
          <cell r="DG38">
            <v>35</v>
          </cell>
          <cell r="DH38">
            <v>20</v>
          </cell>
          <cell r="DI38">
            <v>20</v>
          </cell>
          <cell r="DJ38">
            <v>15</v>
          </cell>
          <cell r="DK38">
            <v>65</v>
          </cell>
          <cell r="DL38">
            <v>40</v>
          </cell>
          <cell r="DM38">
            <v>15</v>
          </cell>
          <cell r="DN38">
            <v>90</v>
          </cell>
          <cell r="DO38">
            <v>55</v>
          </cell>
          <cell r="DP38">
            <v>25</v>
          </cell>
          <cell r="DQ38">
            <v>45</v>
          </cell>
          <cell r="DR38">
            <v>90</v>
          </cell>
          <cell r="DS38">
            <v>105</v>
          </cell>
          <cell r="DT38">
            <v>40</v>
          </cell>
          <cell r="DU38">
            <v>280</v>
          </cell>
          <cell r="DV38">
            <v>70</v>
          </cell>
          <cell r="DW38">
            <v>30</v>
          </cell>
          <cell r="DX38">
            <v>40</v>
          </cell>
          <cell r="DY38">
            <v>110</v>
          </cell>
          <cell r="DZ38">
            <v>320</v>
          </cell>
          <cell r="EA38">
            <v>85</v>
          </cell>
          <cell r="EB38">
            <v>225</v>
          </cell>
          <cell r="EC38">
            <v>85</v>
          </cell>
          <cell r="ED38">
            <v>80</v>
          </cell>
          <cell r="EE38">
            <v>175</v>
          </cell>
          <cell r="EF38">
            <v>110</v>
          </cell>
          <cell r="EG38">
            <v>45</v>
          </cell>
          <cell r="EH38">
            <v>70</v>
          </cell>
          <cell r="EI38">
            <v>80</v>
          </cell>
          <cell r="EJ38">
            <v>55</v>
          </cell>
          <cell r="EK38">
            <v>130</v>
          </cell>
          <cell r="EL38">
            <v>100</v>
          </cell>
          <cell r="EM38">
            <v>85</v>
          </cell>
          <cell r="EN38">
            <v>195</v>
          </cell>
          <cell r="EO38">
            <v>25</v>
          </cell>
          <cell r="EP38">
            <v>150</v>
          </cell>
          <cell r="EQ38">
            <v>205</v>
          </cell>
          <cell r="ER38">
            <v>135</v>
          </cell>
          <cell r="ES38">
            <v>65</v>
          </cell>
          <cell r="ET38">
            <v>115</v>
          </cell>
          <cell r="EU38">
            <v>115</v>
          </cell>
          <cell r="EV38">
            <v>225</v>
          </cell>
          <cell r="EW38">
            <v>130</v>
          </cell>
          <cell r="EX38">
            <v>120</v>
          </cell>
          <cell r="EY38">
            <v>140</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row>
        <row r="44">
          <cell r="B44" t="str">
            <v>2009-12</v>
          </cell>
        </row>
        <row r="45">
          <cell r="B45" t="str">
            <v>2010-13</v>
          </cell>
        </row>
        <row r="46">
          <cell r="B46" t="str">
            <v>2011-14</v>
          </cell>
          <cell r="C46">
            <v>14</v>
          </cell>
          <cell r="D46" t="str">
            <v>x</v>
          </cell>
          <cell r="E46">
            <v>11</v>
          </cell>
          <cell r="F46">
            <v>10</v>
          </cell>
          <cell r="G46">
            <v>10</v>
          </cell>
          <cell r="H46">
            <v>12</v>
          </cell>
          <cell r="I46">
            <v>12</v>
          </cell>
          <cell r="J46">
            <v>6</v>
          </cell>
          <cell r="K46">
            <v>7</v>
          </cell>
          <cell r="L46">
            <v>12</v>
          </cell>
          <cell r="M46">
            <v>9</v>
          </cell>
          <cell r="N46">
            <v>7</v>
          </cell>
          <cell r="O46">
            <v>13</v>
          </cell>
          <cell r="P46">
            <v>8</v>
          </cell>
          <cell r="Q46">
            <v>8</v>
          </cell>
          <cell r="R46">
            <v>9</v>
          </cell>
          <cell r="S46">
            <v>11</v>
          </cell>
          <cell r="T46">
            <v>6</v>
          </cell>
          <cell r="U46">
            <v>9</v>
          </cell>
          <cell r="V46">
            <v>5</v>
          </cell>
          <cell r="W46">
            <v>7</v>
          </cell>
          <cell r="X46">
            <v>10</v>
          </cell>
          <cell r="Y46">
            <v>8</v>
          </cell>
          <cell r="Z46">
            <v>6</v>
          </cell>
          <cell r="AA46">
            <v>9</v>
          </cell>
          <cell r="AB46">
            <v>8</v>
          </cell>
          <cell r="AC46">
            <v>8</v>
          </cell>
          <cell r="AD46">
            <v>11</v>
          </cell>
          <cell r="AE46">
            <v>8</v>
          </cell>
          <cell r="AF46">
            <v>11</v>
          </cell>
          <cell r="AG46">
            <v>5</v>
          </cell>
          <cell r="AH46">
            <v>10</v>
          </cell>
          <cell r="AI46">
            <v>13</v>
          </cell>
          <cell r="AJ46">
            <v>11</v>
          </cell>
          <cell r="AK46">
            <v>13</v>
          </cell>
          <cell r="AL46">
            <v>14</v>
          </cell>
          <cell r="AM46">
            <v>17</v>
          </cell>
          <cell r="AN46">
            <v>17</v>
          </cell>
          <cell r="AO46">
            <v>7</v>
          </cell>
          <cell r="AP46">
            <v>17</v>
          </cell>
          <cell r="AQ46">
            <v>19</v>
          </cell>
          <cell r="AR46">
            <v>16</v>
          </cell>
          <cell r="AS46">
            <v>17</v>
          </cell>
          <cell r="AT46">
            <v>14</v>
          </cell>
          <cell r="AU46">
            <v>18</v>
          </cell>
          <cell r="AV46">
            <v>13</v>
          </cell>
          <cell r="AW46">
            <v>31</v>
          </cell>
          <cell r="AX46">
            <v>16</v>
          </cell>
          <cell r="AY46">
            <v>11</v>
          </cell>
          <cell r="AZ46">
            <v>21</v>
          </cell>
          <cell r="BA46">
            <v>18</v>
          </cell>
          <cell r="BB46">
            <v>11</v>
          </cell>
          <cell r="BC46">
            <v>18</v>
          </cell>
          <cell r="BD46">
            <v>19</v>
          </cell>
          <cell r="BE46">
            <v>12</v>
          </cell>
          <cell r="BF46">
            <v>22</v>
          </cell>
          <cell r="BG46">
            <v>21</v>
          </cell>
          <cell r="BH46">
            <v>15</v>
          </cell>
          <cell r="BI46">
            <v>23</v>
          </cell>
          <cell r="BJ46">
            <v>17</v>
          </cell>
          <cell r="BK46">
            <v>19</v>
          </cell>
          <cell r="BL46">
            <v>18</v>
          </cell>
          <cell r="BM46">
            <v>16</v>
          </cell>
          <cell r="BN46">
            <v>20</v>
          </cell>
          <cell r="BO46">
            <v>22</v>
          </cell>
          <cell r="BP46">
            <v>15</v>
          </cell>
          <cell r="BQ46">
            <v>20</v>
          </cell>
          <cell r="BR46">
            <v>18</v>
          </cell>
          <cell r="BS46">
            <v>27</v>
          </cell>
          <cell r="BT46">
            <v>21</v>
          </cell>
          <cell r="BU46" t="str">
            <v>..</v>
          </cell>
          <cell r="BV46">
            <v>9</v>
          </cell>
          <cell r="BW46">
            <v>13</v>
          </cell>
          <cell r="BX46">
            <v>10</v>
          </cell>
          <cell r="BY46">
            <v>12</v>
          </cell>
          <cell r="BZ46">
            <v>17</v>
          </cell>
          <cell r="CA46">
            <v>10</v>
          </cell>
          <cell r="CB46">
            <v>21</v>
          </cell>
          <cell r="CC46">
            <v>13</v>
          </cell>
          <cell r="CD46">
            <v>28</v>
          </cell>
          <cell r="CE46">
            <v>16</v>
          </cell>
          <cell r="CF46">
            <v>26</v>
          </cell>
          <cell r="CG46">
            <v>24</v>
          </cell>
          <cell r="CH46">
            <v>16</v>
          </cell>
          <cell r="CI46">
            <v>17</v>
          </cell>
          <cell r="CJ46">
            <v>8</v>
          </cell>
          <cell r="CK46">
            <v>9</v>
          </cell>
          <cell r="CL46">
            <v>9</v>
          </cell>
          <cell r="CM46">
            <v>19</v>
          </cell>
          <cell r="CN46">
            <v>15</v>
          </cell>
          <cell r="CO46">
            <v>25</v>
          </cell>
          <cell r="CP46">
            <v>24</v>
          </cell>
          <cell r="CQ46">
            <v>12</v>
          </cell>
          <cell r="CR46">
            <v>13</v>
          </cell>
          <cell r="CS46">
            <v>17</v>
          </cell>
          <cell r="CT46">
            <v>18</v>
          </cell>
          <cell r="CU46">
            <v>15</v>
          </cell>
          <cell r="CV46">
            <v>20</v>
          </cell>
          <cell r="CW46">
            <v>18</v>
          </cell>
          <cell r="CX46">
            <v>12</v>
          </cell>
          <cell r="CY46">
            <v>14</v>
          </cell>
          <cell r="CZ46">
            <v>15</v>
          </cell>
          <cell r="DA46">
            <v>15</v>
          </cell>
          <cell r="DB46">
            <v>15</v>
          </cell>
          <cell r="DC46">
            <v>14</v>
          </cell>
          <cell r="DD46">
            <v>19</v>
          </cell>
          <cell r="DE46">
            <v>19</v>
          </cell>
          <cell r="DF46">
            <v>13</v>
          </cell>
          <cell r="DG46">
            <v>9</v>
          </cell>
          <cell r="DH46">
            <v>13</v>
          </cell>
          <cell r="DI46">
            <v>14</v>
          </cell>
          <cell r="DJ46">
            <v>9</v>
          </cell>
          <cell r="DK46">
            <v>22</v>
          </cell>
          <cell r="DL46">
            <v>14</v>
          </cell>
          <cell r="DM46">
            <v>13</v>
          </cell>
          <cell r="DN46">
            <v>17</v>
          </cell>
          <cell r="DO46">
            <v>14</v>
          </cell>
          <cell r="DP46">
            <v>14</v>
          </cell>
          <cell r="DQ46">
            <v>14</v>
          </cell>
          <cell r="DR46">
            <v>8</v>
          </cell>
          <cell r="DS46">
            <v>21</v>
          </cell>
          <cell r="DT46">
            <v>11</v>
          </cell>
          <cell r="DU46">
            <v>16</v>
          </cell>
          <cell r="DV46">
            <v>22</v>
          </cell>
          <cell r="DW46">
            <v>9</v>
          </cell>
          <cell r="DX46">
            <v>13</v>
          </cell>
          <cell r="DY46">
            <v>15</v>
          </cell>
          <cell r="DZ46">
            <v>13</v>
          </cell>
          <cell r="EA46">
            <v>15</v>
          </cell>
          <cell r="EB46">
            <v>15</v>
          </cell>
          <cell r="EC46">
            <v>20</v>
          </cell>
          <cell r="ED46">
            <v>17</v>
          </cell>
          <cell r="EE46">
            <v>17</v>
          </cell>
          <cell r="EF46">
            <v>16</v>
          </cell>
          <cell r="EG46">
            <v>16</v>
          </cell>
          <cell r="EH46">
            <v>20</v>
          </cell>
          <cell r="EI46">
            <v>16</v>
          </cell>
          <cell r="EJ46">
            <v>15</v>
          </cell>
          <cell r="EK46">
            <v>16</v>
          </cell>
          <cell r="EL46">
            <v>17</v>
          </cell>
          <cell r="EM46">
            <v>13</v>
          </cell>
          <cell r="EN46">
            <v>13</v>
          </cell>
          <cell r="EO46">
            <v>10</v>
          </cell>
          <cell r="EP46">
            <v>21</v>
          </cell>
          <cell r="EQ46">
            <v>16</v>
          </cell>
          <cell r="ER46">
            <v>12</v>
          </cell>
          <cell r="ES46">
            <v>17</v>
          </cell>
          <cell r="ET46">
            <v>15</v>
          </cell>
          <cell r="EU46">
            <v>13</v>
          </cell>
          <cell r="EV46">
            <v>26</v>
          </cell>
          <cell r="EW46">
            <v>12</v>
          </cell>
          <cell r="EX46">
            <v>13</v>
          </cell>
          <cell r="EY46">
            <v>13</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row>
        <row r="52">
          <cell r="B52" t="str">
            <v>2009-12</v>
          </cell>
        </row>
        <row r="53">
          <cell r="B53" t="str">
            <v>2010-13</v>
          </cell>
        </row>
        <row r="54">
          <cell r="B54" t="str">
            <v>2011-14</v>
          </cell>
          <cell r="C54" t="str">
            <v>3,230</v>
          </cell>
          <cell r="D54" t="str">
            <v>x</v>
          </cell>
          <cell r="E54">
            <v>10</v>
          </cell>
          <cell r="F54">
            <v>30</v>
          </cell>
          <cell r="G54">
            <v>10</v>
          </cell>
          <cell r="H54">
            <v>10</v>
          </cell>
          <cell r="I54">
            <v>25</v>
          </cell>
          <cell r="J54" t="str">
            <v>x</v>
          </cell>
          <cell r="K54">
            <v>20</v>
          </cell>
          <cell r="L54">
            <v>10</v>
          </cell>
          <cell r="M54">
            <v>25</v>
          </cell>
          <cell r="N54" t="str">
            <v>x</v>
          </cell>
          <cell r="O54">
            <v>15</v>
          </cell>
          <cell r="P54">
            <v>10</v>
          </cell>
          <cell r="Q54" t="str">
            <v>x</v>
          </cell>
          <cell r="R54">
            <v>40</v>
          </cell>
          <cell r="S54">
            <v>15</v>
          </cell>
          <cell r="T54">
            <v>5</v>
          </cell>
          <cell r="U54">
            <v>20</v>
          </cell>
          <cell r="V54">
            <v>10</v>
          </cell>
          <cell r="W54">
            <v>10</v>
          </cell>
          <cell r="X54">
            <v>5</v>
          </cell>
          <cell r="Y54">
            <v>20</v>
          </cell>
          <cell r="Z54">
            <v>10</v>
          </cell>
          <cell r="AA54">
            <v>5</v>
          </cell>
          <cell r="AB54">
            <v>20</v>
          </cell>
          <cell r="AC54">
            <v>15</v>
          </cell>
          <cell r="AD54" t="str">
            <v>x</v>
          </cell>
          <cell r="AE54">
            <v>10</v>
          </cell>
          <cell r="AF54">
            <v>25</v>
          </cell>
          <cell r="AG54" t="str">
            <v>x</v>
          </cell>
          <cell r="AH54">
            <v>5</v>
          </cell>
          <cell r="AI54" t="str">
            <v>x</v>
          </cell>
          <cell r="AJ54">
            <v>15</v>
          </cell>
          <cell r="AK54">
            <v>135</v>
          </cell>
          <cell r="AL54">
            <v>30</v>
          </cell>
          <cell r="AM54">
            <v>30</v>
          </cell>
          <cell r="AN54">
            <v>10</v>
          </cell>
          <cell r="AO54">
            <v>15</v>
          </cell>
          <cell r="AP54">
            <v>10</v>
          </cell>
          <cell r="AQ54">
            <v>50</v>
          </cell>
          <cell r="AR54">
            <v>10</v>
          </cell>
          <cell r="AS54">
            <v>40</v>
          </cell>
          <cell r="AT54">
            <v>15</v>
          </cell>
          <cell r="AU54">
            <v>15</v>
          </cell>
          <cell r="AV54">
            <v>15</v>
          </cell>
          <cell r="AW54">
            <v>25</v>
          </cell>
          <cell r="AX54">
            <v>20</v>
          </cell>
          <cell r="AY54">
            <v>65</v>
          </cell>
          <cell r="AZ54">
            <v>20</v>
          </cell>
          <cell r="BA54">
            <v>30</v>
          </cell>
          <cell r="BB54">
            <v>20</v>
          </cell>
          <cell r="BC54">
            <v>25</v>
          </cell>
          <cell r="BD54">
            <v>10</v>
          </cell>
          <cell r="BE54" t="str">
            <v>x</v>
          </cell>
          <cell r="BF54">
            <v>40</v>
          </cell>
          <cell r="BG54">
            <v>10</v>
          </cell>
          <cell r="BH54">
            <v>40</v>
          </cell>
          <cell r="BI54">
            <v>50</v>
          </cell>
          <cell r="BJ54">
            <v>30</v>
          </cell>
          <cell r="BK54">
            <v>40</v>
          </cell>
          <cell r="BL54" t="str">
            <v>x</v>
          </cell>
          <cell r="BM54">
            <v>45</v>
          </cell>
          <cell r="BN54">
            <v>90</v>
          </cell>
          <cell r="BO54">
            <v>35</v>
          </cell>
          <cell r="BP54">
            <v>25</v>
          </cell>
          <cell r="BQ54">
            <v>25</v>
          </cell>
          <cell r="BR54">
            <v>20</v>
          </cell>
          <cell r="BS54">
            <v>25</v>
          </cell>
          <cell r="BT54">
            <v>20</v>
          </cell>
          <cell r="BU54">
            <v>0</v>
          </cell>
          <cell r="BV54">
            <v>15</v>
          </cell>
          <cell r="BW54">
            <v>50</v>
          </cell>
          <cell r="BX54">
            <v>20</v>
          </cell>
          <cell r="BY54">
            <v>5</v>
          </cell>
          <cell r="BZ54">
            <v>20</v>
          </cell>
          <cell r="CA54">
            <v>15</v>
          </cell>
          <cell r="CB54">
            <v>15</v>
          </cell>
          <cell r="CC54">
            <v>35</v>
          </cell>
          <cell r="CD54">
            <v>45</v>
          </cell>
          <cell r="CE54">
            <v>5</v>
          </cell>
          <cell r="CF54">
            <v>30</v>
          </cell>
          <cell r="CG54">
            <v>15</v>
          </cell>
          <cell r="CH54">
            <v>10</v>
          </cell>
          <cell r="CI54">
            <v>15</v>
          </cell>
          <cell r="CJ54">
            <v>15</v>
          </cell>
          <cell r="CK54" t="str">
            <v>x</v>
          </cell>
          <cell r="CL54">
            <v>15</v>
          </cell>
          <cell r="CM54">
            <v>0</v>
          </cell>
          <cell r="CN54">
            <v>25</v>
          </cell>
          <cell r="CO54">
            <v>35</v>
          </cell>
          <cell r="CP54">
            <v>30</v>
          </cell>
          <cell r="CQ54">
            <v>15</v>
          </cell>
          <cell r="CR54">
            <v>15</v>
          </cell>
          <cell r="CS54" t="str">
            <v>x</v>
          </cell>
          <cell r="CT54">
            <v>55</v>
          </cell>
          <cell r="CU54">
            <v>10</v>
          </cell>
          <cell r="CV54">
            <v>20</v>
          </cell>
          <cell r="CW54">
            <v>35</v>
          </cell>
          <cell r="CX54">
            <v>45</v>
          </cell>
          <cell r="CY54">
            <v>35</v>
          </cell>
          <cell r="CZ54" t="str">
            <v>x</v>
          </cell>
          <cell r="DA54">
            <v>15</v>
          </cell>
          <cell r="DB54" t="str">
            <v>x</v>
          </cell>
          <cell r="DC54" t="str">
            <v>x</v>
          </cell>
          <cell r="DD54">
            <v>40</v>
          </cell>
          <cell r="DE54">
            <v>5</v>
          </cell>
          <cell r="DF54">
            <v>5</v>
          </cell>
          <cell r="DG54" t="str">
            <v>x</v>
          </cell>
          <cell r="DH54">
            <v>10</v>
          </cell>
          <cell r="DI54">
            <v>10</v>
          </cell>
          <cell r="DJ54" t="str">
            <v>x</v>
          </cell>
          <cell r="DK54">
            <v>20</v>
          </cell>
          <cell r="DL54" t="str">
            <v>x</v>
          </cell>
          <cell r="DM54" t="str">
            <v>x</v>
          </cell>
          <cell r="DN54" t="str">
            <v>x</v>
          </cell>
          <cell r="DO54">
            <v>15</v>
          </cell>
          <cell r="DP54">
            <v>15</v>
          </cell>
          <cell r="DQ54">
            <v>15</v>
          </cell>
          <cell r="DR54">
            <v>30</v>
          </cell>
          <cell r="DS54">
            <v>5</v>
          </cell>
          <cell r="DT54" t="str">
            <v>x</v>
          </cell>
          <cell r="DU54">
            <v>90</v>
          </cell>
          <cell r="DV54">
            <v>15</v>
          </cell>
          <cell r="DW54" t="str">
            <v>x</v>
          </cell>
          <cell r="DX54">
            <v>10</v>
          </cell>
          <cell r="DY54">
            <v>35</v>
          </cell>
          <cell r="DZ54">
            <v>105</v>
          </cell>
          <cell r="EA54">
            <v>20</v>
          </cell>
          <cell r="EB54">
            <v>65</v>
          </cell>
          <cell r="EC54">
            <v>10</v>
          </cell>
          <cell r="ED54">
            <v>25</v>
          </cell>
          <cell r="EE54">
            <v>70</v>
          </cell>
          <cell r="EF54">
            <v>20</v>
          </cell>
          <cell r="EG54">
            <v>0</v>
          </cell>
          <cell r="EH54" t="str">
            <v>x</v>
          </cell>
          <cell r="EI54">
            <v>30</v>
          </cell>
          <cell r="EJ54">
            <v>15</v>
          </cell>
          <cell r="EK54">
            <v>15</v>
          </cell>
          <cell r="EL54">
            <v>35</v>
          </cell>
          <cell r="EM54">
            <v>20</v>
          </cell>
          <cell r="EN54">
            <v>85</v>
          </cell>
          <cell r="EO54" t="str">
            <v>x</v>
          </cell>
          <cell r="EP54">
            <v>35</v>
          </cell>
          <cell r="EQ54">
            <v>35</v>
          </cell>
          <cell r="ER54">
            <v>15</v>
          </cell>
          <cell r="ES54" t="str">
            <v>x</v>
          </cell>
          <cell r="ET54">
            <v>20</v>
          </cell>
          <cell r="EU54">
            <v>15</v>
          </cell>
          <cell r="EV54">
            <v>10</v>
          </cell>
          <cell r="EW54">
            <v>50</v>
          </cell>
          <cell r="EX54">
            <v>10</v>
          </cell>
          <cell r="EY54">
            <v>5</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row>
        <row r="60">
          <cell r="B60" t="str">
            <v>2009-12</v>
          </cell>
        </row>
        <row r="61">
          <cell r="B61" t="str">
            <v>2010-13</v>
          </cell>
        </row>
        <row r="62">
          <cell r="B62" t="str">
            <v>2011-14</v>
          </cell>
          <cell r="C62">
            <v>12</v>
          </cell>
          <cell r="D62" t="str">
            <v>x</v>
          </cell>
          <cell r="E62">
            <v>12</v>
          </cell>
          <cell r="F62">
            <v>19</v>
          </cell>
          <cell r="G62">
            <v>9</v>
          </cell>
          <cell r="H62">
            <v>15</v>
          </cell>
          <cell r="I62">
            <v>30</v>
          </cell>
          <cell r="J62" t="str">
            <v>x</v>
          </cell>
          <cell r="K62">
            <v>13</v>
          </cell>
          <cell r="L62">
            <v>7</v>
          </cell>
          <cell r="M62">
            <v>13</v>
          </cell>
          <cell r="N62" t="str">
            <v>x</v>
          </cell>
          <cell r="O62">
            <v>16</v>
          </cell>
          <cell r="P62">
            <v>14</v>
          </cell>
          <cell r="Q62" t="str">
            <v>x</v>
          </cell>
          <cell r="R62">
            <v>34</v>
          </cell>
          <cell r="S62">
            <v>12</v>
          </cell>
          <cell r="T62">
            <v>8</v>
          </cell>
          <cell r="U62">
            <v>20</v>
          </cell>
          <cell r="V62">
            <v>8</v>
          </cell>
          <cell r="W62">
            <v>10</v>
          </cell>
          <cell r="X62">
            <v>7</v>
          </cell>
          <cell r="Y62">
            <v>12</v>
          </cell>
          <cell r="Z62">
            <v>20</v>
          </cell>
          <cell r="AA62">
            <v>14</v>
          </cell>
          <cell r="AB62">
            <v>12</v>
          </cell>
          <cell r="AC62">
            <v>20</v>
          </cell>
          <cell r="AD62" t="str">
            <v>x</v>
          </cell>
          <cell r="AE62">
            <v>20</v>
          </cell>
          <cell r="AF62">
            <v>15</v>
          </cell>
          <cell r="AG62" t="str">
            <v>x</v>
          </cell>
          <cell r="AH62">
            <v>22</v>
          </cell>
          <cell r="AI62" t="str">
            <v>x</v>
          </cell>
          <cell r="AJ62">
            <v>14</v>
          </cell>
          <cell r="AK62">
            <v>20</v>
          </cell>
          <cell r="AL62">
            <v>12</v>
          </cell>
          <cell r="AM62">
            <v>16</v>
          </cell>
          <cell r="AN62">
            <v>7</v>
          </cell>
          <cell r="AO62">
            <v>16</v>
          </cell>
          <cell r="AP62">
            <v>6</v>
          </cell>
          <cell r="AQ62">
            <v>17</v>
          </cell>
          <cell r="AR62">
            <v>13</v>
          </cell>
          <cell r="AS62">
            <v>14</v>
          </cell>
          <cell r="AT62">
            <v>10</v>
          </cell>
          <cell r="AU62">
            <v>15</v>
          </cell>
          <cell r="AV62">
            <v>10</v>
          </cell>
          <cell r="AW62">
            <v>9</v>
          </cell>
          <cell r="AX62">
            <v>16</v>
          </cell>
          <cell r="AY62">
            <v>16</v>
          </cell>
          <cell r="AZ62">
            <v>11</v>
          </cell>
          <cell r="BA62">
            <v>12</v>
          </cell>
          <cell r="BB62">
            <v>14</v>
          </cell>
          <cell r="BC62">
            <v>17</v>
          </cell>
          <cell r="BD62">
            <v>9</v>
          </cell>
          <cell r="BE62" t="str">
            <v>x</v>
          </cell>
          <cell r="BF62">
            <v>19</v>
          </cell>
          <cell r="BG62">
            <v>6</v>
          </cell>
          <cell r="BH62">
            <v>16</v>
          </cell>
          <cell r="BI62">
            <v>24</v>
          </cell>
          <cell r="BJ62">
            <v>10</v>
          </cell>
          <cell r="BK62">
            <v>12</v>
          </cell>
          <cell r="BL62" t="str">
            <v>x</v>
          </cell>
          <cell r="BM62">
            <v>20</v>
          </cell>
          <cell r="BN62">
            <v>15</v>
          </cell>
          <cell r="BO62">
            <v>14</v>
          </cell>
          <cell r="BP62">
            <v>16</v>
          </cell>
          <cell r="BQ62">
            <v>10</v>
          </cell>
          <cell r="BR62">
            <v>15</v>
          </cell>
          <cell r="BS62">
            <v>15</v>
          </cell>
          <cell r="BT62">
            <v>9</v>
          </cell>
          <cell r="BU62" t="str">
            <v>..</v>
          </cell>
          <cell r="BV62">
            <v>26</v>
          </cell>
          <cell r="BW62">
            <v>19</v>
          </cell>
          <cell r="BX62">
            <v>22</v>
          </cell>
          <cell r="BY62">
            <v>10</v>
          </cell>
          <cell r="BZ62">
            <v>24</v>
          </cell>
          <cell r="CA62">
            <v>11</v>
          </cell>
          <cell r="CB62">
            <v>17</v>
          </cell>
          <cell r="CC62">
            <v>24</v>
          </cell>
          <cell r="CD62">
            <v>16</v>
          </cell>
          <cell r="CE62">
            <v>6</v>
          </cell>
          <cell r="CF62">
            <v>19</v>
          </cell>
          <cell r="CG62">
            <v>17</v>
          </cell>
          <cell r="CH62">
            <v>6</v>
          </cell>
          <cell r="CI62">
            <v>21</v>
          </cell>
          <cell r="CJ62">
            <v>14</v>
          </cell>
          <cell r="CK62" t="str">
            <v>x</v>
          </cell>
          <cell r="CL62">
            <v>15</v>
          </cell>
          <cell r="CM62">
            <v>0</v>
          </cell>
          <cell r="CN62">
            <v>20</v>
          </cell>
          <cell r="CO62">
            <v>9</v>
          </cell>
          <cell r="CP62">
            <v>12</v>
          </cell>
          <cell r="CQ62">
            <v>15</v>
          </cell>
          <cell r="CR62">
            <v>25</v>
          </cell>
          <cell r="CS62" t="str">
            <v>x</v>
          </cell>
          <cell r="CT62">
            <v>20</v>
          </cell>
          <cell r="CU62">
            <v>9</v>
          </cell>
          <cell r="CV62">
            <v>8</v>
          </cell>
          <cell r="CW62">
            <v>15</v>
          </cell>
          <cell r="CX62">
            <v>11</v>
          </cell>
          <cell r="CY62">
            <v>25</v>
          </cell>
          <cell r="CZ62" t="str">
            <v>x</v>
          </cell>
          <cell r="DA62">
            <v>10</v>
          </cell>
          <cell r="DB62" t="str">
            <v>x</v>
          </cell>
          <cell r="DC62" t="str">
            <v>x</v>
          </cell>
          <cell r="DD62">
            <v>11</v>
          </cell>
          <cell r="DE62">
            <v>3</v>
          </cell>
          <cell r="DF62">
            <v>4</v>
          </cell>
          <cell r="DG62" t="str">
            <v>x</v>
          </cell>
          <cell r="DH62">
            <v>23</v>
          </cell>
          <cell r="DI62">
            <v>20</v>
          </cell>
          <cell r="DJ62" t="str">
            <v>x</v>
          </cell>
          <cell r="DK62">
            <v>16</v>
          </cell>
          <cell r="DL62" t="str">
            <v>x</v>
          </cell>
          <cell r="DM62" t="str">
            <v>x</v>
          </cell>
          <cell r="DN62" t="str">
            <v>x</v>
          </cell>
          <cell r="DO62">
            <v>11</v>
          </cell>
          <cell r="DP62">
            <v>23</v>
          </cell>
          <cell r="DQ62">
            <v>17</v>
          </cell>
          <cell r="DR62">
            <v>14</v>
          </cell>
          <cell r="DS62">
            <v>3</v>
          </cell>
          <cell r="DT62" t="str">
            <v>x</v>
          </cell>
          <cell r="DU62">
            <v>16</v>
          </cell>
          <cell r="DV62">
            <v>13</v>
          </cell>
          <cell r="DW62" t="str">
            <v>x</v>
          </cell>
          <cell r="DX62">
            <v>13</v>
          </cell>
          <cell r="DY62">
            <v>16</v>
          </cell>
          <cell r="DZ62">
            <v>15</v>
          </cell>
          <cell r="EA62">
            <v>9</v>
          </cell>
          <cell r="EB62">
            <v>13</v>
          </cell>
          <cell r="EC62">
            <v>7</v>
          </cell>
          <cell r="ED62">
            <v>13</v>
          </cell>
          <cell r="EE62">
            <v>19</v>
          </cell>
          <cell r="EF62">
            <v>7</v>
          </cell>
          <cell r="EG62">
            <v>0</v>
          </cell>
          <cell r="EH62" t="str">
            <v>x</v>
          </cell>
          <cell r="EI62">
            <v>22</v>
          </cell>
          <cell r="EJ62">
            <v>13</v>
          </cell>
          <cell r="EK62">
            <v>7</v>
          </cell>
          <cell r="EL62">
            <v>13</v>
          </cell>
          <cell r="EM62">
            <v>10</v>
          </cell>
          <cell r="EN62">
            <v>19</v>
          </cell>
          <cell r="EO62" t="str">
            <v>x</v>
          </cell>
          <cell r="EP62">
            <v>14</v>
          </cell>
          <cell r="EQ62">
            <v>9</v>
          </cell>
          <cell r="ER62">
            <v>4</v>
          </cell>
          <cell r="ES62" t="str">
            <v>x</v>
          </cell>
          <cell r="ET62">
            <v>10</v>
          </cell>
          <cell r="EU62">
            <v>6</v>
          </cell>
          <cell r="EV62">
            <v>3</v>
          </cell>
          <cell r="EW62">
            <v>18</v>
          </cell>
          <cell r="EX62">
            <v>5</v>
          </cell>
          <cell r="EY62">
            <v>3</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row>
        <row r="68">
          <cell r="B68" t="str">
            <v>2009-12</v>
          </cell>
        </row>
        <row r="69">
          <cell r="B69" t="str">
            <v>2010-13</v>
          </cell>
        </row>
        <row r="70">
          <cell r="B70" t="str">
            <v>2011-14</v>
          </cell>
          <cell r="C70" t="str">
            <v>1,910</v>
          </cell>
          <cell r="D70">
            <v>0</v>
          </cell>
          <cell r="E70">
            <v>25</v>
          </cell>
          <cell r="F70">
            <v>25</v>
          </cell>
          <cell r="G70">
            <v>25</v>
          </cell>
          <cell r="H70">
            <v>30</v>
          </cell>
          <cell r="I70">
            <v>25</v>
          </cell>
          <cell r="J70">
            <v>10</v>
          </cell>
          <cell r="K70">
            <v>40</v>
          </cell>
          <cell r="L70">
            <v>45</v>
          </cell>
          <cell r="M70">
            <v>45</v>
          </cell>
          <cell r="N70">
            <v>15</v>
          </cell>
          <cell r="O70">
            <v>25</v>
          </cell>
          <cell r="P70">
            <v>15</v>
          </cell>
          <cell r="Q70">
            <v>10</v>
          </cell>
          <cell r="R70">
            <v>15</v>
          </cell>
          <cell r="S70">
            <v>10</v>
          </cell>
          <cell r="T70">
            <v>25</v>
          </cell>
          <cell r="U70">
            <v>10</v>
          </cell>
          <cell r="V70">
            <v>25</v>
          </cell>
          <cell r="W70">
            <v>25</v>
          </cell>
          <cell r="X70">
            <v>20</v>
          </cell>
          <cell r="Y70">
            <v>30</v>
          </cell>
          <cell r="Z70">
            <v>15</v>
          </cell>
          <cell r="AA70" t="str">
            <v>x</v>
          </cell>
          <cell r="AB70">
            <v>15</v>
          </cell>
          <cell r="AC70">
            <v>20</v>
          </cell>
          <cell r="AD70" t="str">
            <v>x</v>
          </cell>
          <cell r="AE70">
            <v>10</v>
          </cell>
          <cell r="AF70">
            <v>45</v>
          </cell>
          <cell r="AG70">
            <v>10</v>
          </cell>
          <cell r="AH70" t="str">
            <v>x</v>
          </cell>
          <cell r="AI70">
            <v>10</v>
          </cell>
          <cell r="AJ70">
            <v>25</v>
          </cell>
          <cell r="AK70">
            <v>110</v>
          </cell>
          <cell r="AL70">
            <v>20</v>
          </cell>
          <cell r="AM70">
            <v>15</v>
          </cell>
          <cell r="AN70">
            <v>20</v>
          </cell>
          <cell r="AO70" t="str">
            <v>x</v>
          </cell>
          <cell r="AP70">
            <v>25</v>
          </cell>
          <cell r="AQ70">
            <v>25</v>
          </cell>
          <cell r="AR70" t="str">
            <v>x</v>
          </cell>
          <cell r="AS70">
            <v>15</v>
          </cell>
          <cell r="AT70" t="str">
            <v>x</v>
          </cell>
          <cell r="AU70" t="str">
            <v>x</v>
          </cell>
          <cell r="AV70" t="str">
            <v>x</v>
          </cell>
          <cell r="AW70" t="str">
            <v>x</v>
          </cell>
          <cell r="AX70">
            <v>10</v>
          </cell>
          <cell r="AY70">
            <v>45</v>
          </cell>
          <cell r="AZ70">
            <v>25</v>
          </cell>
          <cell r="BA70">
            <v>25</v>
          </cell>
          <cell r="BB70">
            <v>5</v>
          </cell>
          <cell r="BC70" t="str">
            <v>x</v>
          </cell>
          <cell r="BD70" t="str">
            <v>x</v>
          </cell>
          <cell r="BE70">
            <v>15</v>
          </cell>
          <cell r="BF70" t="str">
            <v>x</v>
          </cell>
          <cell r="BG70" t="str">
            <v>x</v>
          </cell>
          <cell r="BH70" t="str">
            <v>x</v>
          </cell>
          <cell r="BI70">
            <v>15</v>
          </cell>
          <cell r="BJ70">
            <v>30</v>
          </cell>
          <cell r="BK70">
            <v>50</v>
          </cell>
          <cell r="BL70">
            <v>5</v>
          </cell>
          <cell r="BM70">
            <v>15</v>
          </cell>
          <cell r="BN70">
            <v>45</v>
          </cell>
          <cell r="BO70" t="str">
            <v>x</v>
          </cell>
          <cell r="BP70" t="str">
            <v>x</v>
          </cell>
          <cell r="BQ70">
            <v>10</v>
          </cell>
          <cell r="BR70" t="str">
            <v>x</v>
          </cell>
          <cell r="BS70" t="str">
            <v>x</v>
          </cell>
          <cell r="BT70" t="str">
            <v>x</v>
          </cell>
          <cell r="BU70">
            <v>0</v>
          </cell>
          <cell r="BV70">
            <v>0</v>
          </cell>
          <cell r="BW70">
            <v>15</v>
          </cell>
          <cell r="BX70" t="str">
            <v>x</v>
          </cell>
          <cell r="BY70" t="str">
            <v>x</v>
          </cell>
          <cell r="BZ70">
            <v>0</v>
          </cell>
          <cell r="CA70">
            <v>10</v>
          </cell>
          <cell r="CB70" t="str">
            <v>x</v>
          </cell>
          <cell r="CC70" t="str">
            <v>x</v>
          </cell>
          <cell r="CD70">
            <v>15</v>
          </cell>
          <cell r="CE70" t="str">
            <v>x</v>
          </cell>
          <cell r="CF70">
            <v>0</v>
          </cell>
          <cell r="CG70" t="str">
            <v>x</v>
          </cell>
          <cell r="CH70" t="str">
            <v>x</v>
          </cell>
          <cell r="CI70">
            <v>0</v>
          </cell>
          <cell r="CJ70">
            <v>5</v>
          </cell>
          <cell r="CK70" t="str">
            <v>x</v>
          </cell>
          <cell r="CL70" t="str">
            <v>x</v>
          </cell>
          <cell r="CM70">
            <v>25</v>
          </cell>
          <cell r="CN70">
            <v>5</v>
          </cell>
          <cell r="CO70">
            <v>10</v>
          </cell>
          <cell r="CP70">
            <v>25</v>
          </cell>
          <cell r="CQ70" t="str">
            <v>x</v>
          </cell>
          <cell r="CR70">
            <v>0</v>
          </cell>
          <cell r="CS70">
            <v>10</v>
          </cell>
          <cell r="CT70" t="str">
            <v>x</v>
          </cell>
          <cell r="CU70" t="str">
            <v>x</v>
          </cell>
          <cell r="CV70">
            <v>10</v>
          </cell>
          <cell r="CW70">
            <v>10</v>
          </cell>
          <cell r="CX70">
            <v>10</v>
          </cell>
          <cell r="CY70" t="str">
            <v>x</v>
          </cell>
          <cell r="CZ70" t="str">
            <v>x</v>
          </cell>
          <cell r="DA70">
            <v>10</v>
          </cell>
          <cell r="DB70">
            <v>15</v>
          </cell>
          <cell r="DC70">
            <v>0</v>
          </cell>
          <cell r="DD70">
            <v>15</v>
          </cell>
          <cell r="DE70">
            <v>10</v>
          </cell>
          <cell r="DF70">
            <v>10</v>
          </cell>
          <cell r="DG70" t="str">
            <v>x</v>
          </cell>
          <cell r="DH70">
            <v>0</v>
          </cell>
          <cell r="DI70">
            <v>5</v>
          </cell>
          <cell r="DJ70" t="str">
            <v>x</v>
          </cell>
          <cell r="DK70">
            <v>15</v>
          </cell>
          <cell r="DL70">
            <v>15</v>
          </cell>
          <cell r="DM70" t="str">
            <v>x</v>
          </cell>
          <cell r="DN70">
            <v>15</v>
          </cell>
          <cell r="DO70">
            <v>10</v>
          </cell>
          <cell r="DP70" t="str">
            <v>x</v>
          </cell>
          <cell r="DQ70" t="str">
            <v>x</v>
          </cell>
          <cell r="DR70" t="str">
            <v>x</v>
          </cell>
          <cell r="DS70" t="str">
            <v>x</v>
          </cell>
          <cell r="DT70">
            <v>0</v>
          </cell>
          <cell r="DU70">
            <v>25</v>
          </cell>
          <cell r="DV70">
            <v>10</v>
          </cell>
          <cell r="DW70" t="str">
            <v>x</v>
          </cell>
          <cell r="DX70" t="str">
            <v>x</v>
          </cell>
          <cell r="DY70">
            <v>10</v>
          </cell>
          <cell r="DZ70">
            <v>20</v>
          </cell>
          <cell r="EA70" t="str">
            <v>x</v>
          </cell>
          <cell r="EB70">
            <v>30</v>
          </cell>
          <cell r="EC70">
            <v>15</v>
          </cell>
          <cell r="ED70" t="str">
            <v>x</v>
          </cell>
          <cell r="EE70">
            <v>15</v>
          </cell>
          <cell r="EF70">
            <v>25</v>
          </cell>
          <cell r="EG70" t="str">
            <v>x</v>
          </cell>
          <cell r="EH70">
            <v>5</v>
          </cell>
          <cell r="EI70">
            <v>10</v>
          </cell>
          <cell r="EJ70" t="str">
            <v>x</v>
          </cell>
          <cell r="EK70">
            <v>10</v>
          </cell>
          <cell r="EL70" t="str">
            <v>x</v>
          </cell>
          <cell r="EM70">
            <v>10</v>
          </cell>
          <cell r="EN70">
            <v>20</v>
          </cell>
          <cell r="EO70">
            <v>0</v>
          </cell>
          <cell r="EP70" t="str">
            <v>x</v>
          </cell>
          <cell r="EQ70">
            <v>15</v>
          </cell>
          <cell r="ER70">
            <v>15</v>
          </cell>
          <cell r="ES70" t="str">
            <v>x</v>
          </cell>
          <cell r="ET70">
            <v>25</v>
          </cell>
          <cell r="EU70" t="str">
            <v>x</v>
          </cell>
          <cell r="EV70">
            <v>25</v>
          </cell>
          <cell r="EW70">
            <v>15</v>
          </cell>
          <cell r="EX70">
            <v>10</v>
          </cell>
          <cell r="EY70">
            <v>10</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row>
        <row r="76">
          <cell r="B76" t="str">
            <v>2009-12</v>
          </cell>
        </row>
        <row r="77">
          <cell r="B77" t="str">
            <v>2010-13</v>
          </cell>
        </row>
        <row r="78">
          <cell r="B78" t="str">
            <v>2011-14</v>
          </cell>
          <cell r="C78">
            <v>8</v>
          </cell>
          <cell r="D78" t="str">
            <v>x</v>
          </cell>
          <cell r="E78">
            <v>8</v>
          </cell>
          <cell r="F78">
            <v>5</v>
          </cell>
          <cell r="G78">
            <v>8</v>
          </cell>
          <cell r="H78">
            <v>11</v>
          </cell>
          <cell r="I78">
            <v>10</v>
          </cell>
          <cell r="J78">
            <v>7</v>
          </cell>
          <cell r="K78">
            <v>6</v>
          </cell>
          <cell r="L78">
            <v>9</v>
          </cell>
          <cell r="M78">
            <v>7</v>
          </cell>
          <cell r="N78">
            <v>4</v>
          </cell>
          <cell r="O78">
            <v>11</v>
          </cell>
          <cell r="P78">
            <v>5</v>
          </cell>
          <cell r="Q78">
            <v>3</v>
          </cell>
          <cell r="R78">
            <v>6</v>
          </cell>
          <cell r="S78">
            <v>8</v>
          </cell>
          <cell r="T78">
            <v>5</v>
          </cell>
          <cell r="U78">
            <v>6</v>
          </cell>
          <cell r="V78">
            <v>3</v>
          </cell>
          <cell r="W78">
            <v>5</v>
          </cell>
          <cell r="X78">
            <v>7</v>
          </cell>
          <cell r="Y78">
            <v>5</v>
          </cell>
          <cell r="Z78">
            <v>5</v>
          </cell>
          <cell r="AA78" t="str">
            <v>x</v>
          </cell>
          <cell r="AB78">
            <v>4</v>
          </cell>
          <cell r="AC78">
            <v>7</v>
          </cell>
          <cell r="AD78" t="str">
            <v>x</v>
          </cell>
          <cell r="AE78">
            <v>5</v>
          </cell>
          <cell r="AF78">
            <v>9</v>
          </cell>
          <cell r="AG78">
            <v>5</v>
          </cell>
          <cell r="AH78" t="str">
            <v>x</v>
          </cell>
          <cell r="AI78">
            <v>13</v>
          </cell>
          <cell r="AJ78">
            <v>8</v>
          </cell>
          <cell r="AK78">
            <v>10</v>
          </cell>
          <cell r="AL78">
            <v>8</v>
          </cell>
          <cell r="AM78">
            <v>18</v>
          </cell>
          <cell r="AN78">
            <v>11</v>
          </cell>
          <cell r="AO78" t="str">
            <v>x</v>
          </cell>
          <cell r="AP78">
            <v>14</v>
          </cell>
          <cell r="AQ78">
            <v>15</v>
          </cell>
          <cell r="AR78" t="str">
            <v>x</v>
          </cell>
          <cell r="AS78">
            <v>8</v>
          </cell>
          <cell r="AT78" t="str">
            <v>x</v>
          </cell>
          <cell r="AU78" t="str">
            <v>x</v>
          </cell>
          <cell r="AV78" t="str">
            <v>x</v>
          </cell>
          <cell r="AW78" t="str">
            <v>x</v>
          </cell>
          <cell r="AX78">
            <v>13</v>
          </cell>
          <cell r="AY78">
            <v>7</v>
          </cell>
          <cell r="AZ78">
            <v>17</v>
          </cell>
          <cell r="BA78">
            <v>16</v>
          </cell>
          <cell r="BB78">
            <v>5</v>
          </cell>
          <cell r="BC78" t="str">
            <v>x</v>
          </cell>
          <cell r="BD78" t="str">
            <v>x</v>
          </cell>
          <cell r="BE78">
            <v>16</v>
          </cell>
          <cell r="BF78" t="str">
            <v>x</v>
          </cell>
          <cell r="BG78" t="str">
            <v>x</v>
          </cell>
          <cell r="BH78" t="str">
            <v>x</v>
          </cell>
          <cell r="BI78">
            <v>22</v>
          </cell>
          <cell r="BJ78">
            <v>12</v>
          </cell>
          <cell r="BK78">
            <v>17</v>
          </cell>
          <cell r="BL78">
            <v>17</v>
          </cell>
          <cell r="BM78">
            <v>8</v>
          </cell>
          <cell r="BN78">
            <v>11</v>
          </cell>
          <cell r="BO78" t="str">
            <v>x</v>
          </cell>
          <cell r="BP78" t="str">
            <v>x</v>
          </cell>
          <cell r="BQ78">
            <v>10</v>
          </cell>
          <cell r="BR78" t="str">
            <v>x</v>
          </cell>
          <cell r="BS78" t="str">
            <v>x</v>
          </cell>
          <cell r="BT78" t="str">
            <v>x</v>
          </cell>
          <cell r="BU78" t="str">
            <v>..</v>
          </cell>
          <cell r="BV78">
            <v>0</v>
          </cell>
          <cell r="BW78">
            <v>7</v>
          </cell>
          <cell r="BX78" t="str">
            <v>x</v>
          </cell>
          <cell r="BY78" t="str">
            <v>x</v>
          </cell>
          <cell r="BZ78">
            <v>0</v>
          </cell>
          <cell r="CA78">
            <v>13</v>
          </cell>
          <cell r="CB78" t="str">
            <v>x</v>
          </cell>
          <cell r="CC78" t="str">
            <v>x</v>
          </cell>
          <cell r="CD78">
            <v>19</v>
          </cell>
          <cell r="CE78" t="str">
            <v>x</v>
          </cell>
          <cell r="CF78" t="str">
            <v>x</v>
          </cell>
          <cell r="CG78" t="str">
            <v>x</v>
          </cell>
          <cell r="CH78" t="str">
            <v>x</v>
          </cell>
          <cell r="CI78">
            <v>0</v>
          </cell>
          <cell r="CJ78">
            <v>3</v>
          </cell>
          <cell r="CK78" t="str">
            <v>x</v>
          </cell>
          <cell r="CL78" t="str">
            <v>x</v>
          </cell>
          <cell r="CM78">
            <v>21</v>
          </cell>
          <cell r="CN78">
            <v>6</v>
          </cell>
          <cell r="CO78">
            <v>16</v>
          </cell>
          <cell r="CP78">
            <v>20</v>
          </cell>
          <cell r="CQ78" t="str">
            <v>x</v>
          </cell>
          <cell r="CR78">
            <v>0</v>
          </cell>
          <cell r="CS78">
            <v>13</v>
          </cell>
          <cell r="CT78" t="str">
            <v>x</v>
          </cell>
          <cell r="CU78" t="str">
            <v>x</v>
          </cell>
          <cell r="CV78">
            <v>12</v>
          </cell>
          <cell r="CW78">
            <v>9</v>
          </cell>
          <cell r="CX78">
            <v>9</v>
          </cell>
          <cell r="CY78" t="str">
            <v>x</v>
          </cell>
          <cell r="CZ78" t="str">
            <v>x</v>
          </cell>
          <cell r="DA78">
            <v>9</v>
          </cell>
          <cell r="DB78">
            <v>7</v>
          </cell>
          <cell r="DC78" t="str">
            <v>x</v>
          </cell>
          <cell r="DD78">
            <v>13</v>
          </cell>
          <cell r="DE78">
            <v>11</v>
          </cell>
          <cell r="DF78">
            <v>15</v>
          </cell>
          <cell r="DG78" t="str">
            <v>x</v>
          </cell>
          <cell r="DH78">
            <v>0</v>
          </cell>
          <cell r="DI78">
            <v>17</v>
          </cell>
          <cell r="DJ78" t="str">
            <v>x</v>
          </cell>
          <cell r="DK78">
            <v>14</v>
          </cell>
          <cell r="DL78">
            <v>8</v>
          </cell>
          <cell r="DM78" t="str">
            <v>x</v>
          </cell>
          <cell r="DN78">
            <v>17</v>
          </cell>
          <cell r="DO78">
            <v>10</v>
          </cell>
          <cell r="DP78" t="str">
            <v>x</v>
          </cell>
          <cell r="DQ78" t="str">
            <v>x</v>
          </cell>
          <cell r="DR78" t="str">
            <v>x</v>
          </cell>
          <cell r="DS78" t="str">
            <v>x</v>
          </cell>
          <cell r="DT78">
            <v>0</v>
          </cell>
          <cell r="DU78">
            <v>10</v>
          </cell>
          <cell r="DV78">
            <v>20</v>
          </cell>
          <cell r="DW78" t="str">
            <v>x</v>
          </cell>
          <cell r="DX78" t="str">
            <v>x</v>
          </cell>
          <cell r="DY78">
            <v>7</v>
          </cell>
          <cell r="DZ78">
            <v>3</v>
          </cell>
          <cell r="EA78" t="str">
            <v>x</v>
          </cell>
          <cell r="EB78">
            <v>13</v>
          </cell>
          <cell r="EC78">
            <v>16</v>
          </cell>
          <cell r="ED78" t="str">
            <v>x</v>
          </cell>
          <cell r="EE78">
            <v>11</v>
          </cell>
          <cell r="EF78">
            <v>9</v>
          </cell>
          <cell r="EG78" t="str">
            <v>x</v>
          </cell>
          <cell r="EH78">
            <v>13</v>
          </cell>
          <cell r="EI78">
            <v>17</v>
          </cell>
          <cell r="EJ78" t="str">
            <v>x</v>
          </cell>
          <cell r="EK78">
            <v>21</v>
          </cell>
          <cell r="EL78" t="str">
            <v>x</v>
          </cell>
          <cell r="EM78">
            <v>12</v>
          </cell>
          <cell r="EN78">
            <v>6</v>
          </cell>
          <cell r="EO78" t="str">
            <v>x</v>
          </cell>
          <cell r="EP78" t="str">
            <v>x</v>
          </cell>
          <cell r="EQ78">
            <v>13</v>
          </cell>
          <cell r="ER78">
            <v>6</v>
          </cell>
          <cell r="ES78" t="str">
            <v>x</v>
          </cell>
          <cell r="ET78">
            <v>11</v>
          </cell>
          <cell r="EU78" t="str">
            <v>x</v>
          </cell>
          <cell r="EV78">
            <v>20</v>
          </cell>
          <cell r="EW78">
            <v>7</v>
          </cell>
          <cell r="EX78">
            <v>4</v>
          </cell>
          <cell r="EY78">
            <v>5</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row>
        <row r="84">
          <cell r="B84" t="str">
            <v>2009-12</v>
          </cell>
        </row>
        <row r="85">
          <cell r="B85" t="str">
            <v>2010-13</v>
          </cell>
        </row>
        <row r="86">
          <cell r="B86" t="str">
            <v>2011-14</v>
          </cell>
          <cell r="C86" t="str">
            <v>2,790</v>
          </cell>
          <cell r="D86">
            <v>0</v>
          </cell>
          <cell r="E86">
            <v>10</v>
          </cell>
          <cell r="F86">
            <v>25</v>
          </cell>
          <cell r="G86">
            <v>10</v>
          </cell>
          <cell r="H86">
            <v>20</v>
          </cell>
          <cell r="I86">
            <v>15</v>
          </cell>
          <cell r="J86" t="str">
            <v>x</v>
          </cell>
          <cell r="K86">
            <v>25</v>
          </cell>
          <cell r="L86">
            <v>20</v>
          </cell>
          <cell r="M86">
            <v>10</v>
          </cell>
          <cell r="N86" t="str">
            <v>x</v>
          </cell>
          <cell r="O86">
            <v>10</v>
          </cell>
          <cell r="P86" t="str">
            <v>x</v>
          </cell>
          <cell r="Q86">
            <v>20</v>
          </cell>
          <cell r="R86">
            <v>10</v>
          </cell>
          <cell r="S86">
            <v>15</v>
          </cell>
          <cell r="T86">
            <v>10</v>
          </cell>
          <cell r="U86">
            <v>10</v>
          </cell>
          <cell r="V86">
            <v>15</v>
          </cell>
          <cell r="W86" t="str">
            <v>x</v>
          </cell>
          <cell r="X86">
            <v>10</v>
          </cell>
          <cell r="Y86">
            <v>15</v>
          </cell>
          <cell r="Z86" t="str">
            <v>x</v>
          </cell>
          <cell r="AA86">
            <v>5</v>
          </cell>
          <cell r="AB86">
            <v>15</v>
          </cell>
          <cell r="AC86">
            <v>5</v>
          </cell>
          <cell r="AD86">
            <v>5</v>
          </cell>
          <cell r="AE86" t="str">
            <v>x</v>
          </cell>
          <cell r="AF86">
            <v>15</v>
          </cell>
          <cell r="AG86">
            <v>0</v>
          </cell>
          <cell r="AH86" t="str">
            <v>x</v>
          </cell>
          <cell r="AI86">
            <v>10</v>
          </cell>
          <cell r="AJ86">
            <v>15</v>
          </cell>
          <cell r="AK86">
            <v>75</v>
          </cell>
          <cell r="AL86">
            <v>35</v>
          </cell>
          <cell r="AM86">
            <v>15</v>
          </cell>
          <cell r="AN86">
            <v>20</v>
          </cell>
          <cell r="AO86">
            <v>10</v>
          </cell>
          <cell r="AP86">
            <v>15</v>
          </cell>
          <cell r="AQ86">
            <v>35</v>
          </cell>
          <cell r="AR86">
            <v>10</v>
          </cell>
          <cell r="AS86">
            <v>35</v>
          </cell>
          <cell r="AT86">
            <v>5</v>
          </cell>
          <cell r="AU86">
            <v>20</v>
          </cell>
          <cell r="AV86">
            <v>20</v>
          </cell>
          <cell r="AW86">
            <v>30</v>
          </cell>
          <cell r="AX86">
            <v>15</v>
          </cell>
          <cell r="AY86">
            <v>35</v>
          </cell>
          <cell r="AZ86">
            <v>20</v>
          </cell>
          <cell r="BA86">
            <v>20</v>
          </cell>
          <cell r="BB86">
            <v>10</v>
          </cell>
          <cell r="BC86">
            <v>20</v>
          </cell>
          <cell r="BD86">
            <v>10</v>
          </cell>
          <cell r="BE86">
            <v>10</v>
          </cell>
          <cell r="BF86">
            <v>20</v>
          </cell>
          <cell r="BG86">
            <v>10</v>
          </cell>
          <cell r="BH86">
            <v>25</v>
          </cell>
          <cell r="BI86">
            <v>25</v>
          </cell>
          <cell r="BJ86">
            <v>30</v>
          </cell>
          <cell r="BK86">
            <v>25</v>
          </cell>
          <cell r="BL86">
            <v>10</v>
          </cell>
          <cell r="BM86">
            <v>15</v>
          </cell>
          <cell r="BN86">
            <v>30</v>
          </cell>
          <cell r="BO86">
            <v>25</v>
          </cell>
          <cell r="BP86">
            <v>25</v>
          </cell>
          <cell r="BQ86">
            <v>25</v>
          </cell>
          <cell r="BR86">
            <v>20</v>
          </cell>
          <cell r="BS86">
            <v>20</v>
          </cell>
          <cell r="BT86">
            <v>35</v>
          </cell>
          <cell r="BU86">
            <v>0</v>
          </cell>
          <cell r="BV86" t="str">
            <v>x</v>
          </cell>
          <cell r="BW86">
            <v>30</v>
          </cell>
          <cell r="BX86">
            <v>15</v>
          </cell>
          <cell r="BY86">
            <v>10</v>
          </cell>
          <cell r="BZ86">
            <v>5</v>
          </cell>
          <cell r="CA86">
            <v>15</v>
          </cell>
          <cell r="CB86">
            <v>10</v>
          </cell>
          <cell r="CC86">
            <v>15</v>
          </cell>
          <cell r="CD86">
            <v>35</v>
          </cell>
          <cell r="CE86">
            <v>10</v>
          </cell>
          <cell r="CF86">
            <v>15</v>
          </cell>
          <cell r="CG86">
            <v>5</v>
          </cell>
          <cell r="CH86">
            <v>20</v>
          </cell>
          <cell r="CI86">
            <v>10</v>
          </cell>
          <cell r="CJ86">
            <v>10</v>
          </cell>
          <cell r="CK86" t="str">
            <v>x</v>
          </cell>
          <cell r="CL86" t="str">
            <v>x</v>
          </cell>
          <cell r="CM86">
            <v>20</v>
          </cell>
          <cell r="CN86">
            <v>15</v>
          </cell>
          <cell r="CO86">
            <v>60</v>
          </cell>
          <cell r="CP86">
            <v>40</v>
          </cell>
          <cell r="CQ86">
            <v>10</v>
          </cell>
          <cell r="CR86">
            <v>5</v>
          </cell>
          <cell r="CS86">
            <v>10</v>
          </cell>
          <cell r="CT86">
            <v>35</v>
          </cell>
          <cell r="CU86" t="str">
            <v>x</v>
          </cell>
          <cell r="CV86">
            <v>20</v>
          </cell>
          <cell r="CW86">
            <v>30</v>
          </cell>
          <cell r="CX86">
            <v>40</v>
          </cell>
          <cell r="CY86">
            <v>15</v>
          </cell>
          <cell r="CZ86">
            <v>25</v>
          </cell>
          <cell r="DA86">
            <v>15</v>
          </cell>
          <cell r="DB86">
            <v>15</v>
          </cell>
          <cell r="DC86" t="str">
            <v>x</v>
          </cell>
          <cell r="DD86">
            <v>30</v>
          </cell>
          <cell r="DE86">
            <v>30</v>
          </cell>
          <cell r="DF86">
            <v>15</v>
          </cell>
          <cell r="DG86">
            <v>10</v>
          </cell>
          <cell r="DH86" t="str">
            <v>x</v>
          </cell>
          <cell r="DI86">
            <v>10</v>
          </cell>
          <cell r="DJ86" t="str">
            <v>x</v>
          </cell>
          <cell r="DK86">
            <v>15</v>
          </cell>
          <cell r="DL86">
            <v>10</v>
          </cell>
          <cell r="DM86" t="str">
            <v>x</v>
          </cell>
          <cell r="DN86">
            <v>25</v>
          </cell>
          <cell r="DO86">
            <v>10</v>
          </cell>
          <cell r="DP86" t="str">
            <v>x</v>
          </cell>
          <cell r="DQ86">
            <v>10</v>
          </cell>
          <cell r="DR86">
            <v>20</v>
          </cell>
          <cell r="DS86">
            <v>25</v>
          </cell>
          <cell r="DT86">
            <v>10</v>
          </cell>
          <cell r="DU86">
            <v>70</v>
          </cell>
          <cell r="DV86">
            <v>20</v>
          </cell>
          <cell r="DW86">
            <v>10</v>
          </cell>
          <cell r="DX86" t="str">
            <v>x</v>
          </cell>
          <cell r="DY86">
            <v>25</v>
          </cell>
          <cell r="DZ86">
            <v>75</v>
          </cell>
          <cell r="EA86">
            <v>20</v>
          </cell>
          <cell r="EB86">
            <v>55</v>
          </cell>
          <cell r="EC86">
            <v>20</v>
          </cell>
          <cell r="ED86">
            <v>25</v>
          </cell>
          <cell r="EE86">
            <v>35</v>
          </cell>
          <cell r="EF86">
            <v>20</v>
          </cell>
          <cell r="EG86">
            <v>5</v>
          </cell>
          <cell r="EH86" t="str">
            <v>x</v>
          </cell>
          <cell r="EI86">
            <v>15</v>
          </cell>
          <cell r="EJ86">
            <v>10</v>
          </cell>
          <cell r="EK86">
            <v>35</v>
          </cell>
          <cell r="EL86">
            <v>20</v>
          </cell>
          <cell r="EM86">
            <v>20</v>
          </cell>
          <cell r="EN86">
            <v>50</v>
          </cell>
          <cell r="EO86">
            <v>15</v>
          </cell>
          <cell r="EP86">
            <v>30</v>
          </cell>
          <cell r="EQ86">
            <v>30</v>
          </cell>
          <cell r="ER86">
            <v>45</v>
          </cell>
          <cell r="ES86">
            <v>20</v>
          </cell>
          <cell r="ET86">
            <v>30</v>
          </cell>
          <cell r="EU86">
            <v>25</v>
          </cell>
          <cell r="EV86">
            <v>45</v>
          </cell>
          <cell r="EW86">
            <v>30</v>
          </cell>
          <cell r="EX86">
            <v>20</v>
          </cell>
          <cell r="EY86">
            <v>30</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row>
        <row r="92">
          <cell r="B92" t="str">
            <v>2009-12</v>
          </cell>
        </row>
        <row r="93">
          <cell r="B93" t="str">
            <v>2010-13</v>
          </cell>
        </row>
        <row r="94">
          <cell r="B94" t="str">
            <v>2011-14</v>
          </cell>
          <cell r="C94">
            <v>5</v>
          </cell>
          <cell r="D94" t="str">
            <v>x</v>
          </cell>
          <cell r="E94">
            <v>2</v>
          </cell>
          <cell r="F94">
            <v>3</v>
          </cell>
          <cell r="G94">
            <v>4</v>
          </cell>
          <cell r="H94">
            <v>7</v>
          </cell>
          <cell r="I94">
            <v>4</v>
          </cell>
          <cell r="J94" t="str">
            <v>x</v>
          </cell>
          <cell r="K94">
            <v>4</v>
          </cell>
          <cell r="L94">
            <v>4</v>
          </cell>
          <cell r="M94">
            <v>2</v>
          </cell>
          <cell r="N94" t="str">
            <v>x</v>
          </cell>
          <cell r="O94">
            <v>3</v>
          </cell>
          <cell r="P94" t="str">
            <v>x</v>
          </cell>
          <cell r="Q94">
            <v>3</v>
          </cell>
          <cell r="R94">
            <v>2</v>
          </cell>
          <cell r="S94">
            <v>5</v>
          </cell>
          <cell r="T94">
            <v>2</v>
          </cell>
          <cell r="U94">
            <v>3</v>
          </cell>
          <cell r="V94">
            <v>2</v>
          </cell>
          <cell r="W94" t="str">
            <v>x</v>
          </cell>
          <cell r="X94">
            <v>2</v>
          </cell>
          <cell r="Y94">
            <v>2</v>
          </cell>
          <cell r="Z94" t="str">
            <v>x</v>
          </cell>
          <cell r="AA94">
            <v>2</v>
          </cell>
          <cell r="AB94">
            <v>3</v>
          </cell>
          <cell r="AC94">
            <v>2</v>
          </cell>
          <cell r="AD94">
            <v>6</v>
          </cell>
          <cell r="AE94" t="str">
            <v>x</v>
          </cell>
          <cell r="AF94">
            <v>3</v>
          </cell>
          <cell r="AG94">
            <v>0</v>
          </cell>
          <cell r="AH94" t="str">
            <v>x</v>
          </cell>
          <cell r="AI94">
            <v>5</v>
          </cell>
          <cell r="AJ94">
            <v>4</v>
          </cell>
          <cell r="AK94">
            <v>5</v>
          </cell>
          <cell r="AL94">
            <v>6</v>
          </cell>
          <cell r="AM94">
            <v>4</v>
          </cell>
          <cell r="AN94">
            <v>5</v>
          </cell>
          <cell r="AO94">
            <v>3</v>
          </cell>
          <cell r="AP94">
            <v>5</v>
          </cell>
          <cell r="AQ94">
            <v>10</v>
          </cell>
          <cell r="AR94">
            <v>7</v>
          </cell>
          <cell r="AS94">
            <v>6</v>
          </cell>
          <cell r="AT94">
            <v>4</v>
          </cell>
          <cell r="AU94">
            <v>8</v>
          </cell>
          <cell r="AV94">
            <v>4</v>
          </cell>
          <cell r="AW94">
            <v>10</v>
          </cell>
          <cell r="AX94">
            <v>6</v>
          </cell>
          <cell r="AY94">
            <v>3</v>
          </cell>
          <cell r="AZ94">
            <v>7</v>
          </cell>
          <cell r="BA94">
            <v>7</v>
          </cell>
          <cell r="BB94">
            <v>3</v>
          </cell>
          <cell r="BC94">
            <v>8</v>
          </cell>
          <cell r="BD94">
            <v>4</v>
          </cell>
          <cell r="BE94">
            <v>4</v>
          </cell>
          <cell r="BF94">
            <v>8</v>
          </cell>
          <cell r="BG94">
            <v>7</v>
          </cell>
          <cell r="BH94">
            <v>6</v>
          </cell>
          <cell r="BI94">
            <v>10</v>
          </cell>
          <cell r="BJ94">
            <v>5</v>
          </cell>
          <cell r="BK94">
            <v>4</v>
          </cell>
          <cell r="BL94">
            <v>5</v>
          </cell>
          <cell r="BM94">
            <v>4</v>
          </cell>
          <cell r="BN94">
            <v>4</v>
          </cell>
          <cell r="BO94">
            <v>9</v>
          </cell>
          <cell r="BP94">
            <v>8</v>
          </cell>
          <cell r="BQ94">
            <v>7</v>
          </cell>
          <cell r="BR94">
            <v>8</v>
          </cell>
          <cell r="BS94">
            <v>10</v>
          </cell>
          <cell r="BT94">
            <v>9</v>
          </cell>
          <cell r="BU94" t="str">
            <v>..</v>
          </cell>
          <cell r="BV94" t="str">
            <v>x</v>
          </cell>
          <cell r="BW94">
            <v>5</v>
          </cell>
          <cell r="BX94">
            <v>6</v>
          </cell>
          <cell r="BY94">
            <v>3</v>
          </cell>
          <cell r="BZ94">
            <v>5</v>
          </cell>
          <cell r="CA94">
            <v>4</v>
          </cell>
          <cell r="CB94">
            <v>8</v>
          </cell>
          <cell r="CC94">
            <v>5</v>
          </cell>
          <cell r="CD94">
            <v>9</v>
          </cell>
          <cell r="CE94">
            <v>5</v>
          </cell>
          <cell r="CF94">
            <v>11</v>
          </cell>
          <cell r="CG94">
            <v>5</v>
          </cell>
          <cell r="CH94">
            <v>5</v>
          </cell>
          <cell r="CI94">
            <v>5</v>
          </cell>
          <cell r="CJ94">
            <v>2</v>
          </cell>
          <cell r="CK94" t="str">
            <v>x</v>
          </cell>
          <cell r="CL94" t="str">
            <v>x</v>
          </cell>
          <cell r="CM94">
            <v>8</v>
          </cell>
          <cell r="CN94">
            <v>6</v>
          </cell>
          <cell r="CO94">
            <v>11</v>
          </cell>
          <cell r="CP94">
            <v>13</v>
          </cell>
          <cell r="CQ94">
            <v>3</v>
          </cell>
          <cell r="CR94">
            <v>5</v>
          </cell>
          <cell r="CS94">
            <v>5</v>
          </cell>
          <cell r="CT94">
            <v>7</v>
          </cell>
          <cell r="CU94" t="str">
            <v>x</v>
          </cell>
          <cell r="CV94">
            <v>6</v>
          </cell>
          <cell r="CW94">
            <v>8</v>
          </cell>
          <cell r="CX94">
            <v>4</v>
          </cell>
          <cell r="CY94">
            <v>7</v>
          </cell>
          <cell r="CZ94">
            <v>8</v>
          </cell>
          <cell r="DA94">
            <v>4</v>
          </cell>
          <cell r="DB94">
            <v>3</v>
          </cell>
          <cell r="DC94" t="str">
            <v>x</v>
          </cell>
          <cell r="DD94">
            <v>6</v>
          </cell>
          <cell r="DE94">
            <v>8</v>
          </cell>
          <cell r="DF94">
            <v>4</v>
          </cell>
          <cell r="DG94">
            <v>4</v>
          </cell>
          <cell r="DH94" t="str">
            <v>x</v>
          </cell>
          <cell r="DI94">
            <v>8</v>
          </cell>
          <cell r="DJ94" t="str">
            <v>x</v>
          </cell>
          <cell r="DK94">
            <v>9</v>
          </cell>
          <cell r="DL94">
            <v>4</v>
          </cell>
          <cell r="DM94" t="str">
            <v>x</v>
          </cell>
          <cell r="DN94">
            <v>6</v>
          </cell>
          <cell r="DO94">
            <v>3</v>
          </cell>
          <cell r="DP94" t="str">
            <v>x</v>
          </cell>
          <cell r="DQ94">
            <v>6</v>
          </cell>
          <cell r="DR94">
            <v>2</v>
          </cell>
          <cell r="DS94">
            <v>8</v>
          </cell>
          <cell r="DT94">
            <v>5</v>
          </cell>
          <cell r="DU94">
            <v>6</v>
          </cell>
          <cell r="DV94">
            <v>9</v>
          </cell>
          <cell r="DW94">
            <v>4</v>
          </cell>
          <cell r="DX94" t="str">
            <v>x</v>
          </cell>
          <cell r="DY94">
            <v>5</v>
          </cell>
          <cell r="DZ94">
            <v>4</v>
          </cell>
          <cell r="EA94">
            <v>5</v>
          </cell>
          <cell r="EB94">
            <v>6</v>
          </cell>
          <cell r="EC94">
            <v>8</v>
          </cell>
          <cell r="ED94">
            <v>9</v>
          </cell>
          <cell r="EE94">
            <v>6</v>
          </cell>
          <cell r="EF94">
            <v>5</v>
          </cell>
          <cell r="EG94">
            <v>3</v>
          </cell>
          <cell r="EH94" t="str">
            <v>x</v>
          </cell>
          <cell r="EI94">
            <v>6</v>
          </cell>
          <cell r="EJ94">
            <v>4</v>
          </cell>
          <cell r="EK94">
            <v>6</v>
          </cell>
          <cell r="EL94">
            <v>5</v>
          </cell>
          <cell r="EM94">
            <v>5</v>
          </cell>
          <cell r="EN94">
            <v>5</v>
          </cell>
          <cell r="EO94">
            <v>7</v>
          </cell>
          <cell r="EP94">
            <v>6</v>
          </cell>
          <cell r="EQ94">
            <v>4</v>
          </cell>
          <cell r="ER94">
            <v>6</v>
          </cell>
          <cell r="ES94">
            <v>9</v>
          </cell>
          <cell r="ET94">
            <v>5</v>
          </cell>
          <cell r="EU94">
            <v>4</v>
          </cell>
          <cell r="EV94">
            <v>9</v>
          </cell>
          <cell r="EW94">
            <v>4</v>
          </cell>
          <cell r="EX94">
            <v>3</v>
          </cell>
          <cell r="EY94">
            <v>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row>
        <row r="100">
          <cell r="B100" t="str">
            <v>2009-12</v>
          </cell>
        </row>
        <row r="101">
          <cell r="B101" t="str">
            <v>2010-13</v>
          </cell>
        </row>
        <row r="102">
          <cell r="B102" t="str">
            <v>2011-14</v>
          </cell>
          <cell r="C102">
            <v>48</v>
          </cell>
          <cell r="D102">
            <v>37</v>
          </cell>
          <cell r="E102">
            <v>51</v>
          </cell>
          <cell r="F102">
            <v>49</v>
          </cell>
          <cell r="G102">
            <v>50</v>
          </cell>
          <cell r="H102">
            <v>48</v>
          </cell>
          <cell r="I102">
            <v>54</v>
          </cell>
          <cell r="J102">
            <v>45</v>
          </cell>
          <cell r="K102">
            <v>49</v>
          </cell>
          <cell r="L102">
            <v>48</v>
          </cell>
          <cell r="M102">
            <v>47</v>
          </cell>
          <cell r="N102">
            <v>53</v>
          </cell>
          <cell r="O102">
            <v>45</v>
          </cell>
          <cell r="P102">
            <v>53</v>
          </cell>
          <cell r="Q102">
            <v>54</v>
          </cell>
          <cell r="R102">
            <v>53</v>
          </cell>
          <cell r="S102">
            <v>49</v>
          </cell>
          <cell r="T102">
            <v>53</v>
          </cell>
          <cell r="U102">
            <v>48</v>
          </cell>
          <cell r="V102">
            <v>53</v>
          </cell>
          <cell r="W102">
            <v>52</v>
          </cell>
          <cell r="X102">
            <v>54</v>
          </cell>
          <cell r="Y102">
            <v>61</v>
          </cell>
          <cell r="Z102">
            <v>41</v>
          </cell>
          <cell r="AA102">
            <v>53</v>
          </cell>
          <cell r="AB102">
            <v>57</v>
          </cell>
          <cell r="AC102">
            <v>54</v>
          </cell>
          <cell r="AD102">
            <v>49</v>
          </cell>
          <cell r="AE102">
            <v>59</v>
          </cell>
          <cell r="AF102">
            <v>53</v>
          </cell>
          <cell r="AG102">
            <v>48</v>
          </cell>
          <cell r="AH102">
            <v>58</v>
          </cell>
          <cell r="AI102">
            <v>59</v>
          </cell>
          <cell r="AJ102">
            <v>54</v>
          </cell>
          <cell r="AK102">
            <v>54</v>
          </cell>
          <cell r="AL102">
            <v>51</v>
          </cell>
          <cell r="AM102">
            <v>44</v>
          </cell>
          <cell r="AN102">
            <v>49</v>
          </cell>
          <cell r="AO102">
            <v>50</v>
          </cell>
          <cell r="AP102">
            <v>44</v>
          </cell>
          <cell r="AQ102">
            <v>49</v>
          </cell>
          <cell r="AR102">
            <v>54</v>
          </cell>
          <cell r="AS102">
            <v>44</v>
          </cell>
          <cell r="AT102">
            <v>43</v>
          </cell>
          <cell r="AU102">
            <v>43</v>
          </cell>
          <cell r="AV102">
            <v>46</v>
          </cell>
          <cell r="AW102">
            <v>48</v>
          </cell>
          <cell r="AX102">
            <v>49</v>
          </cell>
          <cell r="AY102">
            <v>50</v>
          </cell>
          <cell r="AZ102">
            <v>43</v>
          </cell>
          <cell r="BA102">
            <v>47</v>
          </cell>
          <cell r="BB102">
            <v>46</v>
          </cell>
          <cell r="BC102">
            <v>46</v>
          </cell>
          <cell r="BD102">
            <v>46</v>
          </cell>
          <cell r="BE102">
            <v>38</v>
          </cell>
          <cell r="BF102">
            <v>51</v>
          </cell>
          <cell r="BG102">
            <v>39</v>
          </cell>
          <cell r="BH102">
            <v>44</v>
          </cell>
          <cell r="BI102">
            <v>43</v>
          </cell>
          <cell r="BJ102">
            <v>44</v>
          </cell>
          <cell r="BK102">
            <v>43</v>
          </cell>
          <cell r="BL102">
            <v>47</v>
          </cell>
          <cell r="BM102">
            <v>41</v>
          </cell>
          <cell r="BN102">
            <v>42</v>
          </cell>
          <cell r="BO102">
            <v>41</v>
          </cell>
          <cell r="BP102">
            <v>45</v>
          </cell>
          <cell r="BQ102">
            <v>42</v>
          </cell>
          <cell r="BR102">
            <v>50</v>
          </cell>
          <cell r="BS102">
            <v>58</v>
          </cell>
          <cell r="BT102">
            <v>47</v>
          </cell>
          <cell r="BU102" t="str">
            <v>.</v>
          </cell>
          <cell r="BV102">
            <v>39</v>
          </cell>
          <cell r="BW102">
            <v>47</v>
          </cell>
          <cell r="BX102">
            <v>53</v>
          </cell>
          <cell r="BY102">
            <v>48</v>
          </cell>
          <cell r="BZ102">
            <v>34</v>
          </cell>
          <cell r="CA102">
            <v>37</v>
          </cell>
          <cell r="CB102">
            <v>39</v>
          </cell>
          <cell r="CC102">
            <v>39</v>
          </cell>
          <cell r="CD102">
            <v>46</v>
          </cell>
          <cell r="CE102">
            <v>49</v>
          </cell>
          <cell r="CF102">
            <v>35</v>
          </cell>
          <cell r="CG102">
            <v>42</v>
          </cell>
          <cell r="CH102">
            <v>38</v>
          </cell>
          <cell r="CI102">
            <v>43</v>
          </cell>
          <cell r="CJ102">
            <v>62</v>
          </cell>
          <cell r="CK102">
            <v>47</v>
          </cell>
          <cell r="CL102">
            <v>46</v>
          </cell>
          <cell r="CM102">
            <v>48</v>
          </cell>
          <cell r="CN102">
            <v>44</v>
          </cell>
          <cell r="CO102">
            <v>35</v>
          </cell>
          <cell r="CP102">
            <v>33</v>
          </cell>
          <cell r="CQ102">
            <v>37</v>
          </cell>
          <cell r="CR102">
            <v>43</v>
          </cell>
          <cell r="CS102">
            <v>37</v>
          </cell>
          <cell r="CT102">
            <v>39</v>
          </cell>
          <cell r="CU102">
            <v>36</v>
          </cell>
          <cell r="CV102">
            <v>46</v>
          </cell>
          <cell r="CW102">
            <v>48</v>
          </cell>
          <cell r="CX102">
            <v>41</v>
          </cell>
          <cell r="CY102">
            <v>50</v>
          </cell>
          <cell r="CZ102">
            <v>47</v>
          </cell>
          <cell r="DA102">
            <v>39</v>
          </cell>
          <cell r="DB102">
            <v>50</v>
          </cell>
          <cell r="DC102">
            <v>50</v>
          </cell>
          <cell r="DD102">
            <v>33</v>
          </cell>
          <cell r="DE102">
            <v>32</v>
          </cell>
          <cell r="DF102">
            <v>50</v>
          </cell>
          <cell r="DG102">
            <v>42</v>
          </cell>
          <cell r="DH102">
            <v>38</v>
          </cell>
          <cell r="DI102">
            <v>44</v>
          </cell>
          <cell r="DJ102">
            <v>40</v>
          </cell>
          <cell r="DK102">
            <v>44</v>
          </cell>
          <cell r="DL102">
            <v>47</v>
          </cell>
          <cell r="DM102">
            <v>43</v>
          </cell>
          <cell r="DN102">
            <v>41</v>
          </cell>
          <cell r="DO102">
            <v>40</v>
          </cell>
          <cell r="DP102">
            <v>43</v>
          </cell>
          <cell r="DQ102">
            <v>47</v>
          </cell>
          <cell r="DR102">
            <v>43</v>
          </cell>
          <cell r="DS102">
            <v>42</v>
          </cell>
          <cell r="DT102">
            <v>44</v>
          </cell>
          <cell r="DU102">
            <v>50</v>
          </cell>
          <cell r="DV102">
            <v>47</v>
          </cell>
          <cell r="DW102">
            <v>46</v>
          </cell>
          <cell r="DX102">
            <v>39</v>
          </cell>
          <cell r="DY102">
            <v>41</v>
          </cell>
          <cell r="DZ102">
            <v>50</v>
          </cell>
          <cell r="EA102">
            <v>54</v>
          </cell>
          <cell r="EB102">
            <v>50</v>
          </cell>
          <cell r="EC102">
            <v>53</v>
          </cell>
          <cell r="ED102">
            <v>53</v>
          </cell>
          <cell r="EE102">
            <v>42</v>
          </cell>
          <cell r="EF102">
            <v>41</v>
          </cell>
          <cell r="EG102">
            <v>35</v>
          </cell>
          <cell r="EH102">
            <v>33</v>
          </cell>
          <cell r="EI102">
            <v>48</v>
          </cell>
          <cell r="EJ102">
            <v>40</v>
          </cell>
          <cell r="EK102">
            <v>32</v>
          </cell>
          <cell r="EL102">
            <v>42</v>
          </cell>
          <cell r="EM102">
            <v>53</v>
          </cell>
          <cell r="EN102">
            <v>54</v>
          </cell>
          <cell r="EO102">
            <v>40</v>
          </cell>
          <cell r="EP102">
            <v>30</v>
          </cell>
          <cell r="EQ102">
            <v>38</v>
          </cell>
          <cell r="ER102">
            <v>47</v>
          </cell>
          <cell r="ES102">
            <v>53</v>
          </cell>
          <cell r="ET102">
            <v>38</v>
          </cell>
          <cell r="EU102">
            <v>51</v>
          </cell>
          <cell r="EV102">
            <v>36</v>
          </cell>
          <cell r="EW102">
            <v>54</v>
          </cell>
          <cell r="EX102">
            <v>50</v>
          </cell>
          <cell r="EY102">
            <v>53</v>
          </cell>
        </row>
        <row r="103">
          <cell r="B103" t="str">
            <v>2012-15</v>
          </cell>
        </row>
        <row r="104">
          <cell r="B104" t="str">
            <v>2013-16</v>
          </cell>
        </row>
        <row r="105">
          <cell r="B105" t="str">
            <v>Trend</v>
          </cell>
        </row>
        <row r="106">
          <cell r="B106" t="str">
            <v>Rank</v>
          </cell>
        </row>
        <row r="107">
          <cell r="A107" t="str">
            <v>Number of children awaiting adoption</v>
          </cell>
          <cell r="B107" t="str">
            <v>2008-11</v>
          </cell>
        </row>
        <row r="108">
          <cell r="B108" t="str">
            <v>2009-12</v>
          </cell>
          <cell r="C108" t="str">
            <v>6,560</v>
          </cell>
          <cell r="D108">
            <v>0</v>
          </cell>
          <cell r="E108">
            <v>15</v>
          </cell>
          <cell r="F108">
            <v>45</v>
          </cell>
          <cell r="G108">
            <v>25</v>
          </cell>
          <cell r="H108">
            <v>20</v>
          </cell>
          <cell r="I108">
            <v>20</v>
          </cell>
          <cell r="J108" t="str">
            <v>x</v>
          </cell>
          <cell r="K108">
            <v>40</v>
          </cell>
          <cell r="L108">
            <v>30</v>
          </cell>
          <cell r="M108">
            <v>40</v>
          </cell>
          <cell r="N108">
            <v>20</v>
          </cell>
          <cell r="O108">
            <v>20</v>
          </cell>
          <cell r="P108">
            <v>20</v>
          </cell>
          <cell r="Q108">
            <v>45</v>
          </cell>
          <cell r="R108">
            <v>25</v>
          </cell>
          <cell r="S108">
            <v>20</v>
          </cell>
          <cell r="T108">
            <v>25</v>
          </cell>
          <cell r="U108">
            <v>25</v>
          </cell>
          <cell r="V108">
            <v>35</v>
          </cell>
          <cell r="W108">
            <v>40</v>
          </cell>
          <cell r="X108">
            <v>35</v>
          </cell>
          <cell r="Y108">
            <v>55</v>
          </cell>
          <cell r="Z108">
            <v>10</v>
          </cell>
          <cell r="AA108">
            <v>15</v>
          </cell>
          <cell r="AB108">
            <v>35</v>
          </cell>
          <cell r="AC108">
            <v>20</v>
          </cell>
          <cell r="AD108">
            <v>20</v>
          </cell>
          <cell r="AE108">
            <v>15</v>
          </cell>
          <cell r="AF108">
            <v>30</v>
          </cell>
          <cell r="AG108">
            <v>15</v>
          </cell>
          <cell r="AH108">
            <v>10</v>
          </cell>
          <cell r="AI108">
            <v>20</v>
          </cell>
          <cell r="AJ108">
            <v>25</v>
          </cell>
          <cell r="AK108">
            <v>165</v>
          </cell>
          <cell r="AL108">
            <v>40</v>
          </cell>
          <cell r="AM108">
            <v>65</v>
          </cell>
          <cell r="AN108">
            <v>55</v>
          </cell>
          <cell r="AO108">
            <v>20</v>
          </cell>
          <cell r="AP108">
            <v>25</v>
          </cell>
          <cell r="AQ108">
            <v>90</v>
          </cell>
          <cell r="AR108">
            <v>35</v>
          </cell>
          <cell r="AS108">
            <v>65</v>
          </cell>
          <cell r="AT108">
            <v>35</v>
          </cell>
          <cell r="AU108">
            <v>35</v>
          </cell>
          <cell r="AV108">
            <v>30</v>
          </cell>
          <cell r="AW108">
            <v>55</v>
          </cell>
          <cell r="AX108">
            <v>30</v>
          </cell>
          <cell r="AY108">
            <v>110</v>
          </cell>
          <cell r="AZ108">
            <v>35</v>
          </cell>
          <cell r="BA108">
            <v>65</v>
          </cell>
          <cell r="BB108">
            <v>35</v>
          </cell>
          <cell r="BC108">
            <v>35</v>
          </cell>
          <cell r="BD108">
            <v>25</v>
          </cell>
          <cell r="BE108" t="str">
            <v>x</v>
          </cell>
          <cell r="BF108">
            <v>55</v>
          </cell>
          <cell r="BG108">
            <v>30</v>
          </cell>
          <cell r="BH108">
            <v>60</v>
          </cell>
          <cell r="BI108">
            <v>70</v>
          </cell>
          <cell r="BJ108">
            <v>65</v>
          </cell>
          <cell r="BK108">
            <v>75</v>
          </cell>
          <cell r="BL108">
            <v>45</v>
          </cell>
          <cell r="BM108">
            <v>90</v>
          </cell>
          <cell r="BN108">
            <v>160</v>
          </cell>
          <cell r="BO108">
            <v>65</v>
          </cell>
          <cell r="BP108">
            <v>35</v>
          </cell>
          <cell r="BQ108">
            <v>40</v>
          </cell>
          <cell r="BR108">
            <v>25</v>
          </cell>
          <cell r="BS108">
            <v>45</v>
          </cell>
          <cell r="BT108">
            <v>45</v>
          </cell>
          <cell r="BU108">
            <v>0</v>
          </cell>
          <cell r="BV108" t="str">
            <v>x</v>
          </cell>
          <cell r="BW108">
            <v>40</v>
          </cell>
          <cell r="BX108">
            <v>25</v>
          </cell>
          <cell r="BY108">
            <v>25</v>
          </cell>
          <cell r="BZ108">
            <v>15</v>
          </cell>
          <cell r="CA108">
            <v>30</v>
          </cell>
          <cell r="CB108">
            <v>35</v>
          </cell>
          <cell r="CC108">
            <v>30</v>
          </cell>
          <cell r="CD108">
            <v>90</v>
          </cell>
          <cell r="CE108">
            <v>40</v>
          </cell>
          <cell r="CF108">
            <v>30</v>
          </cell>
          <cell r="CG108">
            <v>20</v>
          </cell>
          <cell r="CH108">
            <v>40</v>
          </cell>
          <cell r="CI108">
            <v>20</v>
          </cell>
          <cell r="CJ108">
            <v>30</v>
          </cell>
          <cell r="CK108">
            <v>15</v>
          </cell>
          <cell r="CL108">
            <v>15</v>
          </cell>
          <cell r="CM108">
            <v>40</v>
          </cell>
          <cell r="CN108">
            <v>55</v>
          </cell>
          <cell r="CO108">
            <v>125</v>
          </cell>
          <cell r="CP108">
            <v>95</v>
          </cell>
          <cell r="CQ108">
            <v>25</v>
          </cell>
          <cell r="CR108">
            <v>20</v>
          </cell>
          <cell r="CS108">
            <v>30</v>
          </cell>
          <cell r="CT108">
            <v>85</v>
          </cell>
          <cell r="CU108">
            <v>10</v>
          </cell>
          <cell r="CV108">
            <v>85</v>
          </cell>
          <cell r="CW108">
            <v>55</v>
          </cell>
          <cell r="CX108">
            <v>85</v>
          </cell>
          <cell r="CY108">
            <v>45</v>
          </cell>
          <cell r="CZ108">
            <v>50</v>
          </cell>
          <cell r="DA108">
            <v>30</v>
          </cell>
          <cell r="DB108">
            <v>40</v>
          </cell>
          <cell r="DC108">
            <v>0</v>
          </cell>
          <cell r="DD108">
            <v>115</v>
          </cell>
          <cell r="DE108">
            <v>50</v>
          </cell>
          <cell r="DF108">
            <v>25</v>
          </cell>
          <cell r="DG108">
            <v>15</v>
          </cell>
          <cell r="DH108">
            <v>15</v>
          </cell>
          <cell r="DI108">
            <v>10</v>
          </cell>
          <cell r="DJ108">
            <v>15</v>
          </cell>
          <cell r="DK108">
            <v>45</v>
          </cell>
          <cell r="DL108">
            <v>40</v>
          </cell>
          <cell r="DM108" t="str">
            <v>x</v>
          </cell>
          <cell r="DN108">
            <v>50</v>
          </cell>
          <cell r="DO108">
            <v>65</v>
          </cell>
          <cell r="DP108">
            <v>15</v>
          </cell>
          <cell r="DQ108">
            <v>20</v>
          </cell>
          <cell r="DR108">
            <v>35</v>
          </cell>
          <cell r="DS108">
            <v>50</v>
          </cell>
          <cell r="DT108">
            <v>25</v>
          </cell>
          <cell r="DU108">
            <v>115</v>
          </cell>
          <cell r="DV108">
            <v>15</v>
          </cell>
          <cell r="DW108">
            <v>15</v>
          </cell>
          <cell r="DX108">
            <v>15</v>
          </cell>
          <cell r="DY108">
            <v>60</v>
          </cell>
          <cell r="DZ108">
            <v>165</v>
          </cell>
          <cell r="EA108">
            <v>45</v>
          </cell>
          <cell r="EB108">
            <v>160</v>
          </cell>
          <cell r="EC108">
            <v>40</v>
          </cell>
          <cell r="ED108">
            <v>65</v>
          </cell>
          <cell r="EE108">
            <v>95</v>
          </cell>
          <cell r="EF108">
            <v>85</v>
          </cell>
          <cell r="EG108">
            <v>10</v>
          </cell>
          <cell r="EH108">
            <v>15</v>
          </cell>
          <cell r="EI108">
            <v>35</v>
          </cell>
          <cell r="EJ108">
            <v>25</v>
          </cell>
          <cell r="EK108">
            <v>40</v>
          </cell>
          <cell r="EL108">
            <v>60</v>
          </cell>
          <cell r="EM108">
            <v>65</v>
          </cell>
          <cell r="EN108">
            <v>75</v>
          </cell>
          <cell r="EO108">
            <v>10</v>
          </cell>
          <cell r="EP108">
            <v>50</v>
          </cell>
          <cell r="EQ108">
            <v>70</v>
          </cell>
          <cell r="ER108">
            <v>115</v>
          </cell>
          <cell r="ES108">
            <v>20</v>
          </cell>
          <cell r="ET108">
            <v>30</v>
          </cell>
          <cell r="EU108">
            <v>70</v>
          </cell>
          <cell r="EV108">
            <v>75</v>
          </cell>
          <cell r="EW108">
            <v>55</v>
          </cell>
          <cell r="EX108">
            <v>60</v>
          </cell>
          <cell r="EY108">
            <v>55</v>
          </cell>
        </row>
        <row r="109">
          <cell r="B109" t="str">
            <v>2010-13</v>
          </cell>
          <cell r="C109" t="str">
            <v>7,130</v>
          </cell>
          <cell r="D109">
            <v>0</v>
          </cell>
          <cell r="E109">
            <v>15</v>
          </cell>
          <cell r="F109">
            <v>20</v>
          </cell>
          <cell r="G109">
            <v>20</v>
          </cell>
          <cell r="H109">
            <v>20</v>
          </cell>
          <cell r="I109">
            <v>15</v>
          </cell>
          <cell r="J109" t="str">
            <v>x</v>
          </cell>
          <cell r="K109">
            <v>50</v>
          </cell>
          <cell r="L109">
            <v>40</v>
          </cell>
          <cell r="M109">
            <v>45</v>
          </cell>
          <cell r="N109">
            <v>35</v>
          </cell>
          <cell r="O109">
            <v>25</v>
          </cell>
          <cell r="P109">
            <v>15</v>
          </cell>
          <cell r="Q109">
            <v>40</v>
          </cell>
          <cell r="R109">
            <v>25</v>
          </cell>
          <cell r="S109">
            <v>25</v>
          </cell>
          <cell r="T109">
            <v>20</v>
          </cell>
          <cell r="U109">
            <v>40</v>
          </cell>
          <cell r="V109">
            <v>40</v>
          </cell>
          <cell r="W109">
            <v>35</v>
          </cell>
          <cell r="X109">
            <v>35</v>
          </cell>
          <cell r="Y109">
            <v>60</v>
          </cell>
          <cell r="Z109">
            <v>5</v>
          </cell>
          <cell r="AA109">
            <v>10</v>
          </cell>
          <cell r="AB109">
            <v>40</v>
          </cell>
          <cell r="AC109">
            <v>15</v>
          </cell>
          <cell r="AD109">
            <v>20</v>
          </cell>
          <cell r="AE109">
            <v>15</v>
          </cell>
          <cell r="AF109">
            <v>35</v>
          </cell>
          <cell r="AG109">
            <v>15</v>
          </cell>
          <cell r="AH109" t="str">
            <v>x</v>
          </cell>
          <cell r="AI109">
            <v>20</v>
          </cell>
          <cell r="AJ109">
            <v>25</v>
          </cell>
          <cell r="AK109">
            <v>185</v>
          </cell>
          <cell r="AL109">
            <v>70</v>
          </cell>
          <cell r="AM109">
            <v>65</v>
          </cell>
          <cell r="AN109">
            <v>40</v>
          </cell>
          <cell r="AO109">
            <v>20</v>
          </cell>
          <cell r="AP109">
            <v>30</v>
          </cell>
          <cell r="AQ109">
            <v>100</v>
          </cell>
          <cell r="AR109">
            <v>30</v>
          </cell>
          <cell r="AS109">
            <v>95</v>
          </cell>
          <cell r="AT109">
            <v>55</v>
          </cell>
          <cell r="AU109">
            <v>30</v>
          </cell>
          <cell r="AV109">
            <v>55</v>
          </cell>
          <cell r="AW109">
            <v>65</v>
          </cell>
          <cell r="AX109">
            <v>40</v>
          </cell>
          <cell r="AY109">
            <v>115</v>
          </cell>
          <cell r="AZ109">
            <v>45</v>
          </cell>
          <cell r="BA109">
            <v>60</v>
          </cell>
          <cell r="BB109">
            <v>45</v>
          </cell>
          <cell r="BC109">
            <v>35</v>
          </cell>
          <cell r="BD109">
            <v>25</v>
          </cell>
          <cell r="BE109">
            <v>10</v>
          </cell>
          <cell r="BF109">
            <v>75</v>
          </cell>
          <cell r="BG109">
            <v>35</v>
          </cell>
          <cell r="BH109">
            <v>75</v>
          </cell>
          <cell r="BI109">
            <v>55</v>
          </cell>
          <cell r="BJ109">
            <v>60</v>
          </cell>
          <cell r="BK109">
            <v>90</v>
          </cell>
          <cell r="BL109">
            <v>60</v>
          </cell>
          <cell r="BM109">
            <v>70</v>
          </cell>
          <cell r="BN109">
            <v>195</v>
          </cell>
          <cell r="BO109">
            <v>70</v>
          </cell>
          <cell r="BP109">
            <v>45</v>
          </cell>
          <cell r="BQ109">
            <v>40</v>
          </cell>
          <cell r="BR109">
            <v>35</v>
          </cell>
          <cell r="BS109">
            <v>30</v>
          </cell>
          <cell r="BT109">
            <v>50</v>
          </cell>
          <cell r="BU109">
            <v>0</v>
          </cell>
          <cell r="BV109">
            <v>10</v>
          </cell>
          <cell r="BW109">
            <v>45</v>
          </cell>
          <cell r="BX109">
            <v>35</v>
          </cell>
          <cell r="BY109">
            <v>5</v>
          </cell>
          <cell r="BZ109">
            <v>15</v>
          </cell>
          <cell r="CA109">
            <v>20</v>
          </cell>
          <cell r="CB109">
            <v>35</v>
          </cell>
          <cell r="CC109">
            <v>40</v>
          </cell>
          <cell r="CD109">
            <v>60</v>
          </cell>
          <cell r="CE109">
            <v>35</v>
          </cell>
          <cell r="CF109">
            <v>35</v>
          </cell>
          <cell r="CG109">
            <v>25</v>
          </cell>
          <cell r="CH109">
            <v>45</v>
          </cell>
          <cell r="CI109">
            <v>20</v>
          </cell>
          <cell r="CJ109">
            <v>25</v>
          </cell>
          <cell r="CK109">
            <v>30</v>
          </cell>
          <cell r="CL109">
            <v>20</v>
          </cell>
          <cell r="CM109">
            <v>45</v>
          </cell>
          <cell r="CN109">
            <v>30</v>
          </cell>
          <cell r="CO109">
            <v>125</v>
          </cell>
          <cell r="CP109">
            <v>75</v>
          </cell>
          <cell r="CQ109">
            <v>25</v>
          </cell>
          <cell r="CR109">
            <v>15</v>
          </cell>
          <cell r="CS109">
            <v>30</v>
          </cell>
          <cell r="CT109">
            <v>55</v>
          </cell>
          <cell r="CU109">
            <v>20</v>
          </cell>
          <cell r="CV109">
            <v>90</v>
          </cell>
          <cell r="CW109">
            <v>50</v>
          </cell>
          <cell r="CX109">
            <v>95</v>
          </cell>
          <cell r="CY109">
            <v>50</v>
          </cell>
          <cell r="CZ109">
            <v>85</v>
          </cell>
          <cell r="DA109">
            <v>40</v>
          </cell>
          <cell r="DB109">
            <v>55</v>
          </cell>
          <cell r="DC109">
            <v>0</v>
          </cell>
          <cell r="DD109">
            <v>105</v>
          </cell>
          <cell r="DE109">
            <v>75</v>
          </cell>
          <cell r="DF109">
            <v>35</v>
          </cell>
          <cell r="DG109">
            <v>15</v>
          </cell>
          <cell r="DH109">
            <v>20</v>
          </cell>
          <cell r="DI109">
            <v>15</v>
          </cell>
          <cell r="DJ109">
            <v>15</v>
          </cell>
          <cell r="DK109">
            <v>50</v>
          </cell>
          <cell r="DL109">
            <v>45</v>
          </cell>
          <cell r="DM109" t="str">
            <v>x</v>
          </cell>
          <cell r="DN109">
            <v>40</v>
          </cell>
          <cell r="DO109">
            <v>80</v>
          </cell>
          <cell r="DP109">
            <v>15</v>
          </cell>
          <cell r="DQ109">
            <v>15</v>
          </cell>
          <cell r="DR109">
            <v>65</v>
          </cell>
          <cell r="DS109">
            <v>65</v>
          </cell>
          <cell r="DT109">
            <v>30</v>
          </cell>
          <cell r="DU109">
            <v>90</v>
          </cell>
          <cell r="DV109">
            <v>25</v>
          </cell>
          <cell r="DW109">
            <v>15</v>
          </cell>
          <cell r="DX109">
            <v>20</v>
          </cell>
          <cell r="DY109">
            <v>55</v>
          </cell>
          <cell r="DZ109">
            <v>185</v>
          </cell>
          <cell r="EA109">
            <v>60</v>
          </cell>
          <cell r="EB109">
            <v>180</v>
          </cell>
          <cell r="EC109">
            <v>65</v>
          </cell>
          <cell r="ED109">
            <v>60</v>
          </cell>
          <cell r="EE109">
            <v>115</v>
          </cell>
          <cell r="EF109">
            <v>115</v>
          </cell>
          <cell r="EG109">
            <v>15</v>
          </cell>
          <cell r="EH109">
            <v>25</v>
          </cell>
          <cell r="EI109">
            <v>30</v>
          </cell>
          <cell r="EJ109">
            <v>25</v>
          </cell>
          <cell r="EK109">
            <v>40</v>
          </cell>
          <cell r="EL109">
            <v>50</v>
          </cell>
          <cell r="EM109">
            <v>80</v>
          </cell>
          <cell r="EN109">
            <v>105</v>
          </cell>
          <cell r="EO109">
            <v>5</v>
          </cell>
          <cell r="EP109">
            <v>70</v>
          </cell>
          <cell r="EQ109">
            <v>85</v>
          </cell>
          <cell r="ER109">
            <v>90</v>
          </cell>
          <cell r="ES109">
            <v>35</v>
          </cell>
          <cell r="ET109">
            <v>40</v>
          </cell>
          <cell r="EU109">
            <v>70</v>
          </cell>
          <cell r="EV109">
            <v>80</v>
          </cell>
          <cell r="EW109">
            <v>45</v>
          </cell>
          <cell r="EX109">
            <v>65</v>
          </cell>
          <cell r="EY109">
            <v>50</v>
          </cell>
        </row>
        <row r="110">
          <cell r="B110" t="str">
            <v>2011-14</v>
          </cell>
          <cell r="C110" t="str">
            <v>6,370</v>
          </cell>
          <cell r="D110">
            <v>0</v>
          </cell>
          <cell r="E110">
            <v>10</v>
          </cell>
          <cell r="F110">
            <v>30</v>
          </cell>
          <cell r="G110">
            <v>30</v>
          </cell>
          <cell r="H110">
            <v>10</v>
          </cell>
          <cell r="I110" t="str">
            <v>x</v>
          </cell>
          <cell r="J110" t="str">
            <v>x</v>
          </cell>
          <cell r="K110">
            <v>35</v>
          </cell>
          <cell r="L110">
            <v>20</v>
          </cell>
          <cell r="M110">
            <v>45</v>
          </cell>
          <cell r="N110">
            <v>25</v>
          </cell>
          <cell r="O110">
            <v>15</v>
          </cell>
          <cell r="P110">
            <v>15</v>
          </cell>
          <cell r="Q110">
            <v>55</v>
          </cell>
          <cell r="R110">
            <v>30</v>
          </cell>
          <cell r="S110">
            <v>35</v>
          </cell>
          <cell r="T110">
            <v>20</v>
          </cell>
          <cell r="U110">
            <v>30</v>
          </cell>
          <cell r="V110">
            <v>35</v>
          </cell>
          <cell r="W110">
            <v>35</v>
          </cell>
          <cell r="X110">
            <v>30</v>
          </cell>
          <cell r="Y110">
            <v>40</v>
          </cell>
          <cell r="Z110">
            <v>10</v>
          </cell>
          <cell r="AA110">
            <v>5</v>
          </cell>
          <cell r="AB110">
            <v>95</v>
          </cell>
          <cell r="AC110">
            <v>15</v>
          </cell>
          <cell r="AD110">
            <v>20</v>
          </cell>
          <cell r="AE110">
            <v>15</v>
          </cell>
          <cell r="AF110">
            <v>25</v>
          </cell>
          <cell r="AG110">
            <v>20</v>
          </cell>
          <cell r="AH110" t="str">
            <v>x</v>
          </cell>
          <cell r="AI110">
            <v>25</v>
          </cell>
          <cell r="AJ110">
            <v>15</v>
          </cell>
          <cell r="AK110">
            <v>170</v>
          </cell>
          <cell r="AL110">
            <v>75</v>
          </cell>
          <cell r="AM110">
            <v>60</v>
          </cell>
          <cell r="AN110">
            <v>30</v>
          </cell>
          <cell r="AO110">
            <v>25</v>
          </cell>
          <cell r="AP110">
            <v>55</v>
          </cell>
          <cell r="AQ110">
            <v>105</v>
          </cell>
          <cell r="AR110">
            <v>25</v>
          </cell>
          <cell r="AS110">
            <v>55</v>
          </cell>
          <cell r="AT110">
            <v>60</v>
          </cell>
          <cell r="AU110">
            <v>20</v>
          </cell>
          <cell r="AV110">
            <v>25</v>
          </cell>
          <cell r="AW110">
            <v>55</v>
          </cell>
          <cell r="AX110">
            <v>35</v>
          </cell>
          <cell r="AY110">
            <v>105</v>
          </cell>
          <cell r="AZ110">
            <v>40</v>
          </cell>
          <cell r="BA110">
            <v>70</v>
          </cell>
          <cell r="BB110">
            <v>40</v>
          </cell>
          <cell r="BC110">
            <v>25</v>
          </cell>
          <cell r="BD110">
            <v>20</v>
          </cell>
          <cell r="BE110">
            <v>10</v>
          </cell>
          <cell r="BF110">
            <v>50</v>
          </cell>
          <cell r="BG110">
            <v>40</v>
          </cell>
          <cell r="BH110">
            <v>75</v>
          </cell>
          <cell r="BI110">
            <v>20</v>
          </cell>
          <cell r="BJ110">
            <v>60</v>
          </cell>
          <cell r="BK110">
            <v>80</v>
          </cell>
          <cell r="BL110">
            <v>65</v>
          </cell>
          <cell r="BM110">
            <v>45</v>
          </cell>
          <cell r="BN110">
            <v>165</v>
          </cell>
          <cell r="BO110">
            <v>50</v>
          </cell>
          <cell r="BP110">
            <v>25</v>
          </cell>
          <cell r="BQ110">
            <v>40</v>
          </cell>
          <cell r="BR110">
            <v>30</v>
          </cell>
          <cell r="BS110">
            <v>20</v>
          </cell>
          <cell r="BT110">
            <v>50</v>
          </cell>
          <cell r="BU110">
            <v>0</v>
          </cell>
          <cell r="BV110">
            <v>10</v>
          </cell>
          <cell r="BW110">
            <v>70</v>
          </cell>
          <cell r="BX110">
            <v>25</v>
          </cell>
          <cell r="BY110" t="str">
            <v>x</v>
          </cell>
          <cell r="BZ110">
            <v>15</v>
          </cell>
          <cell r="CA110">
            <v>35</v>
          </cell>
          <cell r="CB110">
            <v>20</v>
          </cell>
          <cell r="CC110">
            <v>15</v>
          </cell>
          <cell r="CD110">
            <v>50</v>
          </cell>
          <cell r="CE110">
            <v>30</v>
          </cell>
          <cell r="CF110">
            <v>45</v>
          </cell>
          <cell r="CG110">
            <v>15</v>
          </cell>
          <cell r="CH110">
            <v>30</v>
          </cell>
          <cell r="CI110" t="str">
            <v>x</v>
          </cell>
          <cell r="CJ110">
            <v>25</v>
          </cell>
          <cell r="CK110">
            <v>40</v>
          </cell>
          <cell r="CL110">
            <v>30</v>
          </cell>
          <cell r="CM110">
            <v>45</v>
          </cell>
          <cell r="CN110">
            <v>25</v>
          </cell>
          <cell r="CO110">
            <v>80</v>
          </cell>
          <cell r="CP110">
            <v>50</v>
          </cell>
          <cell r="CQ110">
            <v>20</v>
          </cell>
          <cell r="CR110">
            <v>10</v>
          </cell>
          <cell r="CS110">
            <v>20</v>
          </cell>
          <cell r="CT110">
            <v>45</v>
          </cell>
          <cell r="CU110">
            <v>15</v>
          </cell>
          <cell r="CV110">
            <v>85</v>
          </cell>
          <cell r="CW110">
            <v>45</v>
          </cell>
          <cell r="CX110">
            <v>120</v>
          </cell>
          <cell r="CY110">
            <v>35</v>
          </cell>
          <cell r="CZ110">
            <v>100</v>
          </cell>
          <cell r="DA110">
            <v>40</v>
          </cell>
          <cell r="DB110">
            <v>50</v>
          </cell>
          <cell r="DC110" t="str">
            <v>x</v>
          </cell>
          <cell r="DD110">
            <v>100</v>
          </cell>
          <cell r="DE110">
            <v>70</v>
          </cell>
          <cell r="DF110">
            <v>40</v>
          </cell>
          <cell r="DG110">
            <v>15</v>
          </cell>
          <cell r="DH110">
            <v>10</v>
          </cell>
          <cell r="DI110">
            <v>5</v>
          </cell>
          <cell r="DJ110">
            <v>20</v>
          </cell>
          <cell r="DK110">
            <v>35</v>
          </cell>
          <cell r="DL110">
            <v>35</v>
          </cell>
          <cell r="DM110" t="str">
            <v>x</v>
          </cell>
          <cell r="DN110">
            <v>65</v>
          </cell>
          <cell r="DO110">
            <v>75</v>
          </cell>
          <cell r="DP110">
            <v>10</v>
          </cell>
          <cell r="DQ110">
            <v>15</v>
          </cell>
          <cell r="DR110">
            <v>70</v>
          </cell>
          <cell r="DS110">
            <v>80</v>
          </cell>
          <cell r="DT110">
            <v>30</v>
          </cell>
          <cell r="DU110">
            <v>80</v>
          </cell>
          <cell r="DV110">
            <v>15</v>
          </cell>
          <cell r="DW110">
            <v>20</v>
          </cell>
          <cell r="DX110">
            <v>15</v>
          </cell>
          <cell r="DY110">
            <v>40</v>
          </cell>
          <cell r="DZ110">
            <v>140</v>
          </cell>
          <cell r="EA110">
            <v>45</v>
          </cell>
          <cell r="EB110">
            <v>145</v>
          </cell>
          <cell r="EC110">
            <v>35</v>
          </cell>
          <cell r="ED110">
            <v>60</v>
          </cell>
          <cell r="EE110">
            <v>65</v>
          </cell>
          <cell r="EF110">
            <v>105</v>
          </cell>
          <cell r="EG110">
            <v>15</v>
          </cell>
          <cell r="EH110">
            <v>15</v>
          </cell>
          <cell r="EI110">
            <v>15</v>
          </cell>
          <cell r="EJ110">
            <v>20</v>
          </cell>
          <cell r="EK110">
            <v>40</v>
          </cell>
          <cell r="EL110">
            <v>105</v>
          </cell>
          <cell r="EM110">
            <v>50</v>
          </cell>
          <cell r="EN110">
            <v>90</v>
          </cell>
          <cell r="EO110">
            <v>20</v>
          </cell>
          <cell r="EP110">
            <v>30</v>
          </cell>
          <cell r="EQ110">
            <v>90</v>
          </cell>
          <cell r="ER110">
            <v>120</v>
          </cell>
          <cell r="ES110">
            <v>25</v>
          </cell>
          <cell r="ET110">
            <v>50</v>
          </cell>
          <cell r="EU110">
            <v>65</v>
          </cell>
          <cell r="EV110">
            <v>60</v>
          </cell>
          <cell r="EW110">
            <v>55</v>
          </cell>
          <cell r="EX110">
            <v>75</v>
          </cell>
          <cell r="EY110">
            <v>35</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row>
        <row r="117">
          <cell r="B117" t="str">
            <v>2010-13</v>
          </cell>
        </row>
        <row r="118">
          <cell r="B118" t="str">
            <v>2011-14</v>
          </cell>
          <cell r="C118">
            <v>525</v>
          </cell>
          <cell r="D118" t="str">
            <v>x</v>
          </cell>
          <cell r="E118">
            <v>468</v>
          </cell>
          <cell r="F118">
            <v>545</v>
          </cell>
          <cell r="G118">
            <v>393</v>
          </cell>
          <cell r="H118">
            <v>629</v>
          </cell>
          <cell r="I118">
            <v>585</v>
          </cell>
          <cell r="J118">
            <v>445</v>
          </cell>
          <cell r="K118">
            <v>544</v>
          </cell>
          <cell r="L118">
            <v>452</v>
          </cell>
          <cell r="M118">
            <v>488</v>
          </cell>
          <cell r="N118">
            <v>525</v>
          </cell>
          <cell r="O118">
            <v>519</v>
          </cell>
          <cell r="P118">
            <v>497</v>
          </cell>
          <cell r="Q118">
            <v>653</v>
          </cell>
          <cell r="R118">
            <v>506</v>
          </cell>
          <cell r="S118">
            <v>459</v>
          </cell>
          <cell r="T118">
            <v>515</v>
          </cell>
          <cell r="U118">
            <v>485</v>
          </cell>
          <cell r="V118">
            <v>631</v>
          </cell>
          <cell r="W118">
            <v>465</v>
          </cell>
          <cell r="X118">
            <v>404</v>
          </cell>
          <cell r="Y118">
            <v>502</v>
          </cell>
          <cell r="Z118">
            <v>401</v>
          </cell>
          <cell r="AA118">
            <v>525</v>
          </cell>
          <cell r="AB118">
            <v>476</v>
          </cell>
          <cell r="AC118">
            <v>460</v>
          </cell>
          <cell r="AD118">
            <v>367</v>
          </cell>
          <cell r="AE118">
            <v>487</v>
          </cell>
          <cell r="AF118">
            <v>453</v>
          </cell>
          <cell r="AG118">
            <v>448</v>
          </cell>
          <cell r="AH118">
            <v>352</v>
          </cell>
          <cell r="AI118">
            <v>624</v>
          </cell>
          <cell r="AJ118">
            <v>542</v>
          </cell>
          <cell r="AK118">
            <v>691</v>
          </cell>
          <cell r="AL118">
            <v>594</v>
          </cell>
          <cell r="AM118">
            <v>533</v>
          </cell>
          <cell r="AN118">
            <v>532</v>
          </cell>
          <cell r="AO118">
            <v>543</v>
          </cell>
          <cell r="AP118">
            <v>562</v>
          </cell>
          <cell r="AQ118">
            <v>522</v>
          </cell>
          <cell r="AR118">
            <v>620</v>
          </cell>
          <cell r="AS118">
            <v>612</v>
          </cell>
          <cell r="AT118">
            <v>539</v>
          </cell>
          <cell r="AU118">
            <v>384</v>
          </cell>
          <cell r="AV118">
            <v>617</v>
          </cell>
          <cell r="AW118">
            <v>526</v>
          </cell>
          <cell r="AX118">
            <v>613</v>
          </cell>
          <cell r="AY118">
            <v>568</v>
          </cell>
          <cell r="AZ118">
            <v>491</v>
          </cell>
          <cell r="BA118">
            <v>513</v>
          </cell>
          <cell r="BB118">
            <v>490</v>
          </cell>
          <cell r="BC118">
            <v>539</v>
          </cell>
          <cell r="BD118">
            <v>462</v>
          </cell>
          <cell r="BE118">
            <v>444</v>
          </cell>
          <cell r="BF118">
            <v>656</v>
          </cell>
          <cell r="BG118">
            <v>467</v>
          </cell>
          <cell r="BH118">
            <v>553</v>
          </cell>
          <cell r="BI118">
            <v>595</v>
          </cell>
          <cell r="BJ118">
            <v>527</v>
          </cell>
          <cell r="BK118">
            <v>560</v>
          </cell>
          <cell r="BL118">
            <v>689</v>
          </cell>
          <cell r="BM118">
            <v>615</v>
          </cell>
          <cell r="BN118">
            <v>519</v>
          </cell>
          <cell r="BO118">
            <v>549</v>
          </cell>
          <cell r="BP118">
            <v>538</v>
          </cell>
          <cell r="BQ118">
            <v>532</v>
          </cell>
          <cell r="BR118">
            <v>539</v>
          </cell>
          <cell r="BS118">
            <v>482</v>
          </cell>
          <cell r="BT118">
            <v>621</v>
          </cell>
          <cell r="BU118" t="str">
            <v>..</v>
          </cell>
          <cell r="BV118">
            <v>526</v>
          </cell>
          <cell r="BW118">
            <v>509</v>
          </cell>
          <cell r="BX118">
            <v>570</v>
          </cell>
          <cell r="BY118">
            <v>480</v>
          </cell>
          <cell r="BZ118">
            <v>394</v>
          </cell>
          <cell r="CA118">
            <v>556</v>
          </cell>
          <cell r="CB118">
            <v>470</v>
          </cell>
          <cell r="CC118">
            <v>548</v>
          </cell>
          <cell r="CD118">
            <v>527</v>
          </cell>
          <cell r="CE118">
            <v>580</v>
          </cell>
          <cell r="CF118">
            <v>537</v>
          </cell>
          <cell r="CG118">
            <v>518</v>
          </cell>
          <cell r="CH118">
            <v>476</v>
          </cell>
          <cell r="CI118">
            <v>517</v>
          </cell>
          <cell r="CJ118">
            <v>646</v>
          </cell>
          <cell r="CK118">
            <v>553</v>
          </cell>
          <cell r="CL118">
            <v>501</v>
          </cell>
          <cell r="CM118">
            <v>575</v>
          </cell>
          <cell r="CN118">
            <v>507</v>
          </cell>
          <cell r="CO118">
            <v>475</v>
          </cell>
          <cell r="CP118">
            <v>594</v>
          </cell>
          <cell r="CQ118">
            <v>343</v>
          </cell>
          <cell r="CR118">
            <v>376</v>
          </cell>
          <cell r="CS118">
            <v>478</v>
          </cell>
          <cell r="CT118">
            <v>562</v>
          </cell>
          <cell r="CU118">
            <v>204</v>
          </cell>
          <cell r="CV118">
            <v>473</v>
          </cell>
          <cell r="CW118">
            <v>503</v>
          </cell>
          <cell r="CX118">
            <v>529</v>
          </cell>
          <cell r="CY118">
            <v>502</v>
          </cell>
          <cell r="CZ118">
            <v>476</v>
          </cell>
          <cell r="DA118">
            <v>414</v>
          </cell>
          <cell r="DB118">
            <v>489</v>
          </cell>
          <cell r="DC118" t="str">
            <v>x</v>
          </cell>
          <cell r="DD118">
            <v>451</v>
          </cell>
          <cell r="DE118">
            <v>427</v>
          </cell>
          <cell r="DF118">
            <v>580</v>
          </cell>
          <cell r="DG118">
            <v>587</v>
          </cell>
          <cell r="DH118">
            <v>510</v>
          </cell>
          <cell r="DI118">
            <v>720</v>
          </cell>
          <cell r="DJ118">
            <v>506</v>
          </cell>
          <cell r="DK118">
            <v>516</v>
          </cell>
          <cell r="DL118">
            <v>515</v>
          </cell>
          <cell r="DM118">
            <v>566</v>
          </cell>
          <cell r="DN118">
            <v>466</v>
          </cell>
          <cell r="DO118">
            <v>461</v>
          </cell>
          <cell r="DP118">
            <v>460</v>
          </cell>
          <cell r="DQ118">
            <v>614</v>
          </cell>
          <cell r="DR118">
            <v>485</v>
          </cell>
          <cell r="DS118">
            <v>515</v>
          </cell>
          <cell r="DT118">
            <v>624</v>
          </cell>
          <cell r="DU118">
            <v>573</v>
          </cell>
          <cell r="DV118">
            <v>486</v>
          </cell>
          <cell r="DW118">
            <v>401</v>
          </cell>
          <cell r="DX118">
            <v>344</v>
          </cell>
          <cell r="DY118">
            <v>595</v>
          </cell>
          <cell r="DZ118">
            <v>563</v>
          </cell>
          <cell r="EA118">
            <v>486</v>
          </cell>
          <cell r="EB118">
            <v>702</v>
          </cell>
          <cell r="EC118">
            <v>644</v>
          </cell>
          <cell r="ED118">
            <v>743</v>
          </cell>
          <cell r="EE118">
            <v>540</v>
          </cell>
          <cell r="EF118">
            <v>523</v>
          </cell>
          <cell r="EG118">
            <v>398</v>
          </cell>
          <cell r="EH118">
            <v>328</v>
          </cell>
          <cell r="EI118">
            <v>513</v>
          </cell>
          <cell r="EJ118">
            <v>385</v>
          </cell>
          <cell r="EK118">
            <v>428</v>
          </cell>
          <cell r="EL118">
            <v>433</v>
          </cell>
          <cell r="EM118">
            <v>481</v>
          </cell>
          <cell r="EN118">
            <v>529</v>
          </cell>
          <cell r="EO118">
            <v>494</v>
          </cell>
          <cell r="EP118">
            <v>447</v>
          </cell>
          <cell r="EQ118">
            <v>471</v>
          </cell>
          <cell r="ER118">
            <v>599</v>
          </cell>
          <cell r="ES118">
            <v>581</v>
          </cell>
          <cell r="ET118">
            <v>349</v>
          </cell>
          <cell r="EU118">
            <v>454</v>
          </cell>
          <cell r="EV118">
            <v>466</v>
          </cell>
          <cell r="EW118">
            <v>492</v>
          </cell>
          <cell r="EX118">
            <v>482</v>
          </cell>
          <cell r="EY118">
            <v>540</v>
          </cell>
        </row>
        <row r="119">
          <cell r="B119" t="str">
            <v>2012-15</v>
          </cell>
        </row>
        <row r="120">
          <cell r="B120" t="str">
            <v>2013-16</v>
          </cell>
        </row>
        <row r="121">
          <cell r="B121" t="str">
            <v>Trend</v>
          </cell>
        </row>
        <row r="122">
          <cell r="B122" t="str">
            <v>Rank</v>
          </cell>
        </row>
        <row r="123">
          <cell r="A123" t="str">
            <v>A1</v>
          </cell>
          <cell r="B123" t="str">
            <v>3 Year Trend</v>
          </cell>
          <cell r="C123" t="str">
            <v>Average time in 2011-14 was shorter than in 2010-13</v>
          </cell>
          <cell r="D123" t="str">
            <v>N/A</v>
          </cell>
          <cell r="E123" t="str">
            <v>Average time in 2011-14 was longer than in 2010-13</v>
          </cell>
          <cell r="F123" t="str">
            <v>Average time in 2011-14 was shorter than in 2010-13</v>
          </cell>
          <cell r="G123" t="str">
            <v>Average time in 2011-14 was shorter than in 2010-13</v>
          </cell>
          <cell r="H123" t="str">
            <v>Average time in 2011-14 was longer than in 2010-13</v>
          </cell>
          <cell r="I123" t="str">
            <v>Average time in 2011-14 was longer than in 2010-13</v>
          </cell>
          <cell r="J123" t="str">
            <v>Average time in 2011-14 was shorter than in 2010-13</v>
          </cell>
          <cell r="K123" t="str">
            <v>Average time in 2011-14 was shorter than in 2010-13</v>
          </cell>
          <cell r="L123" t="str">
            <v>Average time in 2011-14 was longer than in 2010-13</v>
          </cell>
          <cell r="M123" t="str">
            <v>Average time in 2011-14 was shorter than in 2010-13</v>
          </cell>
          <cell r="N123" t="str">
            <v>Average time in 2011-14 was shorter than in 2010-13</v>
          </cell>
          <cell r="O123" t="str">
            <v>Average time in 2011-14 was shorter than in 2010-13</v>
          </cell>
          <cell r="P123" t="str">
            <v>Average time in 2011-14 was shorter than in 2010-13</v>
          </cell>
          <cell r="Q123" t="str">
            <v>Average time in 2011-14 was longer than in 2010-13</v>
          </cell>
          <cell r="R123" t="str">
            <v>Average time in 2011-14 was shorter than in 2010-13</v>
          </cell>
          <cell r="S123" t="str">
            <v>Average time in 2011-14 was shorter than in 2010-13</v>
          </cell>
          <cell r="T123" t="str">
            <v>Average time in 2011-14 was shorter than in 2010-13</v>
          </cell>
          <cell r="U123" t="str">
            <v>Average time in 2011-14 was shorter than in 2010-13</v>
          </cell>
          <cell r="V123" t="str">
            <v>Average time in 2011-14 was shorter than in 2010-13</v>
          </cell>
          <cell r="W123" t="str">
            <v>Average time in 2011-14 was longer than in 2010-13</v>
          </cell>
          <cell r="X123" t="str">
            <v>Average time in 2011-14 was shorter than in 2010-13</v>
          </cell>
          <cell r="Y123" t="str">
            <v>Average time in 2011-14 was longer than in 2010-13</v>
          </cell>
          <cell r="Z123" t="str">
            <v>Average time in 2011-14 was shorter than in 2010-13</v>
          </cell>
          <cell r="AA123" t="str">
            <v>Average time in 2011-14 was shorter than in 2010-13</v>
          </cell>
          <cell r="AB123" t="str">
            <v>Average time in 2011-14 was shorter than in 2010-13</v>
          </cell>
          <cell r="AC123" t="str">
            <v>Average time in 2011-14 was shorter than in 2010-13</v>
          </cell>
          <cell r="AD123" t="str">
            <v>Average time in 2011-14 was shorter than in 2010-13</v>
          </cell>
          <cell r="AE123" t="str">
            <v>Average time in 2011-14 was longer than in 2010-13</v>
          </cell>
          <cell r="AF123" t="str">
            <v>Average time in 2011-14 was shorter than in 2010-13</v>
          </cell>
          <cell r="AG123" t="str">
            <v>Average time in 2011-14 was shorter than in 2010-13</v>
          </cell>
          <cell r="AH123" t="str">
            <v>Average time in 2011-14 was longer than in 2010-13</v>
          </cell>
          <cell r="AI123" t="str">
            <v>Average time in 2011-14 was longer than in 2010-13</v>
          </cell>
          <cell r="AJ123" t="str">
            <v>Average time in 2011-14 was longer than in 2010-13</v>
          </cell>
          <cell r="AK123" t="str">
            <v>Average time in 2011-14 was shorter than in 2010-13</v>
          </cell>
          <cell r="AL123" t="str">
            <v>Average time in 2011-14 was shorter than in 2010-13</v>
          </cell>
          <cell r="AM123" t="str">
            <v>Average time in 2011-14 was longer than in 2010-13</v>
          </cell>
          <cell r="AN123" t="str">
            <v>Average time in 2011-14 was shorter than in 2010-13</v>
          </cell>
          <cell r="AO123" t="str">
            <v>Average time in 2011-14 was longer than in 2010-13</v>
          </cell>
          <cell r="AP123" t="str">
            <v>Average time in 2011-14 was shorter than in 2010-13</v>
          </cell>
          <cell r="AQ123" t="str">
            <v>Average time in 2011-14 was shorter than in 2010-13</v>
          </cell>
          <cell r="AR123" t="str">
            <v>Average time in 2011-14 was longer than in 2010-13</v>
          </cell>
          <cell r="AS123" t="str">
            <v>Average time in 2011-14 was shorter than in 2010-13</v>
          </cell>
          <cell r="AT123" t="str">
            <v>Average time in 2011-14 was longer than in 2010-13</v>
          </cell>
          <cell r="AU123" t="str">
            <v>Average time in 2011-14 was shorter than in 2010-13</v>
          </cell>
          <cell r="AV123" t="str">
            <v>Average time in 2011-14 was shorter than in 2010-13</v>
          </cell>
          <cell r="AW123" t="str">
            <v>Average time in 2011-14 was shorter than in 2010-13</v>
          </cell>
          <cell r="AX123" t="str">
            <v>Average time in 2011-14 was shorter than in 2010-13</v>
          </cell>
          <cell r="AY123" t="str">
            <v>Average time in 2011-14 was shorter than in 2010-13</v>
          </cell>
          <cell r="AZ123" t="str">
            <v>Average time in 2011-14 was shorter than in 2010-13</v>
          </cell>
          <cell r="BA123" t="str">
            <v>Average time in 2011-14 was shorter than in 2010-13</v>
          </cell>
          <cell r="BB123" t="str">
            <v>Average time in 2011-14 was shorter than in 2010-13</v>
          </cell>
          <cell r="BC123" t="str">
            <v>Average time in 2011-14 was shorter than in 2010-13</v>
          </cell>
          <cell r="BD123" t="str">
            <v>Average time in 2011-14 was shorter than in 2010-13</v>
          </cell>
          <cell r="BE123" t="str">
            <v>Average time in 2011-14 was shorter than in 2010-13</v>
          </cell>
          <cell r="BF123" t="str">
            <v>Average time in 2011-14 was shorter than in 2010-13</v>
          </cell>
          <cell r="BG123" t="str">
            <v>Average time in 2011-14 was shorter than in 2010-13</v>
          </cell>
          <cell r="BH123" t="str">
            <v>Average time in 2011-14 was shorter than in 2010-13</v>
          </cell>
          <cell r="BI123" t="str">
            <v>Average time in 2011-14 was longer than in 2010-13</v>
          </cell>
          <cell r="BJ123" t="str">
            <v>Average time in 2011-14 was shorter than in 2010-13</v>
          </cell>
          <cell r="BK123" t="str">
            <v>Average time in 2011-14 was shorter than in 2010-13</v>
          </cell>
          <cell r="BL123" t="str">
            <v>Average time in 2011-14 was shorter than in 2010-13</v>
          </cell>
          <cell r="BM123" t="str">
            <v>Average time in 2011-14 was shorter than in 2010-13</v>
          </cell>
          <cell r="BN123" t="str">
            <v>Average time in 2011-14 was shorter than in 2010-13</v>
          </cell>
          <cell r="BO123" t="str">
            <v>Average time in 2011-14 was shorter than in 2010-13</v>
          </cell>
          <cell r="BP123" t="str">
            <v>Average time in 2011-14 was longer than in 2010-13</v>
          </cell>
          <cell r="BQ123" t="str">
            <v>Average time in 2011-14 was shorter than in 2010-13</v>
          </cell>
          <cell r="BR123" t="str">
            <v>Average time in 2011-14 was longer than in 2010-13</v>
          </cell>
          <cell r="BS123" t="str">
            <v>Average time in 2011-14 was longer than in 2010-13</v>
          </cell>
          <cell r="BT123" t="str">
            <v>Average time in 2011-14 was shorter than in 2010-13</v>
          </cell>
          <cell r="BU123" t="str">
            <v>N/A</v>
          </cell>
          <cell r="BV123" t="str">
            <v>Average time in 2011-14 was shorter than in 2010-13</v>
          </cell>
          <cell r="BW123" t="str">
            <v>Average time in 2011-14 was shorter than in 2010-13</v>
          </cell>
          <cell r="BX123" t="str">
            <v>Average time in 2011-14 was longer than in 2010-13</v>
          </cell>
          <cell r="BY123" t="str">
            <v>Average time in 2011-14 was shorter than in 2010-13</v>
          </cell>
          <cell r="BZ123" t="str">
            <v>Average time in 2011-14 was longer than in 2010-13</v>
          </cell>
          <cell r="CA123" t="str">
            <v>Average time in 2011-14 was longer than in 2010-13</v>
          </cell>
          <cell r="CB123" t="str">
            <v>Average time in 2011-14 was longer than in 2010-13</v>
          </cell>
          <cell r="CC123" t="str">
            <v>Average time in 2011-14 was shorter than in 2010-13</v>
          </cell>
          <cell r="CD123" t="str">
            <v>Average time in 2011-14 was longer than in 2010-13</v>
          </cell>
          <cell r="CE123" t="str">
            <v>Average time in 2011-14 was shorter than in 2010-13</v>
          </cell>
          <cell r="CF123" t="str">
            <v>Average time in 2011-14 was longer than in 2010-13</v>
          </cell>
          <cell r="CG123" t="str">
            <v>Average time in 2011-14 was shorter than in 2010-13</v>
          </cell>
          <cell r="CH123" t="str">
            <v>Average time in 2011-14 was shorter than in 2010-13</v>
          </cell>
          <cell r="CI123" t="str">
            <v>Average time in 2011-14 was longer than in 2010-13</v>
          </cell>
          <cell r="CJ123" t="str">
            <v>Average time in 2011-14 was longer than in 2010-13</v>
          </cell>
          <cell r="CK123" t="str">
            <v>Average time in 2011-14 was shorter than in 2010-13</v>
          </cell>
          <cell r="CL123" t="str">
            <v>Average time in 2011-14 was shorter than in 2010-13</v>
          </cell>
          <cell r="CM123" t="str">
            <v>Average time in 2011-14 was longer than in 2010-13</v>
          </cell>
          <cell r="CN123" t="str">
            <v>Average time in 2011-14 was shorter than in 2010-13</v>
          </cell>
          <cell r="CO123" t="str">
            <v>Average time in 2011-14 was shorter than in 2010-13</v>
          </cell>
          <cell r="CP123" t="str">
            <v>Average time in 2011-14 was longer than in 2010-13</v>
          </cell>
          <cell r="CQ123" t="str">
            <v>Average time in 2011-14 was longer than in 2010-13</v>
          </cell>
          <cell r="CR123" t="str">
            <v>Average time in 2011-14 was shorter than in 2010-13</v>
          </cell>
          <cell r="CS123" t="str">
            <v>Average time in 2011-14 was longer than in 2010-13</v>
          </cell>
          <cell r="CT123" t="str">
            <v>Average time in 2011-14 was shorter than in 2010-13</v>
          </cell>
          <cell r="CU123" t="str">
            <v>Average time in 2011-14 was shorter than in 2010-13</v>
          </cell>
          <cell r="CV123" t="str">
            <v>Average time in 2011-14 was shorter than in 2010-13</v>
          </cell>
          <cell r="CW123" t="str">
            <v>Average time in 2011-14 was longer than in 2010-13</v>
          </cell>
          <cell r="CX123" t="str">
            <v>Average time in 2011-14 was shorter than in 2010-13</v>
          </cell>
          <cell r="CY123" t="str">
            <v>Average time in 2011-14 was shorter than in 2010-13</v>
          </cell>
          <cell r="CZ123" t="str">
            <v>Average time in 2011-14 was longer than in 2010-13</v>
          </cell>
          <cell r="DA123" t="str">
            <v>Average time in 2011-14 was shorter than in 2010-13</v>
          </cell>
          <cell r="DB123" t="str">
            <v>Average time in 2011-14 was shorter than in 2010-13</v>
          </cell>
          <cell r="DC123" t="str">
            <v>N/A</v>
          </cell>
          <cell r="DD123" t="str">
            <v>Average time in 2011-14 was shorter than in 2010-13</v>
          </cell>
          <cell r="DE123" t="str">
            <v>Average time in 2011-14 was shorter than in 2010-13</v>
          </cell>
          <cell r="DF123" t="str">
            <v>Average time in 2011-14 was shorter than in 2010-13</v>
          </cell>
          <cell r="DG123" t="str">
            <v>Average time in 2011-14 was longer than in 2010-13</v>
          </cell>
          <cell r="DH123" t="str">
            <v>N/A</v>
          </cell>
          <cell r="DI123" t="str">
            <v>Average time in 2011-14 was longer than in 2010-13</v>
          </cell>
          <cell r="DJ123" t="str">
            <v>Average time in 2011-14 was shorter than in 2010-13</v>
          </cell>
          <cell r="DK123" t="str">
            <v>Average time in 2011-14 was longer than in 2010-13</v>
          </cell>
          <cell r="DL123" t="str">
            <v>Average time in 2011-14 was longer than in 2010-13</v>
          </cell>
          <cell r="DM123" t="str">
            <v>Average time in 2011-14 was shorter than in 2010-13</v>
          </cell>
          <cell r="DN123" t="str">
            <v>Average time in 2011-14 was longer than in 2010-13</v>
          </cell>
          <cell r="DO123" t="str">
            <v>Average time in 2011-14 was longer than in 2010-13</v>
          </cell>
          <cell r="DP123" t="str">
            <v>Average time in 2011-14 was shorter than in 2010-13</v>
          </cell>
          <cell r="DQ123" t="str">
            <v>Average time in 2011-14 was longer than in 2010-13</v>
          </cell>
          <cell r="DR123" t="str">
            <v>Average time in 2011-14 was longer than in 2010-13</v>
          </cell>
          <cell r="DS123" t="str">
            <v>Average time in 2011-14 was shorter than in 2010-13</v>
          </cell>
          <cell r="DT123" t="str">
            <v>Average time in 2011-14 was shorter than in 2010-13</v>
          </cell>
          <cell r="DU123" t="str">
            <v>Average time in 2011-14 was shorter than in 2010-13</v>
          </cell>
          <cell r="DV123" t="str">
            <v>Average time in 2011-14 was shorter than in 2010-13</v>
          </cell>
          <cell r="DW123" t="str">
            <v>Average time in 2011-14 was shorter than in 2010-13</v>
          </cell>
          <cell r="DX123" t="str">
            <v>Average time in 2011-14 was shorter than in 2010-13</v>
          </cell>
          <cell r="DY123" t="str">
            <v>Average time in 2011-14 was shorter than in 2010-13</v>
          </cell>
          <cell r="DZ123" t="str">
            <v>Average time in 2011-14 was shorter than in 2010-13</v>
          </cell>
          <cell r="EA123" t="str">
            <v>Average time in 2011-14 was longer than in 2010-13</v>
          </cell>
          <cell r="EB123" t="str">
            <v>Average time in 2011-14 was shorter than in 2010-13</v>
          </cell>
          <cell r="EC123" t="str">
            <v>Average time in 2011-14 was longer than in 2010-13</v>
          </cell>
          <cell r="ED123" t="str">
            <v>Average time in 2011-14 was longer than in 2010-13</v>
          </cell>
          <cell r="EE123" t="str">
            <v>Average time in 2011-14 was shorter than in 2010-13</v>
          </cell>
          <cell r="EF123" t="str">
            <v>Average time in 2011-14 was longer than in 2010-13</v>
          </cell>
          <cell r="EG123" t="str">
            <v>Average time in 2011-14 was shorter than in 2010-13</v>
          </cell>
          <cell r="EH123" t="str">
            <v>Average time in 2011-14 was shorter than in 2010-13</v>
          </cell>
          <cell r="EI123" t="str">
            <v>Average time in 2011-14 was longer than in 2010-13</v>
          </cell>
          <cell r="EJ123" t="str">
            <v>Average time in 2011-14 was shorter than in 2010-13</v>
          </cell>
          <cell r="EK123" t="str">
            <v>Average time in 2011-14 was longer than in 2010-13</v>
          </cell>
          <cell r="EL123" t="str">
            <v>Average time in 2011-14 was shorter than in 2010-13</v>
          </cell>
          <cell r="EM123" t="str">
            <v>Average time in 2011-14 was longer than in 2010-13</v>
          </cell>
          <cell r="EN123" t="str">
            <v>Average time in 2011-14 was longer than in 2010-13</v>
          </cell>
          <cell r="EO123" t="str">
            <v>Average time in 2011-14 was longer than in 2010-13</v>
          </cell>
          <cell r="EP123" t="str">
            <v>Average time in 2011-14 was shorter than in 2010-13</v>
          </cell>
          <cell r="EQ123" t="str">
            <v>Average time in 2011-14 was shorter than in 2010-13</v>
          </cell>
          <cell r="ER123" t="str">
            <v>Average time in 2011-14 was longer than in 2010-13</v>
          </cell>
          <cell r="ES123" t="str">
            <v>Average time in 2011-14 was shorter than in 2010-13</v>
          </cell>
          <cell r="ET123" t="str">
            <v>Average time in 2011-14 was longer than in 2010-13</v>
          </cell>
          <cell r="EU123" t="str">
            <v>Average time in 2011-14 was shorter than in 2010-13</v>
          </cell>
          <cell r="EV123" t="str">
            <v>Average time in 2011-14 was shorter than in 2010-13</v>
          </cell>
          <cell r="EW123" t="str">
            <v>Average time in 2011-14 was longer than in 2010-13</v>
          </cell>
          <cell r="EX123" t="str">
            <v>Average time in 2011-14 was longer than in 2010-13</v>
          </cell>
          <cell r="EY123" t="str">
            <v>Average time in 2011-14 was longer than in 2010-13</v>
          </cell>
        </row>
        <row r="124">
          <cell r="A124" t="str">
            <v>A2</v>
          </cell>
          <cell r="B124" t="str">
            <v>3 Year Trend</v>
          </cell>
          <cell r="C124" t="str">
            <v>Average time in 2011-14 was longer than in 2010-13</v>
          </cell>
          <cell r="D124" t="str">
            <v>N/A</v>
          </cell>
          <cell r="E124" t="str">
            <v>Average time in 2011-14 was shorter than in 2010-13</v>
          </cell>
          <cell r="F124" t="str">
            <v>Average time in 2011-14 was longer than in 2010-13</v>
          </cell>
          <cell r="G124" t="str">
            <v>Average time in 2011-14 was longer than in 2010-13</v>
          </cell>
          <cell r="H124" t="str">
            <v>Average time in 2011-14 was longer than in 2010-13</v>
          </cell>
          <cell r="I124" t="str">
            <v>Average time in 2011-14 was shorter than in 2010-13</v>
          </cell>
          <cell r="J124" t="str">
            <v>Average time in 2011-14 was shorter than in 2010-13</v>
          </cell>
          <cell r="K124" t="str">
            <v>Average time in 2011-14 was longer than in 2010-13</v>
          </cell>
          <cell r="L124" t="str">
            <v>Average time in 2011-14 was longer than in 2010-13</v>
          </cell>
          <cell r="M124" t="str">
            <v>Average time in 2011-14 was longer than in 2010-13</v>
          </cell>
          <cell r="N124" t="str">
            <v>Average time in 2011-14 was longer than in 2010-13</v>
          </cell>
          <cell r="O124" t="str">
            <v>Average time in 2011-14 was longer than in 2010-13</v>
          </cell>
          <cell r="P124" t="str">
            <v>Average time in 2011-14 was longer than in 2010-13</v>
          </cell>
          <cell r="Q124" t="str">
            <v>Average time in 2011-14 was longer than in 2010-13</v>
          </cell>
          <cell r="R124" t="str">
            <v>Average time in 2011-14 was longer than in 2010-13</v>
          </cell>
          <cell r="S124" t="str">
            <v>Average time in 2011-14 was longer than in 2010-13</v>
          </cell>
          <cell r="T124" t="str">
            <v>Average time in 2011-14 was shorter than in 2010-13</v>
          </cell>
          <cell r="U124" t="str">
            <v>Average time in 2011-14 was longer than in 2010-13</v>
          </cell>
          <cell r="V124" t="str">
            <v>Average time in 2011-14 was shorter than in 2010-13</v>
          </cell>
          <cell r="W124" t="str">
            <v>Average time in 2011-14 was longer than in 2010-13</v>
          </cell>
          <cell r="X124" t="str">
            <v>Average time in 2011-14 was longer than in 2010-13</v>
          </cell>
          <cell r="Y124" t="str">
            <v>Average time in 2011-14 was longer than in 2010-13</v>
          </cell>
          <cell r="Z124" t="str">
            <v>Average time in 2011-14 was longer than in 2010-13</v>
          </cell>
          <cell r="AA124" t="str">
            <v>Average time in 2011-14 was shorter than in 2010-13</v>
          </cell>
          <cell r="AB124" t="str">
            <v>Average time in 2011-14 was longer than in 2010-13</v>
          </cell>
          <cell r="AC124" t="str">
            <v>Average time in 2011-14 was shorter than in 2010-13</v>
          </cell>
          <cell r="AD124" t="str">
            <v>Average time in 2011-14 was shorter than in 2010-13</v>
          </cell>
          <cell r="AE124" t="str">
            <v>Average time in 2011-14 was longer than in 2010-13</v>
          </cell>
          <cell r="AF124" t="str">
            <v>Average time in 2011-14 was shorter than in 2010-13</v>
          </cell>
          <cell r="AG124" t="str">
            <v>Average time in 2011-14 was shorter than in 2010-13</v>
          </cell>
          <cell r="AH124" t="str">
            <v>Average time in 2011-14 was shorter than in 2010-13</v>
          </cell>
          <cell r="AI124" t="str">
            <v>Average time in 2011-14 was longer than in 2010-13</v>
          </cell>
          <cell r="AJ124" t="str">
            <v>Average time in 2011-14 was longer than in 2010-13</v>
          </cell>
          <cell r="AK124" t="str">
            <v>Average time in 2011-14 was shorter than in 2010-13</v>
          </cell>
          <cell r="AL124" t="str">
            <v>Average time in 2011-14 was shorter than in 2010-13</v>
          </cell>
          <cell r="AM124" t="str">
            <v>Average time in 2011-14 was longer than in 2010-13</v>
          </cell>
          <cell r="AN124" t="str">
            <v>Average time in 2011-14 was shorter than in 2010-13</v>
          </cell>
          <cell r="AO124" t="str">
            <v>Average time in 2011-14 was shorter than in 2010-13</v>
          </cell>
          <cell r="AP124" t="str">
            <v>Average time in 2011-14 was longer than in 2010-13</v>
          </cell>
          <cell r="AQ124" t="str">
            <v>Average time in 2011-14 was shorter than in 2010-13</v>
          </cell>
          <cell r="AR124" t="str">
            <v>Average time in 2011-14 was shorter than in 2010-13</v>
          </cell>
          <cell r="AS124" t="str">
            <v>Average time in 2011-14 was longer than in 2010-13</v>
          </cell>
          <cell r="AT124" t="str">
            <v>Average time in 2011-14 was longer than in 2010-13</v>
          </cell>
          <cell r="AU124" t="str">
            <v>Average time in 2011-14 was longer than in 2010-13</v>
          </cell>
          <cell r="AV124" t="str">
            <v>Average time in 2011-14 was shorter than in 2010-13</v>
          </cell>
          <cell r="AW124" t="str">
            <v>Average time in 2011-14 was shorter than in 2010-13</v>
          </cell>
          <cell r="AX124" t="str">
            <v>Average time in 2011-14 was shorter than in 2010-13</v>
          </cell>
          <cell r="AY124" t="str">
            <v>Average time in 2011-14 was longer than in 2010-13</v>
          </cell>
          <cell r="AZ124" t="str">
            <v>Average time in 2011-14 was shorter than in 2010-13</v>
          </cell>
          <cell r="BA124" t="str">
            <v>Average time in 2011-14 was longer than in 2010-13</v>
          </cell>
          <cell r="BB124" t="str">
            <v>Average time in 2011-14 was shorter than in 2010-13</v>
          </cell>
          <cell r="BC124" t="str">
            <v>Average time in 2011-14 was shorter than in 2010-13</v>
          </cell>
          <cell r="BD124" t="str">
            <v>Average time in 2011-14 was shorter than in 2010-13</v>
          </cell>
          <cell r="BE124" t="str">
            <v>Average time in 2011-14 was shorter than in 2010-13</v>
          </cell>
          <cell r="BF124" t="str">
            <v>Average time in 2011-14 was shorter than in 2010-13</v>
          </cell>
          <cell r="BG124" t="str">
            <v>Average time in 2011-14 was shorter than in 2010-13</v>
          </cell>
          <cell r="BH124" t="str">
            <v>Average time in 2011-14 was shorter than in 2010-13</v>
          </cell>
          <cell r="BI124" t="str">
            <v>Average time in 2011-14 was longer than in 2010-13</v>
          </cell>
          <cell r="BJ124" t="str">
            <v>Average time in 2011-14 was longer than in 2010-13</v>
          </cell>
          <cell r="BK124" t="str">
            <v>Average time in 2011-14 was shorter than in 2010-13</v>
          </cell>
          <cell r="BL124" t="str">
            <v>Average time in 2011-14 was longer than in 2010-13</v>
          </cell>
          <cell r="BM124" t="str">
            <v>Average time in 2011-14 was longer than in 2010-13</v>
          </cell>
          <cell r="BN124" t="str">
            <v>Average time in 2011-14 was shorter than in 2010-13</v>
          </cell>
          <cell r="BO124" t="str">
            <v>Average time in 2011-14 was longer than in 2010-13</v>
          </cell>
          <cell r="BP124" t="str">
            <v>Average time in 2011-14 was longer than in 2010-13</v>
          </cell>
          <cell r="BQ124" t="str">
            <v>Average time in 2011-14 was longer than in 2010-13</v>
          </cell>
          <cell r="BR124" t="str">
            <v>Average time in 2011-14 was longer than in 2010-13</v>
          </cell>
          <cell r="BS124" t="str">
            <v>Average time in 2011-14 was longer than in 2010-13</v>
          </cell>
          <cell r="BT124" t="str">
            <v>Average time in 2011-14 was shorter than in 2010-13</v>
          </cell>
          <cell r="BU124" t="str">
            <v>N/A</v>
          </cell>
          <cell r="BV124" t="str">
            <v>Average time in 2011-14 was shorter than in 2010-13</v>
          </cell>
          <cell r="BW124" t="str">
            <v>Average time in 2011-14 was shorter than in 2010-13</v>
          </cell>
          <cell r="BX124" t="str">
            <v>Average time in 2011-14 was longer than in 2010-13</v>
          </cell>
          <cell r="BY124" t="str">
            <v>Average time in 2011-14 was shorter than in 2010-13</v>
          </cell>
          <cell r="BZ124" t="str">
            <v>Average time in 2011-14 was longer than in 2010-13</v>
          </cell>
          <cell r="CA124" t="str">
            <v>Average time in 2011-14 was longer than in 2010-13</v>
          </cell>
          <cell r="CB124" t="str">
            <v>Average time in 2011-14 was longer than in 2010-13</v>
          </cell>
          <cell r="CC124" t="str">
            <v>Average time in 2011-14 was shorter than in 2010-13</v>
          </cell>
          <cell r="CD124" t="str">
            <v>Average time in 2011-14 was longer than in 2010-13</v>
          </cell>
          <cell r="CE124" t="str">
            <v>Average time in 2011-14 was shorter than in 2010-13</v>
          </cell>
          <cell r="CF124" t="str">
            <v>Average time in 2011-14 was shorter than in 2010-13</v>
          </cell>
          <cell r="CG124" t="str">
            <v>Average time in 2011-14 was shorter than in 2010-13</v>
          </cell>
          <cell r="CH124" t="str">
            <v>Average time in 2011-14 was longer than in 2010-13</v>
          </cell>
          <cell r="CI124" t="str">
            <v>Average time in 2011-14 was longer than in 2010-13</v>
          </cell>
          <cell r="CJ124" t="str">
            <v>Average time in 2011-14 was longer than in 2010-13</v>
          </cell>
          <cell r="CK124" t="str">
            <v>Average time in 2011-14 was longer than in 2010-13</v>
          </cell>
          <cell r="CL124" t="str">
            <v>N/A</v>
          </cell>
          <cell r="CM124" t="str">
            <v>Average time in 2011-14 was longer than in 2010-13</v>
          </cell>
          <cell r="CN124" t="str">
            <v>Average time in 2011-14 was shorter than in 2010-13</v>
          </cell>
          <cell r="CO124" t="str">
            <v>Average time in 2011-14 was longer than in 2010-13</v>
          </cell>
          <cell r="CP124" t="str">
            <v>Average time in 2011-14 was longer than in 2010-13</v>
          </cell>
          <cell r="CQ124" t="str">
            <v>Average time in 2011-14 was longer than in 2010-13</v>
          </cell>
          <cell r="CR124" t="str">
            <v>Average time in 2011-14 was longer than in 2010-13</v>
          </cell>
          <cell r="CS124" t="str">
            <v>Average time in 2011-14 was longer than in 2010-13</v>
          </cell>
          <cell r="CT124" t="str">
            <v>Average time in 2011-14 was longer than in 2010-13</v>
          </cell>
          <cell r="CU124" t="str">
            <v>N/A</v>
          </cell>
          <cell r="CV124" t="str">
            <v>Average time in 2011-14 was longer than in 2010-13</v>
          </cell>
          <cell r="CW124" t="str">
            <v>Average time in 2011-14 was longer than in 2010-13</v>
          </cell>
          <cell r="CX124" t="str">
            <v>Average time in 2011-14 was longer than in 2010-13</v>
          </cell>
          <cell r="CY124" t="str">
            <v>Average time in 2011-14 was longer than in 2010-13</v>
          </cell>
          <cell r="CZ124" t="str">
            <v>Average time in 2011-14 was longer than in 2010-13</v>
          </cell>
          <cell r="DA124" t="str">
            <v>Average time in 2011-14 was longer than in 2010-13</v>
          </cell>
          <cell r="DB124" t="str">
            <v>Average time in 2011-14 was shorter than in 2010-13</v>
          </cell>
          <cell r="DC124" t="str">
            <v>N/A</v>
          </cell>
          <cell r="DD124" t="str">
            <v>Average time in 2011-14 was longer than in 2010-13</v>
          </cell>
          <cell r="DE124" t="str">
            <v>Average time in 2011-14 was longer than in 2010-13</v>
          </cell>
          <cell r="DF124" t="str">
            <v>Average time in 2011-14 was shorter than in 2010-13</v>
          </cell>
          <cell r="DG124" t="str">
            <v>Average time in 2011-14 was shorter than in 2010-13</v>
          </cell>
          <cell r="DH124" t="str">
            <v>N/A</v>
          </cell>
          <cell r="DI124" t="str">
            <v>Average time in 2011-14 was shorter than in 2010-13</v>
          </cell>
          <cell r="DJ124" t="str">
            <v>Average time in 2011-14 was longer than in 2010-13</v>
          </cell>
          <cell r="DK124" t="str">
            <v>Average time in 2011-14 was longer than in 2010-13</v>
          </cell>
          <cell r="DL124" t="str">
            <v>Average time in 2011-14 was longer than in 2010-13</v>
          </cell>
          <cell r="DM124" t="str">
            <v>Average time in 2011-14 was shorter than in 2010-13</v>
          </cell>
          <cell r="DN124" t="str">
            <v>Average time in 2011-14 was shorter than in 2010-13</v>
          </cell>
          <cell r="DO124" t="str">
            <v>Average time in 2011-14 was longer than in 2010-13</v>
          </cell>
          <cell r="DP124" t="str">
            <v>Average time in 2011-14 was longer than in 2010-13</v>
          </cell>
          <cell r="DQ124" t="str">
            <v>Average time in 2011-14 was longer than in 2010-13</v>
          </cell>
          <cell r="DR124" t="str">
            <v>Average time in 2011-14 was shorter than in 2010-13</v>
          </cell>
          <cell r="DS124" t="str">
            <v>Average time in 2011-14 was shorter than in 2010-13</v>
          </cell>
          <cell r="DT124" t="str">
            <v>Average time in 2011-14 was shorter than in 2010-13</v>
          </cell>
          <cell r="DU124" t="str">
            <v>Average time in 2011-14 was shorter than in 2010-13</v>
          </cell>
          <cell r="DV124" t="str">
            <v>Average time in 2011-14 was shorter than in 2010-13</v>
          </cell>
          <cell r="DW124" t="str">
            <v>Average time in 2011-14 was shorter than in 2010-13</v>
          </cell>
          <cell r="DX124" t="str">
            <v>Average time in 2011-14 was longer than in 2010-13</v>
          </cell>
          <cell r="DY124" t="str">
            <v>Average time in 2011-14 was shorter than in 2010-13</v>
          </cell>
          <cell r="DZ124" t="str">
            <v>Average time in 2011-14 was longer than in 2010-13</v>
          </cell>
          <cell r="EA124" t="str">
            <v>Average time in 2011-14 was longer than in 2010-13</v>
          </cell>
          <cell r="EB124" t="str">
            <v>Average time in 2011-14 was longer than in 2010-13</v>
          </cell>
          <cell r="EC124" t="str">
            <v>Average time in 2011-14 was longer than in 2010-13</v>
          </cell>
          <cell r="ED124" t="str">
            <v>Average time in 2011-14 was longer than in 2010-13</v>
          </cell>
          <cell r="EE124" t="str">
            <v>Average time in 2011-14 was longer than in 2010-13</v>
          </cell>
          <cell r="EF124" t="str">
            <v>Average time in 2011-14 was longer than in 2010-13</v>
          </cell>
          <cell r="EG124" t="str">
            <v>Average time in 2011-14 was longer than in 2010-13</v>
          </cell>
          <cell r="EH124" t="str">
            <v>Average time in 2011-14 was longer than in 2010-13</v>
          </cell>
          <cell r="EI124" t="str">
            <v>Average time in 2011-14 was shorter than in 2010-13</v>
          </cell>
          <cell r="EJ124" t="str">
            <v>Average time in 2011-14 was longer than in 2010-13</v>
          </cell>
          <cell r="EK124" t="str">
            <v>Average time in 2011-14 was longer than in 2010-13</v>
          </cell>
          <cell r="EL124" t="str">
            <v>Average time in 2011-14 was shorter than in 2010-13</v>
          </cell>
          <cell r="EM124" t="str">
            <v>Average time in 2011-14 was longer than in 2010-13</v>
          </cell>
          <cell r="EN124" t="str">
            <v>Average time in 2011-14 was longer than in 2010-13</v>
          </cell>
          <cell r="EO124" t="str">
            <v>Average time in 2011-14 was longer than in 2010-13</v>
          </cell>
          <cell r="EP124" t="str">
            <v>Average time in 2011-14 was longer than in 2010-13</v>
          </cell>
          <cell r="EQ124" t="str">
            <v>Average time in 2011-14 was shorter than in 2010-13</v>
          </cell>
          <cell r="ER124" t="str">
            <v>Average time in 2011-14 was longer than in 2010-13</v>
          </cell>
          <cell r="ES124" t="str">
            <v>Average time in 2011-14 was longer than in 2010-13</v>
          </cell>
          <cell r="ET124" t="str">
            <v>Average time in 2011-14 was longer than in 2010-13</v>
          </cell>
          <cell r="EU124" t="str">
            <v>Average time in 2011-14 was longer than in 2010-13</v>
          </cell>
          <cell r="EV124" t="str">
            <v>Average time in 2011-14 was shorter than in 2010-13</v>
          </cell>
          <cell r="EW124" t="str">
            <v>Average time in 2011-14 was shorter than in 2010-13</v>
          </cell>
          <cell r="EX124" t="str">
            <v>Average time in 2011-14 was longer than in 2010-13</v>
          </cell>
          <cell r="EY124" t="str">
            <v>Average time in 2011-14 was longer than in 2010-13</v>
          </cell>
        </row>
        <row r="125">
          <cell r="A125" t="str">
            <v xml:space="preserve">Number of approved adoptive families as at 31 March 2014 </v>
          </cell>
          <cell r="B125" t="str">
            <v>2008-11</v>
          </cell>
        </row>
        <row r="126">
          <cell r="B126" t="str">
            <v>2009-12</v>
          </cell>
        </row>
        <row r="127">
          <cell r="B127" t="str">
            <v>2010-13</v>
          </cell>
          <cell r="C127" t="str">
            <v>4,195</v>
          </cell>
          <cell r="D127">
            <v>0</v>
          </cell>
          <cell r="E127">
            <v>16</v>
          </cell>
          <cell r="F127">
            <v>21</v>
          </cell>
          <cell r="G127">
            <v>15</v>
          </cell>
          <cell r="H127" t="str">
            <v>48*</v>
          </cell>
          <cell r="I127">
            <v>12</v>
          </cell>
          <cell r="J127" t="str">
            <v>48*</v>
          </cell>
          <cell r="K127">
            <v>24</v>
          </cell>
          <cell r="L127">
            <v>22</v>
          </cell>
          <cell r="M127">
            <v>21</v>
          </cell>
          <cell r="N127">
            <v>25</v>
          </cell>
          <cell r="O127">
            <v>20</v>
          </cell>
          <cell r="P127" t="str">
            <v>48*</v>
          </cell>
          <cell r="Q127">
            <v>19</v>
          </cell>
          <cell r="R127">
            <v>15</v>
          </cell>
          <cell r="S127">
            <v>13</v>
          </cell>
          <cell r="T127">
            <v>23</v>
          </cell>
          <cell r="U127">
            <v>24</v>
          </cell>
          <cell r="V127">
            <v>31</v>
          </cell>
          <cell r="W127">
            <v>18</v>
          </cell>
          <cell r="X127">
            <v>19</v>
          </cell>
          <cell r="Y127">
            <v>27</v>
          </cell>
          <cell r="Z127">
            <v>2</v>
          </cell>
          <cell r="AA127">
            <v>22</v>
          </cell>
          <cell r="AB127">
            <v>20</v>
          </cell>
          <cell r="AC127">
            <v>23</v>
          </cell>
          <cell r="AD127">
            <v>8</v>
          </cell>
          <cell r="AE127">
            <v>16</v>
          </cell>
          <cell r="AF127">
            <v>22</v>
          </cell>
          <cell r="AG127">
            <v>15</v>
          </cell>
          <cell r="AH127">
            <v>11</v>
          </cell>
          <cell r="AI127">
            <v>12</v>
          </cell>
          <cell r="AJ127">
            <v>21</v>
          </cell>
          <cell r="AK127">
            <v>95</v>
          </cell>
          <cell r="AL127">
            <v>48</v>
          </cell>
          <cell r="AM127">
            <v>12</v>
          </cell>
          <cell r="AN127">
            <v>18</v>
          </cell>
          <cell r="AO127">
            <v>15</v>
          </cell>
          <cell r="AP127">
            <v>18</v>
          </cell>
          <cell r="AQ127">
            <v>12</v>
          </cell>
          <cell r="AR127">
            <v>11</v>
          </cell>
          <cell r="AS127">
            <v>57</v>
          </cell>
          <cell r="AT127" t="str">
            <v>45*</v>
          </cell>
          <cell r="AU127">
            <v>20</v>
          </cell>
          <cell r="AV127">
            <v>48</v>
          </cell>
          <cell r="AW127">
            <v>25</v>
          </cell>
          <cell r="AX127">
            <v>25</v>
          </cell>
          <cell r="AY127">
            <v>48</v>
          </cell>
          <cell r="AZ127">
            <v>16</v>
          </cell>
          <cell r="BA127">
            <v>23</v>
          </cell>
          <cell r="BB127">
            <v>39</v>
          </cell>
          <cell r="BC127">
            <v>42</v>
          </cell>
          <cell r="BD127">
            <v>25</v>
          </cell>
          <cell r="BE127">
            <v>22</v>
          </cell>
          <cell r="BF127" t="str">
            <v>45*</v>
          </cell>
          <cell r="BG127">
            <v>10</v>
          </cell>
          <cell r="BH127">
            <v>26</v>
          </cell>
          <cell r="BI127">
            <v>18</v>
          </cell>
          <cell r="BJ127">
            <v>36</v>
          </cell>
          <cell r="BK127">
            <v>44</v>
          </cell>
          <cell r="BL127">
            <v>18</v>
          </cell>
          <cell r="BM127">
            <v>36</v>
          </cell>
          <cell r="BN127">
            <v>116</v>
          </cell>
          <cell r="BO127">
            <v>28</v>
          </cell>
          <cell r="BP127">
            <v>20</v>
          </cell>
          <cell r="BQ127">
            <v>50</v>
          </cell>
          <cell r="BR127">
            <v>25</v>
          </cell>
          <cell r="BS127">
            <v>32</v>
          </cell>
          <cell r="BT127">
            <v>24</v>
          </cell>
          <cell r="BU127">
            <v>0</v>
          </cell>
          <cell r="BV127">
            <v>10</v>
          </cell>
          <cell r="BW127">
            <v>42</v>
          </cell>
          <cell r="BX127">
            <v>26</v>
          </cell>
          <cell r="BY127">
            <v>19</v>
          </cell>
          <cell r="BZ127">
            <v>16</v>
          </cell>
          <cell r="CA127">
            <v>8</v>
          </cell>
          <cell r="CB127">
            <v>4</v>
          </cell>
          <cell r="CC127">
            <v>14</v>
          </cell>
          <cell r="CD127">
            <v>29</v>
          </cell>
          <cell r="CE127">
            <v>13</v>
          </cell>
          <cell r="CF127">
            <v>12</v>
          </cell>
          <cell r="CG127">
            <v>8</v>
          </cell>
          <cell r="CH127">
            <v>47</v>
          </cell>
          <cell r="CI127">
            <v>15</v>
          </cell>
          <cell r="CJ127">
            <v>22</v>
          </cell>
          <cell r="CK127" t="str">
            <v>25*</v>
          </cell>
          <cell r="CL127" t="str">
            <v>25*</v>
          </cell>
          <cell r="CM127">
            <v>32</v>
          </cell>
          <cell r="CN127">
            <v>19</v>
          </cell>
          <cell r="CO127">
            <v>37</v>
          </cell>
          <cell r="CP127">
            <v>29</v>
          </cell>
          <cell r="CQ127">
            <v>22</v>
          </cell>
          <cell r="CR127">
            <v>16</v>
          </cell>
          <cell r="CS127">
            <v>18</v>
          </cell>
          <cell r="CT127">
            <v>49</v>
          </cell>
          <cell r="CU127">
            <v>11</v>
          </cell>
          <cell r="CV127">
            <v>38</v>
          </cell>
          <cell r="CW127">
            <v>27</v>
          </cell>
          <cell r="CX127">
            <v>57</v>
          </cell>
          <cell r="CY127">
            <v>20</v>
          </cell>
          <cell r="CZ127">
            <v>28</v>
          </cell>
          <cell r="DA127" t="str">
            <v>35*</v>
          </cell>
          <cell r="DB127">
            <v>34</v>
          </cell>
          <cell r="DC127" t="str">
            <v>35*</v>
          </cell>
          <cell r="DD127">
            <v>57</v>
          </cell>
          <cell r="DE127">
            <v>20</v>
          </cell>
          <cell r="DF127">
            <v>31</v>
          </cell>
          <cell r="DG127">
            <v>19</v>
          </cell>
          <cell r="DH127">
            <v>7</v>
          </cell>
          <cell r="DI127">
            <v>12</v>
          </cell>
          <cell r="DJ127">
            <v>12</v>
          </cell>
          <cell r="DK127">
            <v>13</v>
          </cell>
          <cell r="DL127">
            <v>24</v>
          </cell>
          <cell r="DM127">
            <v>9</v>
          </cell>
          <cell r="DN127">
            <v>56</v>
          </cell>
          <cell r="DO127">
            <v>27</v>
          </cell>
          <cell r="DP127">
            <v>9</v>
          </cell>
          <cell r="DQ127" t="str">
            <v>45*</v>
          </cell>
          <cell r="DR127">
            <v>62</v>
          </cell>
          <cell r="DS127">
            <v>43</v>
          </cell>
          <cell r="DT127">
            <v>17</v>
          </cell>
          <cell r="DU127">
            <v>94</v>
          </cell>
          <cell r="DV127">
            <v>28</v>
          </cell>
          <cell r="DW127">
            <v>15</v>
          </cell>
          <cell r="DX127">
            <v>17</v>
          </cell>
          <cell r="DY127">
            <v>35</v>
          </cell>
          <cell r="DZ127">
            <v>93</v>
          </cell>
          <cell r="EA127">
            <v>25</v>
          </cell>
          <cell r="EB127">
            <v>61</v>
          </cell>
          <cell r="EC127">
            <v>21</v>
          </cell>
          <cell r="ED127">
            <v>8</v>
          </cell>
          <cell r="EE127">
            <v>51</v>
          </cell>
          <cell r="EF127">
            <v>63</v>
          </cell>
          <cell r="EG127" t="str">
            <v>25*</v>
          </cell>
          <cell r="EH127" t="str">
            <v>25*</v>
          </cell>
          <cell r="EI127">
            <v>18</v>
          </cell>
          <cell r="EJ127">
            <v>27</v>
          </cell>
          <cell r="EK127">
            <v>41</v>
          </cell>
          <cell r="EL127">
            <v>33</v>
          </cell>
          <cell r="EM127">
            <v>31</v>
          </cell>
          <cell r="EN127">
            <v>92</v>
          </cell>
          <cell r="EO127">
            <v>11</v>
          </cell>
          <cell r="EP127">
            <v>51</v>
          </cell>
          <cell r="EQ127">
            <v>59</v>
          </cell>
          <cell r="ER127">
            <v>68</v>
          </cell>
          <cell r="ES127">
            <v>20</v>
          </cell>
          <cell r="ET127">
            <v>32</v>
          </cell>
          <cell r="EU127">
            <v>37</v>
          </cell>
          <cell r="EV127">
            <v>43</v>
          </cell>
          <cell r="EW127">
            <v>46</v>
          </cell>
          <cell r="EX127">
            <v>63</v>
          </cell>
          <cell r="EY127">
            <v>55</v>
          </cell>
        </row>
        <row r="128">
          <cell r="B128" t="str">
            <v>2011-14</v>
          </cell>
          <cell r="C128">
            <v>5795</v>
          </cell>
          <cell r="D128" t="str">
            <v>x</v>
          </cell>
          <cell r="E128">
            <v>20</v>
          </cell>
          <cell r="F128">
            <v>20</v>
          </cell>
          <cell r="G128">
            <v>15</v>
          </cell>
          <cell r="H128" t="str">
            <v>NA</v>
          </cell>
          <cell r="I128">
            <v>15</v>
          </cell>
          <cell r="J128" t="str">
            <v>NA</v>
          </cell>
          <cell r="K128">
            <v>40</v>
          </cell>
          <cell r="L128">
            <v>30</v>
          </cell>
          <cell r="M128">
            <v>30</v>
          </cell>
          <cell r="N128">
            <v>25</v>
          </cell>
          <cell r="O128">
            <v>10</v>
          </cell>
          <cell r="P128" t="str">
            <v>NA</v>
          </cell>
          <cell r="Q128">
            <v>15</v>
          </cell>
          <cell r="R128">
            <v>25</v>
          </cell>
          <cell r="S128">
            <v>25</v>
          </cell>
          <cell r="T128">
            <v>15</v>
          </cell>
          <cell r="U128">
            <v>25</v>
          </cell>
          <cell r="V128">
            <v>35</v>
          </cell>
          <cell r="W128">
            <v>30</v>
          </cell>
          <cell r="X128">
            <v>25</v>
          </cell>
          <cell r="Y128">
            <v>25</v>
          </cell>
          <cell r="Z128" t="str">
            <v>x</v>
          </cell>
          <cell r="AA128">
            <v>10</v>
          </cell>
          <cell r="AB128">
            <v>25</v>
          </cell>
          <cell r="AC128">
            <v>15</v>
          </cell>
          <cell r="AD128">
            <v>15</v>
          </cell>
          <cell r="AE128">
            <v>15</v>
          </cell>
          <cell r="AF128">
            <v>30</v>
          </cell>
          <cell r="AG128">
            <v>15</v>
          </cell>
          <cell r="AH128">
            <v>20</v>
          </cell>
          <cell r="AI128">
            <v>20</v>
          </cell>
          <cell r="AJ128">
            <v>20</v>
          </cell>
          <cell r="AK128">
            <v>80</v>
          </cell>
          <cell r="AL128">
            <v>60</v>
          </cell>
          <cell r="AM128">
            <v>15</v>
          </cell>
          <cell r="AN128">
            <v>20</v>
          </cell>
          <cell r="AO128">
            <v>20</v>
          </cell>
          <cell r="AP128">
            <v>25</v>
          </cell>
          <cell r="AQ128">
            <v>25</v>
          </cell>
          <cell r="AR128">
            <v>10</v>
          </cell>
          <cell r="AS128">
            <v>60</v>
          </cell>
          <cell r="AT128" t="str">
            <v>NA</v>
          </cell>
          <cell r="AU128">
            <v>15</v>
          </cell>
          <cell r="AV128">
            <v>30</v>
          </cell>
          <cell r="AW128">
            <v>25</v>
          </cell>
          <cell r="AX128">
            <v>30</v>
          </cell>
          <cell r="AY128">
            <v>60</v>
          </cell>
          <cell r="AZ128">
            <v>20</v>
          </cell>
          <cell r="BA128">
            <v>15</v>
          </cell>
          <cell r="BB128">
            <v>50</v>
          </cell>
          <cell r="BC128">
            <v>55</v>
          </cell>
          <cell r="BD128">
            <v>30</v>
          </cell>
          <cell r="BE128">
            <v>30</v>
          </cell>
          <cell r="BF128" t="str">
            <v>NA</v>
          </cell>
          <cell r="BG128">
            <v>15</v>
          </cell>
          <cell r="BH128">
            <v>25</v>
          </cell>
          <cell r="BI128">
            <v>30</v>
          </cell>
          <cell r="BJ128">
            <v>40</v>
          </cell>
          <cell r="BK128">
            <v>45</v>
          </cell>
          <cell r="BL128">
            <v>45</v>
          </cell>
          <cell r="BM128">
            <v>40</v>
          </cell>
          <cell r="BN128">
            <v>80</v>
          </cell>
          <cell r="BO128">
            <v>25</v>
          </cell>
          <cell r="BP128">
            <v>30</v>
          </cell>
          <cell r="BQ128">
            <v>75</v>
          </cell>
          <cell r="BR128">
            <v>25</v>
          </cell>
          <cell r="BS128">
            <v>30</v>
          </cell>
          <cell r="BT128">
            <v>30</v>
          </cell>
          <cell r="BU128">
            <v>0</v>
          </cell>
          <cell r="BV128">
            <v>15</v>
          </cell>
          <cell r="BW128">
            <v>50</v>
          </cell>
          <cell r="BX128">
            <v>30</v>
          </cell>
          <cell r="BY128">
            <v>20</v>
          </cell>
          <cell r="BZ128">
            <v>20</v>
          </cell>
          <cell r="CA128">
            <v>15</v>
          </cell>
          <cell r="CB128">
            <v>10</v>
          </cell>
          <cell r="CC128">
            <v>10</v>
          </cell>
          <cell r="CD128">
            <v>25</v>
          </cell>
          <cell r="CE128">
            <v>15</v>
          </cell>
          <cell r="CF128">
            <v>20</v>
          </cell>
          <cell r="CG128">
            <v>20</v>
          </cell>
          <cell r="CH128">
            <v>55</v>
          </cell>
          <cell r="CI128">
            <v>15</v>
          </cell>
          <cell r="CJ128">
            <v>20</v>
          </cell>
          <cell r="CK128">
            <v>15</v>
          </cell>
          <cell r="CL128">
            <v>15</v>
          </cell>
          <cell r="CM128">
            <v>25</v>
          </cell>
          <cell r="CN128">
            <v>25</v>
          </cell>
          <cell r="CO128">
            <v>55</v>
          </cell>
          <cell r="CP128">
            <v>35</v>
          </cell>
          <cell r="CQ128">
            <v>30</v>
          </cell>
          <cell r="CR128">
            <v>25</v>
          </cell>
          <cell r="CS128">
            <v>30</v>
          </cell>
          <cell r="CT128">
            <v>45</v>
          </cell>
          <cell r="CU128">
            <v>15</v>
          </cell>
          <cell r="CV128">
            <v>40</v>
          </cell>
          <cell r="CW128">
            <v>35</v>
          </cell>
          <cell r="CX128">
            <v>50</v>
          </cell>
          <cell r="CY128">
            <v>35</v>
          </cell>
          <cell r="CZ128">
            <v>35</v>
          </cell>
          <cell r="DA128">
            <v>50</v>
          </cell>
          <cell r="DB128">
            <v>30</v>
          </cell>
          <cell r="DC128" t="str">
            <v>NA</v>
          </cell>
          <cell r="DD128">
            <v>80</v>
          </cell>
          <cell r="DE128">
            <v>20</v>
          </cell>
          <cell r="DF128">
            <v>45</v>
          </cell>
          <cell r="DG128">
            <v>25</v>
          </cell>
          <cell r="DH128">
            <v>20</v>
          </cell>
          <cell r="DI128">
            <v>10</v>
          </cell>
          <cell r="DJ128">
            <v>15</v>
          </cell>
          <cell r="DK128">
            <v>15</v>
          </cell>
          <cell r="DL128">
            <v>20</v>
          </cell>
          <cell r="DM128">
            <v>10</v>
          </cell>
          <cell r="DN128">
            <v>45</v>
          </cell>
          <cell r="DO128">
            <v>35</v>
          </cell>
          <cell r="DP128">
            <v>10</v>
          </cell>
          <cell r="DQ128" t="str">
            <v>NA</v>
          </cell>
          <cell r="DR128">
            <v>75</v>
          </cell>
          <cell r="DS128">
            <v>40</v>
          </cell>
          <cell r="DT128">
            <v>10</v>
          </cell>
          <cell r="DU128">
            <v>95</v>
          </cell>
          <cell r="DV128">
            <v>30</v>
          </cell>
          <cell r="DW128">
            <v>15</v>
          </cell>
          <cell r="DX128">
            <v>20</v>
          </cell>
          <cell r="DY128">
            <v>35</v>
          </cell>
          <cell r="DZ128">
            <v>155</v>
          </cell>
          <cell r="EA128">
            <v>25</v>
          </cell>
          <cell r="EB128">
            <v>75</v>
          </cell>
          <cell r="EC128">
            <v>30</v>
          </cell>
          <cell r="ED128">
            <v>15</v>
          </cell>
          <cell r="EE128">
            <v>55</v>
          </cell>
          <cell r="EF128">
            <v>55</v>
          </cell>
          <cell r="EG128">
            <v>40</v>
          </cell>
          <cell r="EH128" t="str">
            <v>NA</v>
          </cell>
          <cell r="EI128">
            <v>30</v>
          </cell>
          <cell r="EJ128">
            <v>40</v>
          </cell>
          <cell r="EK128">
            <v>35</v>
          </cell>
          <cell r="EL128">
            <v>50</v>
          </cell>
          <cell r="EM128">
            <v>45</v>
          </cell>
          <cell r="EN128">
            <v>80</v>
          </cell>
          <cell r="EO128">
            <v>5</v>
          </cell>
          <cell r="EP128">
            <v>60</v>
          </cell>
          <cell r="EQ128">
            <v>65</v>
          </cell>
          <cell r="ER128">
            <v>75</v>
          </cell>
          <cell r="ES128">
            <v>40</v>
          </cell>
          <cell r="ET128">
            <v>40</v>
          </cell>
          <cell r="EU128">
            <v>35</v>
          </cell>
          <cell r="EV128">
            <v>65</v>
          </cell>
          <cell r="EW128">
            <v>50</v>
          </cell>
          <cell r="EX128">
            <v>80</v>
          </cell>
          <cell r="EY128">
            <v>35</v>
          </cell>
        </row>
        <row r="129">
          <cell r="B129" t="str">
            <v>2012-15</v>
          </cell>
        </row>
        <row r="130">
          <cell r="B130" t="str">
            <v>2013-16</v>
          </cell>
        </row>
        <row r="131">
          <cell r="B131" t="str">
            <v>Trend</v>
          </cell>
        </row>
        <row r="132">
          <cell r="B132" t="str">
            <v>Rank</v>
          </cell>
        </row>
        <row r="133">
          <cell r="A133" t="str">
            <v>Proportion of adoptive families who were matched to a child during 2013-14 who waited more than 6 months from approval to being matched to a child</v>
          </cell>
          <cell r="B133" t="str">
            <v>2008-11</v>
          </cell>
        </row>
        <row r="134">
          <cell r="B134" t="str">
            <v>2009-12</v>
          </cell>
        </row>
        <row r="135">
          <cell r="B135" t="str">
            <v>2010-13</v>
          </cell>
          <cell r="C135">
            <v>58</v>
          </cell>
          <cell r="D135" t="str">
            <v>..</v>
          </cell>
          <cell r="E135">
            <v>44</v>
          </cell>
          <cell r="F135">
            <v>31</v>
          </cell>
          <cell r="G135">
            <v>70</v>
          </cell>
          <cell r="H135" t="str">
            <v>65*</v>
          </cell>
          <cell r="I135" t="str">
            <v>x</v>
          </cell>
          <cell r="J135" t="str">
            <v>65*</v>
          </cell>
          <cell r="K135" t="str">
            <v>x</v>
          </cell>
          <cell r="L135">
            <v>0</v>
          </cell>
          <cell r="M135">
            <v>70</v>
          </cell>
          <cell r="N135">
            <v>87</v>
          </cell>
          <cell r="O135" t="str">
            <v>x</v>
          </cell>
          <cell r="P135" t="str">
            <v>65*</v>
          </cell>
          <cell r="Q135">
            <v>75</v>
          </cell>
          <cell r="R135">
            <v>55</v>
          </cell>
          <cell r="S135">
            <v>55</v>
          </cell>
          <cell r="T135" t="str">
            <v>x</v>
          </cell>
          <cell r="U135">
            <v>82</v>
          </cell>
          <cell r="V135">
            <v>44</v>
          </cell>
          <cell r="W135">
            <v>77</v>
          </cell>
          <cell r="X135" t="str">
            <v>x</v>
          </cell>
          <cell r="Y135">
            <v>54</v>
          </cell>
          <cell r="Z135" t="str">
            <v>..</v>
          </cell>
          <cell r="AA135">
            <v>73</v>
          </cell>
          <cell r="AB135">
            <v>72</v>
          </cell>
          <cell r="AC135">
            <v>75</v>
          </cell>
          <cell r="AD135">
            <v>73</v>
          </cell>
          <cell r="AE135" t="str">
            <v>x</v>
          </cell>
          <cell r="AF135">
            <v>36</v>
          </cell>
          <cell r="AG135" t="str">
            <v>x</v>
          </cell>
          <cell r="AH135" t="str">
            <v>x</v>
          </cell>
          <cell r="AI135" t="str">
            <v>x</v>
          </cell>
          <cell r="AJ135">
            <v>43</v>
          </cell>
          <cell r="AK135">
            <v>62</v>
          </cell>
          <cell r="AL135">
            <v>84</v>
          </cell>
          <cell r="AM135" t="str">
            <v>x</v>
          </cell>
          <cell r="AN135">
            <v>80</v>
          </cell>
          <cell r="AO135">
            <v>82</v>
          </cell>
          <cell r="AP135">
            <v>63</v>
          </cell>
          <cell r="AQ135">
            <v>50</v>
          </cell>
          <cell r="AR135" t="str">
            <v>x</v>
          </cell>
          <cell r="AS135">
            <v>40</v>
          </cell>
          <cell r="AT135" t="str">
            <v>76*</v>
          </cell>
          <cell r="AU135">
            <v>39</v>
          </cell>
          <cell r="AV135">
            <v>67</v>
          </cell>
          <cell r="AW135">
            <v>47</v>
          </cell>
          <cell r="AX135">
            <v>71</v>
          </cell>
          <cell r="AY135">
            <v>48</v>
          </cell>
          <cell r="AZ135">
            <v>69</v>
          </cell>
          <cell r="BA135">
            <v>31</v>
          </cell>
          <cell r="BB135">
            <v>67</v>
          </cell>
          <cell r="BC135">
            <v>59</v>
          </cell>
          <cell r="BD135">
            <v>83</v>
          </cell>
          <cell r="BE135">
            <v>68</v>
          </cell>
          <cell r="BF135" t="str">
            <v>76*</v>
          </cell>
          <cell r="BG135">
            <v>0</v>
          </cell>
          <cell r="BH135">
            <v>43</v>
          </cell>
          <cell r="BI135">
            <v>40</v>
          </cell>
          <cell r="BJ135">
            <v>63</v>
          </cell>
          <cell r="BK135">
            <v>49</v>
          </cell>
          <cell r="BL135">
            <v>100</v>
          </cell>
          <cell r="BM135">
            <v>56</v>
          </cell>
          <cell r="BN135">
            <v>88</v>
          </cell>
          <cell r="BO135">
            <v>63</v>
          </cell>
          <cell r="BP135">
            <v>64</v>
          </cell>
          <cell r="BQ135">
            <v>73</v>
          </cell>
          <cell r="BR135">
            <v>74</v>
          </cell>
          <cell r="BS135">
            <v>56</v>
          </cell>
          <cell r="BT135">
            <v>32</v>
          </cell>
          <cell r="BU135" t="str">
            <v>..</v>
          </cell>
          <cell r="BV135">
            <v>100</v>
          </cell>
          <cell r="BW135">
            <v>85</v>
          </cell>
          <cell r="BX135">
            <v>60</v>
          </cell>
          <cell r="BY135">
            <v>48</v>
          </cell>
          <cell r="BZ135">
            <v>42</v>
          </cell>
          <cell r="CA135">
            <v>63</v>
          </cell>
          <cell r="CB135">
            <v>0</v>
          </cell>
          <cell r="CC135">
            <v>58</v>
          </cell>
          <cell r="CD135">
            <v>47</v>
          </cell>
          <cell r="CE135">
            <v>70</v>
          </cell>
          <cell r="CF135">
            <v>69</v>
          </cell>
          <cell r="CG135">
            <v>63</v>
          </cell>
          <cell r="CH135">
            <v>80</v>
          </cell>
          <cell r="CI135">
            <v>100</v>
          </cell>
          <cell r="CJ135">
            <v>64</v>
          </cell>
          <cell r="CK135" t="str">
            <v>79*</v>
          </cell>
          <cell r="CL135" t="str">
            <v>79*</v>
          </cell>
          <cell r="CM135">
            <v>79</v>
          </cell>
          <cell r="CN135">
            <v>83</v>
          </cell>
          <cell r="CO135">
            <v>59</v>
          </cell>
          <cell r="CP135">
            <v>61</v>
          </cell>
          <cell r="CQ135">
            <v>42</v>
          </cell>
          <cell r="CR135" t="str">
            <v>x</v>
          </cell>
          <cell r="CS135">
            <v>63</v>
          </cell>
          <cell r="CT135">
            <v>36</v>
          </cell>
          <cell r="CU135" t="str">
            <v>x</v>
          </cell>
          <cell r="CV135">
            <v>35</v>
          </cell>
          <cell r="CW135">
            <v>41</v>
          </cell>
          <cell r="CX135">
            <v>48</v>
          </cell>
          <cell r="CY135">
            <v>54</v>
          </cell>
          <cell r="CZ135">
            <v>73</v>
          </cell>
          <cell r="DA135" t="str">
            <v>44*</v>
          </cell>
          <cell r="DB135">
            <v>42</v>
          </cell>
          <cell r="DC135" t="str">
            <v>44*</v>
          </cell>
          <cell r="DD135">
            <v>49</v>
          </cell>
          <cell r="DE135">
            <v>36</v>
          </cell>
          <cell r="DF135">
            <v>50</v>
          </cell>
          <cell r="DG135">
            <v>59</v>
          </cell>
          <cell r="DH135" t="str">
            <v>x</v>
          </cell>
          <cell r="DI135">
            <v>64</v>
          </cell>
          <cell r="DJ135">
            <v>100</v>
          </cell>
          <cell r="DK135">
            <v>56</v>
          </cell>
          <cell r="DL135">
            <v>67</v>
          </cell>
          <cell r="DM135" t="str">
            <v>x</v>
          </cell>
          <cell r="DN135">
            <v>90</v>
          </cell>
          <cell r="DO135">
            <v>63</v>
          </cell>
          <cell r="DP135">
            <v>100</v>
          </cell>
          <cell r="DQ135" t="str">
            <v>76*</v>
          </cell>
          <cell r="DR135">
            <v>63</v>
          </cell>
          <cell r="DS135">
            <v>83</v>
          </cell>
          <cell r="DT135">
            <v>45</v>
          </cell>
          <cell r="DU135">
            <v>65</v>
          </cell>
          <cell r="DV135" t="str">
            <v>x</v>
          </cell>
          <cell r="DW135">
            <v>87</v>
          </cell>
          <cell r="DX135">
            <v>47</v>
          </cell>
          <cell r="DY135">
            <v>68</v>
          </cell>
          <cell r="DZ135">
            <v>54</v>
          </cell>
          <cell r="EA135">
            <v>62</v>
          </cell>
          <cell r="EB135">
            <v>72</v>
          </cell>
          <cell r="EC135">
            <v>65</v>
          </cell>
          <cell r="ED135" t="str">
            <v>x</v>
          </cell>
          <cell r="EE135">
            <v>38</v>
          </cell>
          <cell r="EF135">
            <v>68</v>
          </cell>
          <cell r="EG135" t="str">
            <v>50*</v>
          </cell>
          <cell r="EH135" t="str">
            <v>50*</v>
          </cell>
          <cell r="EI135">
            <v>78</v>
          </cell>
          <cell r="EJ135">
            <v>50</v>
          </cell>
          <cell r="EK135">
            <v>75</v>
          </cell>
          <cell r="EL135">
            <v>59</v>
          </cell>
          <cell r="EM135">
            <v>88</v>
          </cell>
          <cell r="EN135">
            <v>44</v>
          </cell>
          <cell r="EO135">
            <v>75</v>
          </cell>
          <cell r="EP135">
            <v>45</v>
          </cell>
          <cell r="EQ135">
            <v>27</v>
          </cell>
          <cell r="ER135">
            <v>33</v>
          </cell>
          <cell r="ES135">
            <v>83</v>
          </cell>
          <cell r="ET135">
            <v>89</v>
          </cell>
          <cell r="EU135">
            <v>80</v>
          </cell>
          <cell r="EV135">
            <v>68</v>
          </cell>
          <cell r="EW135">
            <v>63</v>
          </cell>
          <cell r="EX135">
            <v>55</v>
          </cell>
          <cell r="EY135">
            <v>70</v>
          </cell>
        </row>
        <row r="136">
          <cell r="B136" t="str">
            <v>2011-14</v>
          </cell>
          <cell r="C136">
            <v>58</v>
          </cell>
          <cell r="D136" t="str">
            <v>NA</v>
          </cell>
          <cell r="E136">
            <v>63</v>
          </cell>
          <cell r="F136">
            <v>72</v>
          </cell>
          <cell r="G136">
            <v>77</v>
          </cell>
          <cell r="H136" t="str">
            <v>NA</v>
          </cell>
          <cell r="I136" t="str">
            <v>x</v>
          </cell>
          <cell r="J136" t="str">
            <v>NA</v>
          </cell>
          <cell r="K136" t="str">
            <v>x</v>
          </cell>
          <cell r="L136">
            <v>41</v>
          </cell>
          <cell r="M136">
            <v>30</v>
          </cell>
          <cell r="N136">
            <v>73</v>
          </cell>
          <cell r="O136">
            <v>91</v>
          </cell>
          <cell r="P136" t="str">
            <v>NA</v>
          </cell>
          <cell r="Q136">
            <v>56</v>
          </cell>
          <cell r="R136">
            <v>50</v>
          </cell>
          <cell r="S136" t="str">
            <v>x</v>
          </cell>
          <cell r="T136" t="str">
            <v>x</v>
          </cell>
          <cell r="U136">
            <v>84</v>
          </cell>
          <cell r="V136">
            <v>57</v>
          </cell>
          <cell r="W136">
            <v>52</v>
          </cell>
          <cell r="X136">
            <v>47</v>
          </cell>
          <cell r="Y136">
            <v>63</v>
          </cell>
          <cell r="Z136" t="str">
            <v>x</v>
          </cell>
          <cell r="AA136">
            <v>93</v>
          </cell>
          <cell r="AB136">
            <v>53</v>
          </cell>
          <cell r="AC136">
            <v>73</v>
          </cell>
          <cell r="AD136" t="str">
            <v>x</v>
          </cell>
          <cell r="AE136" t="str">
            <v>x</v>
          </cell>
          <cell r="AF136">
            <v>56</v>
          </cell>
          <cell r="AG136" t="str">
            <v>x</v>
          </cell>
          <cell r="AH136">
            <v>53</v>
          </cell>
          <cell r="AI136" t="str">
            <v>x</v>
          </cell>
          <cell r="AJ136">
            <v>71</v>
          </cell>
          <cell r="AK136">
            <v>69</v>
          </cell>
          <cell r="AL136">
            <v>57</v>
          </cell>
          <cell r="AM136">
            <v>69</v>
          </cell>
          <cell r="AN136">
            <v>50</v>
          </cell>
          <cell r="AO136">
            <v>68</v>
          </cell>
          <cell r="AP136">
            <v>62</v>
          </cell>
          <cell r="AQ136" t="str">
            <v>x</v>
          </cell>
          <cell r="AR136" t="str">
            <v>x</v>
          </cell>
          <cell r="AS136">
            <v>65</v>
          </cell>
          <cell r="AT136" t="str">
            <v>NA</v>
          </cell>
          <cell r="AU136" t="str">
            <v>x</v>
          </cell>
          <cell r="AV136">
            <v>45</v>
          </cell>
          <cell r="AW136">
            <v>45</v>
          </cell>
          <cell r="AX136">
            <v>44</v>
          </cell>
          <cell r="AY136">
            <v>48</v>
          </cell>
          <cell r="AZ136">
            <v>67</v>
          </cell>
          <cell r="BA136">
            <v>50</v>
          </cell>
          <cell r="BB136">
            <v>53</v>
          </cell>
          <cell r="BC136">
            <v>52</v>
          </cell>
          <cell r="BD136">
            <v>57</v>
          </cell>
          <cell r="BE136">
            <v>58</v>
          </cell>
          <cell r="BF136" t="str">
            <v>NA</v>
          </cell>
          <cell r="BG136" t="str">
            <v>x</v>
          </cell>
          <cell r="BH136">
            <v>50</v>
          </cell>
          <cell r="BI136" t="str">
            <v>x</v>
          </cell>
          <cell r="BJ136">
            <v>83</v>
          </cell>
          <cell r="BK136">
            <v>25</v>
          </cell>
          <cell r="BL136">
            <v>64</v>
          </cell>
          <cell r="BM136">
            <v>48</v>
          </cell>
          <cell r="BN136">
            <v>63</v>
          </cell>
          <cell r="BO136">
            <v>68</v>
          </cell>
          <cell r="BP136">
            <v>56</v>
          </cell>
          <cell r="BQ136">
            <v>67</v>
          </cell>
          <cell r="BR136">
            <v>33</v>
          </cell>
          <cell r="BS136">
            <v>32</v>
          </cell>
          <cell r="BT136">
            <v>22</v>
          </cell>
          <cell r="BU136" t="str">
            <v>NA</v>
          </cell>
          <cell r="BV136" t="str">
            <v>x</v>
          </cell>
          <cell r="BW136">
            <v>84</v>
          </cell>
          <cell r="BX136">
            <v>83</v>
          </cell>
          <cell r="BY136">
            <v>53</v>
          </cell>
          <cell r="BZ136" t="str">
            <v>x</v>
          </cell>
          <cell r="CA136" t="str">
            <v>x</v>
          </cell>
          <cell r="CB136" t="str">
            <v>x</v>
          </cell>
          <cell r="CC136">
            <v>50</v>
          </cell>
          <cell r="CD136">
            <v>56</v>
          </cell>
          <cell r="CE136" t="str">
            <v>x</v>
          </cell>
          <cell r="CF136">
            <v>57</v>
          </cell>
          <cell r="CG136">
            <v>32</v>
          </cell>
          <cell r="CH136">
            <v>62</v>
          </cell>
          <cell r="CI136">
            <v>64</v>
          </cell>
          <cell r="CJ136" t="str">
            <v>x</v>
          </cell>
          <cell r="CK136" t="str">
            <v>x</v>
          </cell>
          <cell r="CL136" t="str">
            <v>x</v>
          </cell>
          <cell r="CM136">
            <v>81</v>
          </cell>
          <cell r="CN136">
            <v>82</v>
          </cell>
          <cell r="CO136">
            <v>55</v>
          </cell>
          <cell r="CP136">
            <v>37</v>
          </cell>
          <cell r="CQ136">
            <v>50</v>
          </cell>
          <cell r="CR136">
            <v>65</v>
          </cell>
          <cell r="CS136">
            <v>63</v>
          </cell>
          <cell r="CT136">
            <v>33</v>
          </cell>
          <cell r="CU136" t="str">
            <v>x</v>
          </cell>
          <cell r="CV136">
            <v>37</v>
          </cell>
          <cell r="CW136">
            <v>61</v>
          </cell>
          <cell r="CX136">
            <v>49</v>
          </cell>
          <cell r="CY136">
            <v>69</v>
          </cell>
          <cell r="CZ136">
            <v>63</v>
          </cell>
          <cell r="DA136">
            <v>51</v>
          </cell>
          <cell r="DB136">
            <v>42</v>
          </cell>
          <cell r="DC136" t="str">
            <v>NA</v>
          </cell>
          <cell r="DD136">
            <v>48</v>
          </cell>
          <cell r="DE136">
            <v>46</v>
          </cell>
          <cell r="DF136">
            <v>61</v>
          </cell>
          <cell r="DG136">
            <v>50</v>
          </cell>
          <cell r="DH136">
            <v>57</v>
          </cell>
          <cell r="DI136" t="str">
            <v>x</v>
          </cell>
          <cell r="DJ136" t="str">
            <v>x</v>
          </cell>
          <cell r="DK136">
            <v>59</v>
          </cell>
          <cell r="DL136">
            <v>50</v>
          </cell>
          <cell r="DM136" t="str">
            <v>x</v>
          </cell>
          <cell r="DN136">
            <v>77</v>
          </cell>
          <cell r="DO136">
            <v>49</v>
          </cell>
          <cell r="DP136" t="str">
            <v>x</v>
          </cell>
          <cell r="DQ136" t="str">
            <v>NA</v>
          </cell>
          <cell r="DR136">
            <v>70</v>
          </cell>
          <cell r="DS136">
            <v>94</v>
          </cell>
          <cell r="DT136" t="str">
            <v>x</v>
          </cell>
          <cell r="DU136">
            <v>36</v>
          </cell>
          <cell r="DV136">
            <v>38</v>
          </cell>
          <cell r="DW136">
            <v>73</v>
          </cell>
          <cell r="DX136">
            <v>57</v>
          </cell>
          <cell r="DY136">
            <v>45</v>
          </cell>
          <cell r="DZ136">
            <v>35</v>
          </cell>
          <cell r="EA136">
            <v>35</v>
          </cell>
          <cell r="EB136">
            <v>51</v>
          </cell>
          <cell r="EC136">
            <v>79</v>
          </cell>
          <cell r="ED136" t="str">
            <v>x</v>
          </cell>
          <cell r="EE136">
            <v>50</v>
          </cell>
          <cell r="EF136">
            <v>71</v>
          </cell>
          <cell r="EG136">
            <v>46</v>
          </cell>
          <cell r="EH136" t="str">
            <v>NA</v>
          </cell>
          <cell r="EI136">
            <v>45</v>
          </cell>
          <cell r="EJ136">
            <v>59</v>
          </cell>
          <cell r="EK136">
            <v>51</v>
          </cell>
          <cell r="EL136">
            <v>59</v>
          </cell>
          <cell r="EM136">
            <v>54</v>
          </cell>
          <cell r="EN136">
            <v>67</v>
          </cell>
          <cell r="EO136" t="str">
            <v>x</v>
          </cell>
          <cell r="EP136">
            <v>43</v>
          </cell>
          <cell r="EQ136">
            <v>28</v>
          </cell>
          <cell r="ER136">
            <v>83</v>
          </cell>
          <cell r="ES136">
            <v>57</v>
          </cell>
          <cell r="ET136">
            <v>47</v>
          </cell>
          <cell r="EU136">
            <v>59</v>
          </cell>
          <cell r="EV136">
            <v>60</v>
          </cell>
          <cell r="EW136">
            <v>75</v>
          </cell>
          <cell r="EX136">
            <v>60</v>
          </cell>
          <cell r="EY136">
            <v>50</v>
          </cell>
        </row>
        <row r="137">
          <cell r="B137" t="str">
            <v>2012-15</v>
          </cell>
        </row>
        <row r="138">
          <cell r="B138" t="str">
            <v>2013-16</v>
          </cell>
        </row>
        <row r="139">
          <cell r="B139" t="str">
            <v>Trend</v>
          </cell>
        </row>
        <row r="140">
          <cell r="B140" t="str">
            <v>Rank</v>
          </cell>
        </row>
        <row r="141">
          <cell r="A141" t="str">
            <v>Number of applications still to be assessed (not yet approved or rejected) as at 31st March 2014</v>
          </cell>
          <cell r="B141" t="str">
            <v>2008-11</v>
          </cell>
        </row>
        <row r="142">
          <cell r="B142" t="str">
            <v>2009-12</v>
          </cell>
        </row>
        <row r="143">
          <cell r="B143" t="str">
            <v>2010-13</v>
          </cell>
          <cell r="C143" t="str">
            <v>2,506</v>
          </cell>
          <cell r="D143">
            <v>2</v>
          </cell>
          <cell r="E143">
            <v>25</v>
          </cell>
          <cell r="F143">
            <v>11</v>
          </cell>
          <cell r="G143">
            <v>7</v>
          </cell>
          <cell r="H143" t="str">
            <v>21*</v>
          </cell>
          <cell r="I143">
            <v>14</v>
          </cell>
          <cell r="J143" t="str">
            <v>21*</v>
          </cell>
          <cell r="K143">
            <v>20</v>
          </cell>
          <cell r="L143"/>
          <cell r="M143">
            <v>23</v>
          </cell>
          <cell r="N143">
            <v>11</v>
          </cell>
          <cell r="O143">
            <v>5</v>
          </cell>
          <cell r="P143" t="str">
            <v>21*</v>
          </cell>
          <cell r="Q143">
            <v>13</v>
          </cell>
          <cell r="R143">
            <v>10</v>
          </cell>
          <cell r="S143">
            <v>15</v>
          </cell>
          <cell r="T143">
            <v>11</v>
          </cell>
          <cell r="U143">
            <v>8</v>
          </cell>
          <cell r="V143">
            <v>6</v>
          </cell>
          <cell r="W143">
            <v>20</v>
          </cell>
          <cell r="X143">
            <v>6</v>
          </cell>
          <cell r="Y143">
            <v>26</v>
          </cell>
          <cell r="Z143">
            <v>0</v>
          </cell>
          <cell r="AA143">
            <v>7</v>
          </cell>
          <cell r="AB143">
            <v>17</v>
          </cell>
          <cell r="AC143">
            <v>6</v>
          </cell>
          <cell r="AD143">
            <v>2</v>
          </cell>
          <cell r="AE143">
            <v>2</v>
          </cell>
          <cell r="AF143">
            <v>23</v>
          </cell>
          <cell r="AG143">
            <v>6</v>
          </cell>
          <cell r="AH143">
            <v>9</v>
          </cell>
          <cell r="AI143">
            <v>12</v>
          </cell>
          <cell r="AJ143">
            <v>25</v>
          </cell>
          <cell r="AK143">
            <v>47</v>
          </cell>
          <cell r="AL143">
            <v>27</v>
          </cell>
          <cell r="AM143">
            <v>9</v>
          </cell>
          <cell r="AN143">
            <v>4</v>
          </cell>
          <cell r="AO143">
            <v>7</v>
          </cell>
          <cell r="AP143">
            <v>8</v>
          </cell>
          <cell r="AQ143">
            <v>9</v>
          </cell>
          <cell r="AR143">
            <v>6</v>
          </cell>
          <cell r="AS143">
            <v>25</v>
          </cell>
          <cell r="AT143" t="str">
            <v>47*</v>
          </cell>
          <cell r="AU143">
            <v>16</v>
          </cell>
          <cell r="AV143">
            <v>27</v>
          </cell>
          <cell r="AW143">
            <v>14</v>
          </cell>
          <cell r="AX143">
            <v>11</v>
          </cell>
          <cell r="AY143">
            <v>60</v>
          </cell>
          <cell r="AZ143">
            <v>16</v>
          </cell>
          <cell r="BA143">
            <v>5</v>
          </cell>
          <cell r="BB143">
            <v>22</v>
          </cell>
          <cell r="BC143">
            <v>24</v>
          </cell>
          <cell r="BD143">
            <v>15</v>
          </cell>
          <cell r="BE143">
            <v>20</v>
          </cell>
          <cell r="BF143" t="str">
            <v>47*</v>
          </cell>
          <cell r="BG143">
            <v>1</v>
          </cell>
          <cell r="BH143">
            <v>20</v>
          </cell>
          <cell r="BI143">
            <v>3</v>
          </cell>
          <cell r="BJ143">
            <v>23</v>
          </cell>
          <cell r="BK143">
            <v>56</v>
          </cell>
          <cell r="BL143">
            <v>5</v>
          </cell>
          <cell r="BM143">
            <v>20</v>
          </cell>
          <cell r="BN143">
            <v>66</v>
          </cell>
          <cell r="BO143">
            <v>19</v>
          </cell>
          <cell r="BP143">
            <v>14</v>
          </cell>
          <cell r="BQ143">
            <v>28</v>
          </cell>
          <cell r="BR143">
            <v>6</v>
          </cell>
          <cell r="BS143">
            <v>8</v>
          </cell>
          <cell r="BT143">
            <v>15</v>
          </cell>
          <cell r="BU143">
            <v>0</v>
          </cell>
          <cell r="BV143">
            <v>8</v>
          </cell>
          <cell r="BW143">
            <v>21</v>
          </cell>
          <cell r="BX143">
            <v>4</v>
          </cell>
          <cell r="BY143">
            <v>9</v>
          </cell>
          <cell r="BZ143">
            <v>10</v>
          </cell>
          <cell r="CA143">
            <v>22</v>
          </cell>
          <cell r="CB143">
            <v>18</v>
          </cell>
          <cell r="CC143">
            <v>6</v>
          </cell>
          <cell r="CD143">
            <v>18</v>
          </cell>
          <cell r="CE143">
            <v>7</v>
          </cell>
          <cell r="CF143">
            <v>10</v>
          </cell>
          <cell r="CG143">
            <v>12</v>
          </cell>
          <cell r="CH143">
            <v>25</v>
          </cell>
          <cell r="CI143">
            <v>10</v>
          </cell>
          <cell r="CJ143">
            <v>5</v>
          </cell>
          <cell r="CK143" t="str">
            <v>18*</v>
          </cell>
          <cell r="CL143" t="str">
            <v>18*</v>
          </cell>
          <cell r="CM143">
            <v>16</v>
          </cell>
          <cell r="CN143">
            <v>15</v>
          </cell>
          <cell r="CO143">
            <v>21</v>
          </cell>
          <cell r="CP143">
            <v>18</v>
          </cell>
          <cell r="CQ143">
            <v>14</v>
          </cell>
          <cell r="CR143">
            <v>15</v>
          </cell>
          <cell r="CS143">
            <v>10</v>
          </cell>
          <cell r="CT143">
            <v>18</v>
          </cell>
          <cell r="CU143">
            <v>8</v>
          </cell>
          <cell r="CV143">
            <v>32</v>
          </cell>
          <cell r="CW143">
            <v>21</v>
          </cell>
          <cell r="CX143">
            <v>18</v>
          </cell>
          <cell r="CY143">
            <v>22</v>
          </cell>
          <cell r="CZ143">
            <v>36</v>
          </cell>
          <cell r="DA143" t="str">
            <v>17*</v>
          </cell>
          <cell r="DB143">
            <v>22</v>
          </cell>
          <cell r="DC143" t="str">
            <v>17*</v>
          </cell>
          <cell r="DD143">
            <v>43</v>
          </cell>
          <cell r="DE143">
            <v>11</v>
          </cell>
          <cell r="DF143">
            <v>21</v>
          </cell>
          <cell r="DG143">
            <v>6</v>
          </cell>
          <cell r="DH143">
            <v>10</v>
          </cell>
          <cell r="DI143">
            <v>8</v>
          </cell>
          <cell r="DJ143">
            <v>4</v>
          </cell>
          <cell r="DK143">
            <v>21</v>
          </cell>
          <cell r="DL143">
            <v>10</v>
          </cell>
          <cell r="DM143">
            <v>7</v>
          </cell>
          <cell r="DN143">
            <v>27</v>
          </cell>
          <cell r="DO143">
            <v>15</v>
          </cell>
          <cell r="DP143">
            <v>6</v>
          </cell>
          <cell r="DQ143" t="str">
            <v>47*</v>
          </cell>
          <cell r="DR143">
            <v>15</v>
          </cell>
          <cell r="DS143">
            <v>7</v>
          </cell>
          <cell r="DT143">
            <v>6</v>
          </cell>
          <cell r="DU143">
            <v>41</v>
          </cell>
          <cell r="DV143">
            <v>11</v>
          </cell>
          <cell r="DW143">
            <v>6</v>
          </cell>
          <cell r="DX143">
            <v>8</v>
          </cell>
          <cell r="DY143">
            <v>16</v>
          </cell>
          <cell r="DZ143">
            <v>99</v>
          </cell>
          <cell r="EA143">
            <v>26</v>
          </cell>
          <cell r="EB143">
            <v>32</v>
          </cell>
          <cell r="EC143">
            <v>15</v>
          </cell>
          <cell r="ED143">
            <v>8</v>
          </cell>
          <cell r="EE143">
            <v>27</v>
          </cell>
          <cell r="EF143">
            <v>21</v>
          </cell>
          <cell r="EG143" t="str">
            <v>21*</v>
          </cell>
          <cell r="EH143" t="str">
            <v>21*</v>
          </cell>
          <cell r="EI143">
            <v>19</v>
          </cell>
          <cell r="EJ143">
            <v>6</v>
          </cell>
          <cell r="EK143">
            <v>34</v>
          </cell>
          <cell r="EL143">
            <v>9</v>
          </cell>
          <cell r="EM143">
            <v>26</v>
          </cell>
          <cell r="EN143">
            <v>27</v>
          </cell>
          <cell r="EO143">
            <v>9</v>
          </cell>
          <cell r="EP143">
            <v>40</v>
          </cell>
          <cell r="EQ143">
            <v>19</v>
          </cell>
          <cell r="ER143">
            <v>34</v>
          </cell>
          <cell r="ES143">
            <v>12</v>
          </cell>
          <cell r="ET143">
            <v>21</v>
          </cell>
          <cell r="EU143">
            <v>13</v>
          </cell>
          <cell r="EV143">
            <v>16</v>
          </cell>
          <cell r="EW143">
            <v>38</v>
          </cell>
          <cell r="EX143">
            <v>31</v>
          </cell>
          <cell r="EY143">
            <v>32</v>
          </cell>
        </row>
        <row r="144">
          <cell r="B144" t="str">
            <v>2011-14</v>
          </cell>
          <cell r="C144">
            <v>4245</v>
          </cell>
          <cell r="D144" t="str">
            <v>x</v>
          </cell>
          <cell r="E144">
            <v>10</v>
          </cell>
          <cell r="F144">
            <v>25</v>
          </cell>
          <cell r="G144">
            <v>5</v>
          </cell>
          <cell r="H144" t="str">
            <v>NA</v>
          </cell>
          <cell r="I144">
            <v>20</v>
          </cell>
          <cell r="J144" t="str">
            <v>NA</v>
          </cell>
          <cell r="K144">
            <v>30</v>
          </cell>
          <cell r="L144" t="str">
            <v>x</v>
          </cell>
          <cell r="M144">
            <v>30</v>
          </cell>
          <cell r="N144">
            <v>20</v>
          </cell>
          <cell r="O144">
            <v>15</v>
          </cell>
          <cell r="P144" t="str">
            <v>NA</v>
          </cell>
          <cell r="Q144">
            <v>10</v>
          </cell>
          <cell r="R144">
            <v>5</v>
          </cell>
          <cell r="S144">
            <v>35</v>
          </cell>
          <cell r="T144" t="str">
            <v>x</v>
          </cell>
          <cell r="U144">
            <v>25</v>
          </cell>
          <cell r="V144">
            <v>20</v>
          </cell>
          <cell r="W144">
            <v>20</v>
          </cell>
          <cell r="X144">
            <v>5</v>
          </cell>
          <cell r="Y144">
            <v>15</v>
          </cell>
          <cell r="Z144">
            <v>0</v>
          </cell>
          <cell r="AA144">
            <v>10</v>
          </cell>
          <cell r="AB144">
            <v>30</v>
          </cell>
          <cell r="AC144" t="str">
            <v>x</v>
          </cell>
          <cell r="AD144">
            <v>10</v>
          </cell>
          <cell r="AE144" t="str">
            <v>x</v>
          </cell>
          <cell r="AF144">
            <v>15</v>
          </cell>
          <cell r="AG144">
            <v>15</v>
          </cell>
          <cell r="AH144">
            <v>10</v>
          </cell>
          <cell r="AI144">
            <v>15</v>
          </cell>
          <cell r="AJ144">
            <v>25</v>
          </cell>
          <cell r="AK144">
            <v>55</v>
          </cell>
          <cell r="AL144">
            <v>30</v>
          </cell>
          <cell r="AM144">
            <v>10</v>
          </cell>
          <cell r="AN144">
            <v>15</v>
          </cell>
          <cell r="AO144">
            <v>15</v>
          </cell>
          <cell r="AP144">
            <v>10</v>
          </cell>
          <cell r="AQ144">
            <v>10</v>
          </cell>
          <cell r="AR144" t="str">
            <v>x</v>
          </cell>
          <cell r="AS144">
            <v>35</v>
          </cell>
          <cell r="AT144" t="str">
            <v>NA</v>
          </cell>
          <cell r="AU144">
            <v>5</v>
          </cell>
          <cell r="AV144">
            <v>55</v>
          </cell>
          <cell r="AW144">
            <v>20</v>
          </cell>
          <cell r="AX144">
            <v>15</v>
          </cell>
          <cell r="AY144">
            <v>65</v>
          </cell>
          <cell r="AZ144">
            <v>15</v>
          </cell>
          <cell r="BA144">
            <v>10</v>
          </cell>
          <cell r="BB144">
            <v>30</v>
          </cell>
          <cell r="BC144">
            <v>30</v>
          </cell>
          <cell r="BD144">
            <v>10</v>
          </cell>
          <cell r="BE144">
            <v>25</v>
          </cell>
          <cell r="BF144" t="str">
            <v>NA</v>
          </cell>
          <cell r="BG144">
            <v>20</v>
          </cell>
          <cell r="BH144">
            <v>20</v>
          </cell>
          <cell r="BI144">
            <v>25</v>
          </cell>
          <cell r="BJ144">
            <v>40</v>
          </cell>
          <cell r="BK144">
            <v>65</v>
          </cell>
          <cell r="BL144">
            <v>25</v>
          </cell>
          <cell r="BM144">
            <v>35</v>
          </cell>
          <cell r="BN144">
            <v>55</v>
          </cell>
          <cell r="BO144">
            <v>15</v>
          </cell>
          <cell r="BP144">
            <v>10</v>
          </cell>
          <cell r="BQ144">
            <v>55</v>
          </cell>
          <cell r="BR144">
            <v>15</v>
          </cell>
          <cell r="BS144">
            <v>15</v>
          </cell>
          <cell r="BT144">
            <v>10</v>
          </cell>
          <cell r="BU144" t="str">
            <v>x</v>
          </cell>
          <cell r="BV144">
            <v>0</v>
          </cell>
          <cell r="BW144">
            <v>40</v>
          </cell>
          <cell r="BX144">
            <v>10</v>
          </cell>
          <cell r="BY144">
            <v>10</v>
          </cell>
          <cell r="BZ144">
            <v>10</v>
          </cell>
          <cell r="CA144">
            <v>15</v>
          </cell>
          <cell r="CB144">
            <v>15</v>
          </cell>
          <cell r="CC144">
            <v>10</v>
          </cell>
          <cell r="CD144">
            <v>30</v>
          </cell>
          <cell r="CE144">
            <v>10</v>
          </cell>
          <cell r="CF144">
            <v>5</v>
          </cell>
          <cell r="CG144">
            <v>15</v>
          </cell>
          <cell r="CH144">
            <v>50</v>
          </cell>
          <cell r="CI144">
            <v>10</v>
          </cell>
          <cell r="CJ144">
            <v>10</v>
          </cell>
          <cell r="CK144" t="str">
            <v>x</v>
          </cell>
          <cell r="CL144">
            <v>15</v>
          </cell>
          <cell r="CM144" t="str">
            <v>NA</v>
          </cell>
          <cell r="CN144">
            <v>10</v>
          </cell>
          <cell r="CO144">
            <v>30</v>
          </cell>
          <cell r="CP144">
            <v>20</v>
          </cell>
          <cell r="CQ144">
            <v>25</v>
          </cell>
          <cell r="CR144">
            <v>15</v>
          </cell>
          <cell r="CS144">
            <v>20</v>
          </cell>
          <cell r="CT144">
            <v>25</v>
          </cell>
          <cell r="CU144">
            <v>15</v>
          </cell>
          <cell r="CV144">
            <v>35</v>
          </cell>
          <cell r="CW144">
            <v>15</v>
          </cell>
          <cell r="CX144">
            <v>85</v>
          </cell>
          <cell r="CY144">
            <v>20</v>
          </cell>
          <cell r="CZ144">
            <v>35</v>
          </cell>
          <cell r="DA144">
            <v>45</v>
          </cell>
          <cell r="DB144">
            <v>15</v>
          </cell>
          <cell r="DC144" t="str">
            <v>NA</v>
          </cell>
          <cell r="DD144">
            <v>55</v>
          </cell>
          <cell r="DE144">
            <v>25</v>
          </cell>
          <cell r="DF144">
            <v>30</v>
          </cell>
          <cell r="DG144">
            <v>10</v>
          </cell>
          <cell r="DH144" t="str">
            <v>x</v>
          </cell>
          <cell r="DI144">
            <v>10</v>
          </cell>
          <cell r="DJ144">
            <v>10</v>
          </cell>
          <cell r="DK144">
            <v>10</v>
          </cell>
          <cell r="DL144">
            <v>15</v>
          </cell>
          <cell r="DM144">
            <v>15</v>
          </cell>
          <cell r="DN144">
            <v>45</v>
          </cell>
          <cell r="DO144">
            <v>30</v>
          </cell>
          <cell r="DP144">
            <v>10</v>
          </cell>
          <cell r="DQ144" t="str">
            <v>NA</v>
          </cell>
          <cell r="DR144">
            <v>45</v>
          </cell>
          <cell r="DS144">
            <v>0</v>
          </cell>
          <cell r="DT144" t="str">
            <v>x</v>
          </cell>
          <cell r="DU144">
            <v>65</v>
          </cell>
          <cell r="DV144">
            <v>20</v>
          </cell>
          <cell r="DW144" t="str">
            <v>x</v>
          </cell>
          <cell r="DX144">
            <v>10</v>
          </cell>
          <cell r="DY144">
            <v>40</v>
          </cell>
          <cell r="DZ144">
            <v>125</v>
          </cell>
          <cell r="EA144">
            <v>20</v>
          </cell>
          <cell r="EB144">
            <v>30</v>
          </cell>
          <cell r="EC144">
            <v>10</v>
          </cell>
          <cell r="ED144">
            <v>10</v>
          </cell>
          <cell r="EE144">
            <v>40</v>
          </cell>
          <cell r="EF144">
            <v>20</v>
          </cell>
          <cell r="EG144">
            <v>35</v>
          </cell>
          <cell r="EH144" t="str">
            <v>NA</v>
          </cell>
          <cell r="EI144">
            <v>30</v>
          </cell>
          <cell r="EJ144">
            <v>20</v>
          </cell>
          <cell r="EK144">
            <v>40</v>
          </cell>
          <cell r="EL144">
            <v>30</v>
          </cell>
          <cell r="EM144">
            <v>80</v>
          </cell>
          <cell r="EN144">
            <v>60</v>
          </cell>
          <cell r="EO144">
            <v>10</v>
          </cell>
          <cell r="EP144">
            <v>35</v>
          </cell>
          <cell r="EQ144">
            <v>50</v>
          </cell>
          <cell r="ER144">
            <v>30</v>
          </cell>
          <cell r="ES144">
            <v>20</v>
          </cell>
          <cell r="ET144">
            <v>25</v>
          </cell>
          <cell r="EU144">
            <v>60</v>
          </cell>
          <cell r="EV144">
            <v>35</v>
          </cell>
          <cell r="EW144">
            <v>55</v>
          </cell>
          <cell r="EX144">
            <v>50</v>
          </cell>
          <cell r="EY144">
            <v>30</v>
          </cell>
        </row>
        <row r="145">
          <cell r="B145" t="str">
            <v>2012-15</v>
          </cell>
        </row>
        <row r="146">
          <cell r="B146" t="str">
            <v>2013-16</v>
          </cell>
        </row>
        <row r="147">
          <cell r="B147" t="str">
            <v>Trend</v>
          </cell>
        </row>
        <row r="148">
          <cell r="B148" t="str">
            <v>Rank</v>
          </cell>
        </row>
        <row r="149">
          <cell r="A149" t="str">
            <v>Number of children awaiting adoption with a placement order (as at 31 March 2014)</v>
          </cell>
          <cell r="B149" t="str">
            <v>2008-11</v>
          </cell>
        </row>
        <row r="150">
          <cell r="B150" t="str">
            <v>2009-12</v>
          </cell>
          <cell r="C150" t="str">
            <v>4,780</v>
          </cell>
          <cell r="D150">
            <v>0</v>
          </cell>
          <cell r="E150">
            <v>10</v>
          </cell>
          <cell r="F150">
            <v>25</v>
          </cell>
          <cell r="G150">
            <v>10</v>
          </cell>
          <cell r="H150">
            <v>15</v>
          </cell>
          <cell r="I150">
            <v>10</v>
          </cell>
          <cell r="J150" t="str">
            <v>x</v>
          </cell>
          <cell r="K150">
            <v>40</v>
          </cell>
          <cell r="L150">
            <v>25</v>
          </cell>
          <cell r="M150">
            <v>30</v>
          </cell>
          <cell r="N150">
            <v>10</v>
          </cell>
          <cell r="O150">
            <v>15</v>
          </cell>
          <cell r="P150">
            <v>10</v>
          </cell>
          <cell r="Q150">
            <v>25</v>
          </cell>
          <cell r="R150">
            <v>10</v>
          </cell>
          <cell r="S150">
            <v>10</v>
          </cell>
          <cell r="T150">
            <v>15</v>
          </cell>
          <cell r="U150">
            <v>10</v>
          </cell>
          <cell r="V150">
            <v>20</v>
          </cell>
          <cell r="W150">
            <v>35</v>
          </cell>
          <cell r="X150">
            <v>20</v>
          </cell>
          <cell r="Y150">
            <v>40</v>
          </cell>
          <cell r="Z150">
            <v>10</v>
          </cell>
          <cell r="AA150">
            <v>10</v>
          </cell>
          <cell r="AB150">
            <v>15</v>
          </cell>
          <cell r="AC150">
            <v>20</v>
          </cell>
          <cell r="AD150">
            <v>15</v>
          </cell>
          <cell r="AE150">
            <v>10</v>
          </cell>
          <cell r="AF150">
            <v>15</v>
          </cell>
          <cell r="AG150">
            <v>15</v>
          </cell>
          <cell r="AH150">
            <v>5</v>
          </cell>
          <cell r="AI150">
            <v>20</v>
          </cell>
          <cell r="AJ150">
            <v>15</v>
          </cell>
          <cell r="AK150">
            <v>115</v>
          </cell>
          <cell r="AL150">
            <v>30</v>
          </cell>
          <cell r="AM150">
            <v>50</v>
          </cell>
          <cell r="AN150">
            <v>40</v>
          </cell>
          <cell r="AO150">
            <v>15</v>
          </cell>
          <cell r="AP150">
            <v>10</v>
          </cell>
          <cell r="AQ150">
            <v>70</v>
          </cell>
          <cell r="AR150">
            <v>20</v>
          </cell>
          <cell r="AS150">
            <v>45</v>
          </cell>
          <cell r="AT150">
            <v>25</v>
          </cell>
          <cell r="AU150">
            <v>25</v>
          </cell>
          <cell r="AV150">
            <v>20</v>
          </cell>
          <cell r="AW150">
            <v>40</v>
          </cell>
          <cell r="AX150">
            <v>15</v>
          </cell>
          <cell r="AY150">
            <v>70</v>
          </cell>
          <cell r="AZ150">
            <v>30</v>
          </cell>
          <cell r="BA150">
            <v>45</v>
          </cell>
          <cell r="BB150">
            <v>30</v>
          </cell>
          <cell r="BC150">
            <v>20</v>
          </cell>
          <cell r="BD150">
            <v>15</v>
          </cell>
          <cell r="BE150" t="str">
            <v>x</v>
          </cell>
          <cell r="BF150">
            <v>45</v>
          </cell>
          <cell r="BG150">
            <v>20</v>
          </cell>
          <cell r="BH150">
            <v>45</v>
          </cell>
          <cell r="BI150">
            <v>55</v>
          </cell>
          <cell r="BJ150">
            <v>50</v>
          </cell>
          <cell r="BK150">
            <v>50</v>
          </cell>
          <cell r="BL150">
            <v>35</v>
          </cell>
          <cell r="BM150">
            <v>80</v>
          </cell>
          <cell r="BN150">
            <v>140</v>
          </cell>
          <cell r="BO150">
            <v>45</v>
          </cell>
          <cell r="BP150">
            <v>20</v>
          </cell>
          <cell r="BQ150">
            <v>30</v>
          </cell>
          <cell r="BR150">
            <v>15</v>
          </cell>
          <cell r="BS150">
            <v>25</v>
          </cell>
          <cell r="BT150">
            <v>40</v>
          </cell>
          <cell r="BU150">
            <v>0</v>
          </cell>
          <cell r="BV150" t="str">
            <v>x</v>
          </cell>
          <cell r="BW150">
            <v>25</v>
          </cell>
          <cell r="BX150">
            <v>15</v>
          </cell>
          <cell r="BY150">
            <v>20</v>
          </cell>
          <cell r="BZ150">
            <v>10</v>
          </cell>
          <cell r="CA150">
            <v>25</v>
          </cell>
          <cell r="CB150">
            <v>25</v>
          </cell>
          <cell r="CC150">
            <v>30</v>
          </cell>
          <cell r="CD150">
            <v>70</v>
          </cell>
          <cell r="CE150">
            <v>35</v>
          </cell>
          <cell r="CF150">
            <v>20</v>
          </cell>
          <cell r="CG150">
            <v>15</v>
          </cell>
          <cell r="CH150">
            <v>25</v>
          </cell>
          <cell r="CI150">
            <v>15</v>
          </cell>
          <cell r="CJ150">
            <v>20</v>
          </cell>
          <cell r="CK150">
            <v>5</v>
          </cell>
          <cell r="CL150">
            <v>5</v>
          </cell>
          <cell r="CM150">
            <v>30</v>
          </cell>
          <cell r="CN150">
            <v>50</v>
          </cell>
          <cell r="CO150">
            <v>100</v>
          </cell>
          <cell r="CP150">
            <v>65</v>
          </cell>
          <cell r="CQ150">
            <v>20</v>
          </cell>
          <cell r="CR150">
            <v>15</v>
          </cell>
          <cell r="CS150">
            <v>20</v>
          </cell>
          <cell r="CT150">
            <v>70</v>
          </cell>
          <cell r="CU150" t="str">
            <v>x</v>
          </cell>
          <cell r="CV150">
            <v>75</v>
          </cell>
          <cell r="CW150">
            <v>45</v>
          </cell>
          <cell r="CX150">
            <v>50</v>
          </cell>
          <cell r="CY150">
            <v>35</v>
          </cell>
          <cell r="CZ150">
            <v>40</v>
          </cell>
          <cell r="DA150">
            <v>25</v>
          </cell>
          <cell r="DB150">
            <v>30</v>
          </cell>
          <cell r="DC150">
            <v>0</v>
          </cell>
          <cell r="DD150">
            <v>90</v>
          </cell>
          <cell r="DE150">
            <v>45</v>
          </cell>
          <cell r="DF150">
            <v>10</v>
          </cell>
          <cell r="DG150">
            <v>10</v>
          </cell>
          <cell r="DH150">
            <v>10</v>
          </cell>
          <cell r="DI150">
            <v>10</v>
          </cell>
          <cell r="DJ150">
            <v>10</v>
          </cell>
          <cell r="DK150">
            <v>25</v>
          </cell>
          <cell r="DL150">
            <v>20</v>
          </cell>
          <cell r="DM150">
            <v>0</v>
          </cell>
          <cell r="DN150">
            <v>35</v>
          </cell>
          <cell r="DO150">
            <v>50</v>
          </cell>
          <cell r="DP150">
            <v>10</v>
          </cell>
          <cell r="DQ150">
            <v>15</v>
          </cell>
          <cell r="DR150">
            <v>25</v>
          </cell>
          <cell r="DS150">
            <v>30</v>
          </cell>
          <cell r="DT150">
            <v>25</v>
          </cell>
          <cell r="DU150">
            <v>70</v>
          </cell>
          <cell r="DV150">
            <v>10</v>
          </cell>
          <cell r="DW150">
            <v>15</v>
          </cell>
          <cell r="DX150">
            <v>10</v>
          </cell>
          <cell r="DY150">
            <v>40</v>
          </cell>
          <cell r="DZ150">
            <v>120</v>
          </cell>
          <cell r="EA150">
            <v>35</v>
          </cell>
          <cell r="EB150">
            <v>130</v>
          </cell>
          <cell r="EC150">
            <v>25</v>
          </cell>
          <cell r="ED150">
            <v>55</v>
          </cell>
          <cell r="EE150">
            <v>85</v>
          </cell>
          <cell r="EF150">
            <v>70</v>
          </cell>
          <cell r="EG150">
            <v>5</v>
          </cell>
          <cell r="EH150">
            <v>10</v>
          </cell>
          <cell r="EI150">
            <v>30</v>
          </cell>
          <cell r="EJ150">
            <v>20</v>
          </cell>
          <cell r="EK150">
            <v>30</v>
          </cell>
          <cell r="EL150">
            <v>45</v>
          </cell>
          <cell r="EM150">
            <v>35</v>
          </cell>
          <cell r="EN150">
            <v>55</v>
          </cell>
          <cell r="EO150">
            <v>10</v>
          </cell>
          <cell r="EP150">
            <v>40</v>
          </cell>
          <cell r="EQ150">
            <v>55</v>
          </cell>
          <cell r="ER150">
            <v>100</v>
          </cell>
          <cell r="ES150">
            <v>10</v>
          </cell>
          <cell r="ET150">
            <v>25</v>
          </cell>
          <cell r="EU150">
            <v>40</v>
          </cell>
          <cell r="EV150">
            <v>70</v>
          </cell>
          <cell r="EW150">
            <v>35</v>
          </cell>
          <cell r="EX150">
            <v>50</v>
          </cell>
          <cell r="EY150">
            <v>50</v>
          </cell>
        </row>
        <row r="151">
          <cell r="B151" t="str">
            <v>2010-13</v>
          </cell>
          <cell r="C151" t="str">
            <v>5,480</v>
          </cell>
          <cell r="D151">
            <v>0</v>
          </cell>
          <cell r="E151">
            <v>10</v>
          </cell>
          <cell r="F151">
            <v>15</v>
          </cell>
          <cell r="G151">
            <v>20</v>
          </cell>
          <cell r="H151">
            <v>15</v>
          </cell>
          <cell r="I151">
            <v>5</v>
          </cell>
          <cell r="J151" t="str">
            <v>x</v>
          </cell>
          <cell r="K151">
            <v>45</v>
          </cell>
          <cell r="L151">
            <v>25</v>
          </cell>
          <cell r="M151">
            <v>40</v>
          </cell>
          <cell r="N151">
            <v>20</v>
          </cell>
          <cell r="O151">
            <v>25</v>
          </cell>
          <cell r="P151" t="str">
            <v>x</v>
          </cell>
          <cell r="Q151">
            <v>35</v>
          </cell>
          <cell r="R151">
            <v>15</v>
          </cell>
          <cell r="S151">
            <v>25</v>
          </cell>
          <cell r="T151">
            <v>10</v>
          </cell>
          <cell r="U151">
            <v>20</v>
          </cell>
          <cell r="V151">
            <v>20</v>
          </cell>
          <cell r="W151">
            <v>30</v>
          </cell>
          <cell r="X151">
            <v>30</v>
          </cell>
          <cell r="Y151">
            <v>40</v>
          </cell>
          <cell r="Z151" t="str">
            <v>x</v>
          </cell>
          <cell r="AA151">
            <v>10</v>
          </cell>
          <cell r="AB151">
            <v>25</v>
          </cell>
          <cell r="AC151">
            <v>15</v>
          </cell>
          <cell r="AD151">
            <v>20</v>
          </cell>
          <cell r="AE151">
            <v>15</v>
          </cell>
          <cell r="AF151">
            <v>15</v>
          </cell>
          <cell r="AG151">
            <v>10</v>
          </cell>
          <cell r="AH151" t="str">
            <v>x</v>
          </cell>
          <cell r="AI151">
            <v>20</v>
          </cell>
          <cell r="AJ151">
            <v>20</v>
          </cell>
          <cell r="AK151">
            <v>155</v>
          </cell>
          <cell r="AL151">
            <v>45</v>
          </cell>
          <cell r="AM151">
            <v>60</v>
          </cell>
          <cell r="AN151">
            <v>40</v>
          </cell>
          <cell r="AO151">
            <v>20</v>
          </cell>
          <cell r="AP151">
            <v>15</v>
          </cell>
          <cell r="AQ151">
            <v>85</v>
          </cell>
          <cell r="AR151">
            <v>25</v>
          </cell>
          <cell r="AS151">
            <v>70</v>
          </cell>
          <cell r="AT151">
            <v>40</v>
          </cell>
          <cell r="AU151">
            <v>25</v>
          </cell>
          <cell r="AV151">
            <v>50</v>
          </cell>
          <cell r="AW151">
            <v>45</v>
          </cell>
          <cell r="AX151">
            <v>30</v>
          </cell>
          <cell r="AY151">
            <v>85</v>
          </cell>
          <cell r="AZ151">
            <v>40</v>
          </cell>
          <cell r="BA151">
            <v>50</v>
          </cell>
          <cell r="BB151">
            <v>30</v>
          </cell>
          <cell r="BC151">
            <v>30</v>
          </cell>
          <cell r="BD151">
            <v>20</v>
          </cell>
          <cell r="BE151">
            <v>10</v>
          </cell>
          <cell r="BF151">
            <v>55</v>
          </cell>
          <cell r="BG151">
            <v>30</v>
          </cell>
          <cell r="BH151">
            <v>50</v>
          </cell>
          <cell r="BI151">
            <v>40</v>
          </cell>
          <cell r="BJ151">
            <v>50</v>
          </cell>
          <cell r="BK151">
            <v>60</v>
          </cell>
          <cell r="BL151">
            <v>55</v>
          </cell>
          <cell r="BM151">
            <v>70</v>
          </cell>
          <cell r="BN151">
            <v>165</v>
          </cell>
          <cell r="BO151">
            <v>50</v>
          </cell>
          <cell r="BP151">
            <v>35</v>
          </cell>
          <cell r="BQ151">
            <v>20</v>
          </cell>
          <cell r="BR151">
            <v>25</v>
          </cell>
          <cell r="BS151">
            <v>25</v>
          </cell>
          <cell r="BT151">
            <v>35</v>
          </cell>
          <cell r="BU151">
            <v>0</v>
          </cell>
          <cell r="BV151" t="str">
            <v>x</v>
          </cell>
          <cell r="BW151">
            <v>30</v>
          </cell>
          <cell r="BX151">
            <v>10</v>
          </cell>
          <cell r="BY151" t="str">
            <v>x</v>
          </cell>
          <cell r="BZ151">
            <v>10</v>
          </cell>
          <cell r="CA151">
            <v>20</v>
          </cell>
          <cell r="CB151">
            <v>30</v>
          </cell>
          <cell r="CC151">
            <v>35</v>
          </cell>
          <cell r="CD151">
            <v>50</v>
          </cell>
          <cell r="CE151">
            <v>30</v>
          </cell>
          <cell r="CF151">
            <v>25</v>
          </cell>
          <cell r="CG151">
            <v>20</v>
          </cell>
          <cell r="CH151">
            <v>35</v>
          </cell>
          <cell r="CI151">
            <v>20</v>
          </cell>
          <cell r="CJ151">
            <v>20</v>
          </cell>
          <cell r="CK151">
            <v>25</v>
          </cell>
          <cell r="CL151">
            <v>10</v>
          </cell>
          <cell r="CM151">
            <v>40</v>
          </cell>
          <cell r="CN151">
            <v>30</v>
          </cell>
          <cell r="CO151">
            <v>110</v>
          </cell>
          <cell r="CP151">
            <v>65</v>
          </cell>
          <cell r="CQ151">
            <v>15</v>
          </cell>
          <cell r="CR151">
            <v>10</v>
          </cell>
          <cell r="CS151">
            <v>25</v>
          </cell>
          <cell r="CT151">
            <v>50</v>
          </cell>
          <cell r="CU151">
            <v>10</v>
          </cell>
          <cell r="CV151">
            <v>75</v>
          </cell>
          <cell r="CW151">
            <v>35</v>
          </cell>
          <cell r="CX151">
            <v>60</v>
          </cell>
          <cell r="CY151">
            <v>40</v>
          </cell>
          <cell r="CZ151">
            <v>60</v>
          </cell>
          <cell r="DA151">
            <v>25</v>
          </cell>
          <cell r="DB151">
            <v>30</v>
          </cell>
          <cell r="DC151">
            <v>0</v>
          </cell>
          <cell r="DD151">
            <v>70</v>
          </cell>
          <cell r="DE151">
            <v>55</v>
          </cell>
          <cell r="DF151">
            <v>20</v>
          </cell>
          <cell r="DG151">
            <v>15</v>
          </cell>
          <cell r="DH151">
            <v>15</v>
          </cell>
          <cell r="DI151">
            <v>15</v>
          </cell>
          <cell r="DJ151">
            <v>10</v>
          </cell>
          <cell r="DK151">
            <v>40</v>
          </cell>
          <cell r="DL151">
            <v>35</v>
          </cell>
          <cell r="DM151" t="str">
            <v>x</v>
          </cell>
          <cell r="DN151">
            <v>35</v>
          </cell>
          <cell r="DO151">
            <v>70</v>
          </cell>
          <cell r="DP151">
            <v>10</v>
          </cell>
          <cell r="DQ151">
            <v>10</v>
          </cell>
          <cell r="DR151">
            <v>45</v>
          </cell>
          <cell r="DS151">
            <v>60</v>
          </cell>
          <cell r="DT151">
            <v>20</v>
          </cell>
          <cell r="DU151">
            <v>60</v>
          </cell>
          <cell r="DV151">
            <v>20</v>
          </cell>
          <cell r="DW151">
            <v>5</v>
          </cell>
          <cell r="DX151">
            <v>15</v>
          </cell>
          <cell r="DY151">
            <v>55</v>
          </cell>
          <cell r="DZ151">
            <v>150</v>
          </cell>
          <cell r="EA151">
            <v>45</v>
          </cell>
          <cell r="EB151">
            <v>145</v>
          </cell>
          <cell r="EC151">
            <v>50</v>
          </cell>
          <cell r="ED151">
            <v>45</v>
          </cell>
          <cell r="EE151">
            <v>105</v>
          </cell>
          <cell r="EF151">
            <v>105</v>
          </cell>
          <cell r="EG151" t="str">
            <v>x</v>
          </cell>
          <cell r="EH151">
            <v>20</v>
          </cell>
          <cell r="EI151">
            <v>20</v>
          </cell>
          <cell r="EJ151">
            <v>20</v>
          </cell>
          <cell r="EK151">
            <v>35</v>
          </cell>
          <cell r="EL151">
            <v>45</v>
          </cell>
          <cell r="EM151">
            <v>45</v>
          </cell>
          <cell r="EN151">
            <v>65</v>
          </cell>
          <cell r="EO151">
            <v>5</v>
          </cell>
          <cell r="EP151">
            <v>65</v>
          </cell>
          <cell r="EQ151">
            <v>70</v>
          </cell>
          <cell r="ER151">
            <v>80</v>
          </cell>
          <cell r="ES151">
            <v>15</v>
          </cell>
          <cell r="ET151">
            <v>30</v>
          </cell>
          <cell r="EU151">
            <v>45</v>
          </cell>
          <cell r="EV151">
            <v>70</v>
          </cell>
          <cell r="EW151">
            <v>35</v>
          </cell>
          <cell r="EX151">
            <v>50</v>
          </cell>
          <cell r="EY151">
            <v>45</v>
          </cell>
        </row>
        <row r="152">
          <cell r="B152" t="str">
            <v>2011-14</v>
          </cell>
          <cell r="C152" t="str">
            <v>4,680</v>
          </cell>
          <cell r="D152">
            <v>0</v>
          </cell>
          <cell r="E152">
            <v>5</v>
          </cell>
          <cell r="F152">
            <v>5</v>
          </cell>
          <cell r="G152">
            <v>30</v>
          </cell>
          <cell r="H152">
            <v>10</v>
          </cell>
          <cell r="I152" t="str">
            <v>x</v>
          </cell>
          <cell r="J152" t="str">
            <v>x</v>
          </cell>
          <cell r="K152">
            <v>30</v>
          </cell>
          <cell r="L152">
            <v>15</v>
          </cell>
          <cell r="M152">
            <v>40</v>
          </cell>
          <cell r="N152">
            <v>10</v>
          </cell>
          <cell r="O152">
            <v>10</v>
          </cell>
          <cell r="P152" t="str">
            <v>x</v>
          </cell>
          <cell r="Q152">
            <v>40</v>
          </cell>
          <cell r="R152">
            <v>20</v>
          </cell>
          <cell r="S152">
            <v>20</v>
          </cell>
          <cell r="T152">
            <v>15</v>
          </cell>
          <cell r="U152">
            <v>20</v>
          </cell>
          <cell r="V152">
            <v>15</v>
          </cell>
          <cell r="W152">
            <v>10</v>
          </cell>
          <cell r="X152">
            <v>25</v>
          </cell>
          <cell r="Y152">
            <v>25</v>
          </cell>
          <cell r="Z152">
            <v>10</v>
          </cell>
          <cell r="AA152" t="str">
            <v>x</v>
          </cell>
          <cell r="AB152">
            <v>25</v>
          </cell>
          <cell r="AC152">
            <v>10</v>
          </cell>
          <cell r="AD152">
            <v>15</v>
          </cell>
          <cell r="AE152">
            <v>10</v>
          </cell>
          <cell r="AF152">
            <v>15</v>
          </cell>
          <cell r="AG152">
            <v>15</v>
          </cell>
          <cell r="AH152" t="str">
            <v>x</v>
          </cell>
          <cell r="AI152">
            <v>20</v>
          </cell>
          <cell r="AJ152">
            <v>10</v>
          </cell>
          <cell r="AK152">
            <v>130</v>
          </cell>
          <cell r="AL152">
            <v>45</v>
          </cell>
          <cell r="AM152">
            <v>55</v>
          </cell>
          <cell r="AN152">
            <v>30</v>
          </cell>
          <cell r="AO152">
            <v>15</v>
          </cell>
          <cell r="AP152">
            <v>25</v>
          </cell>
          <cell r="AQ152">
            <v>70</v>
          </cell>
          <cell r="AR152">
            <v>25</v>
          </cell>
          <cell r="AS152">
            <v>45</v>
          </cell>
          <cell r="AT152">
            <v>55</v>
          </cell>
          <cell r="AU152">
            <v>15</v>
          </cell>
          <cell r="AV152">
            <v>25</v>
          </cell>
          <cell r="AW152">
            <v>40</v>
          </cell>
          <cell r="AX152">
            <v>30</v>
          </cell>
          <cell r="AY152">
            <v>75</v>
          </cell>
          <cell r="AZ152">
            <v>35</v>
          </cell>
          <cell r="BA152">
            <v>45</v>
          </cell>
          <cell r="BB152">
            <v>25</v>
          </cell>
          <cell r="BC152">
            <v>15</v>
          </cell>
          <cell r="BD152">
            <v>20</v>
          </cell>
          <cell r="BE152" t="str">
            <v>x</v>
          </cell>
          <cell r="BF152">
            <v>40</v>
          </cell>
          <cell r="BG152">
            <v>40</v>
          </cell>
          <cell r="BH152">
            <v>45</v>
          </cell>
          <cell r="BI152">
            <v>15</v>
          </cell>
          <cell r="BJ152">
            <v>50</v>
          </cell>
          <cell r="BK152">
            <v>45</v>
          </cell>
          <cell r="BL152">
            <v>50</v>
          </cell>
          <cell r="BM152">
            <v>35</v>
          </cell>
          <cell r="BN152">
            <v>130</v>
          </cell>
          <cell r="BO152">
            <v>35</v>
          </cell>
          <cell r="BP152">
            <v>15</v>
          </cell>
          <cell r="BQ152">
            <v>15</v>
          </cell>
          <cell r="BR152">
            <v>20</v>
          </cell>
          <cell r="BS152">
            <v>10</v>
          </cell>
          <cell r="BT152">
            <v>40</v>
          </cell>
          <cell r="BU152">
            <v>0</v>
          </cell>
          <cell r="BV152">
            <v>5</v>
          </cell>
          <cell r="BW152">
            <v>35</v>
          </cell>
          <cell r="BX152">
            <v>20</v>
          </cell>
          <cell r="BY152" t="str">
            <v>x</v>
          </cell>
          <cell r="BZ152">
            <v>10</v>
          </cell>
          <cell r="CA152">
            <v>25</v>
          </cell>
          <cell r="CB152">
            <v>15</v>
          </cell>
          <cell r="CC152">
            <v>15</v>
          </cell>
          <cell r="CD152">
            <v>45</v>
          </cell>
          <cell r="CE152">
            <v>30</v>
          </cell>
          <cell r="CF152">
            <v>35</v>
          </cell>
          <cell r="CG152">
            <v>10</v>
          </cell>
          <cell r="CH152">
            <v>25</v>
          </cell>
          <cell r="CI152" t="str">
            <v>x</v>
          </cell>
          <cell r="CJ152">
            <v>20</v>
          </cell>
          <cell r="CK152">
            <v>30</v>
          </cell>
          <cell r="CL152">
            <v>25</v>
          </cell>
          <cell r="CM152">
            <v>45</v>
          </cell>
          <cell r="CN152">
            <v>15</v>
          </cell>
          <cell r="CO152">
            <v>80</v>
          </cell>
          <cell r="CP152">
            <v>35</v>
          </cell>
          <cell r="CQ152">
            <v>15</v>
          </cell>
          <cell r="CR152">
            <v>5</v>
          </cell>
          <cell r="CS152">
            <v>20</v>
          </cell>
          <cell r="CT152">
            <v>40</v>
          </cell>
          <cell r="CU152">
            <v>10</v>
          </cell>
          <cell r="CV152">
            <v>65</v>
          </cell>
          <cell r="CW152">
            <v>40</v>
          </cell>
          <cell r="CX152">
            <v>70</v>
          </cell>
          <cell r="CY152">
            <v>30</v>
          </cell>
          <cell r="CZ152">
            <v>80</v>
          </cell>
          <cell r="DA152">
            <v>25</v>
          </cell>
          <cell r="DB152">
            <v>40</v>
          </cell>
          <cell r="DC152" t="str">
            <v>x</v>
          </cell>
          <cell r="DD152">
            <v>50</v>
          </cell>
          <cell r="DE152">
            <v>50</v>
          </cell>
          <cell r="DF152">
            <v>15</v>
          </cell>
          <cell r="DG152">
            <v>10</v>
          </cell>
          <cell r="DH152">
            <v>5</v>
          </cell>
          <cell r="DI152" t="str">
            <v>x</v>
          </cell>
          <cell r="DJ152">
            <v>10</v>
          </cell>
          <cell r="DK152">
            <v>30</v>
          </cell>
          <cell r="DL152">
            <v>25</v>
          </cell>
          <cell r="DM152" t="str">
            <v>x</v>
          </cell>
          <cell r="DN152">
            <v>60</v>
          </cell>
          <cell r="DO152">
            <v>70</v>
          </cell>
          <cell r="DP152">
            <v>10</v>
          </cell>
          <cell r="DQ152">
            <v>15</v>
          </cell>
          <cell r="DR152">
            <v>45</v>
          </cell>
          <cell r="DS152">
            <v>55</v>
          </cell>
          <cell r="DT152">
            <v>25</v>
          </cell>
          <cell r="DU152">
            <v>50</v>
          </cell>
          <cell r="DV152">
            <v>5</v>
          </cell>
          <cell r="DW152">
            <v>15</v>
          </cell>
          <cell r="DX152">
            <v>15</v>
          </cell>
          <cell r="DY152">
            <v>30</v>
          </cell>
          <cell r="DZ152">
            <v>105</v>
          </cell>
          <cell r="EA152">
            <v>35</v>
          </cell>
          <cell r="EB152">
            <v>130</v>
          </cell>
          <cell r="EC152">
            <v>35</v>
          </cell>
          <cell r="ED152">
            <v>45</v>
          </cell>
          <cell r="EE152">
            <v>55</v>
          </cell>
          <cell r="EF152">
            <v>95</v>
          </cell>
          <cell r="EG152">
            <v>5</v>
          </cell>
          <cell r="EH152">
            <v>15</v>
          </cell>
          <cell r="EI152">
            <v>10</v>
          </cell>
          <cell r="EJ152">
            <v>15</v>
          </cell>
          <cell r="EK152">
            <v>40</v>
          </cell>
          <cell r="EL152">
            <v>80</v>
          </cell>
          <cell r="EM152">
            <v>35</v>
          </cell>
          <cell r="EN152">
            <v>50</v>
          </cell>
          <cell r="EO152">
            <v>10</v>
          </cell>
          <cell r="EP152">
            <v>30</v>
          </cell>
          <cell r="EQ152">
            <v>60</v>
          </cell>
          <cell r="ER152">
            <v>80</v>
          </cell>
          <cell r="ES152">
            <v>15</v>
          </cell>
          <cell r="ET152">
            <v>40</v>
          </cell>
          <cell r="EU152">
            <v>30</v>
          </cell>
          <cell r="EV152">
            <v>55</v>
          </cell>
          <cell r="EW152">
            <v>35</v>
          </cell>
          <cell r="EX152">
            <v>70</v>
          </cell>
          <cell r="EY152">
            <v>30</v>
          </cell>
        </row>
        <row r="153">
          <cell r="B153" t="str">
            <v>2012-15</v>
          </cell>
        </row>
        <row r="154">
          <cell r="B154" t="str">
            <v>2013-16</v>
          </cell>
        </row>
        <row r="155">
          <cell r="B155" t="str">
            <v>Trend</v>
          </cell>
        </row>
        <row r="156">
          <cell r="B156" t="str">
            <v>Rank</v>
          </cell>
        </row>
        <row r="157">
          <cell r="A157" t="str">
            <v>Joint Services?</v>
          </cell>
          <cell r="C157"/>
          <cell r="D157"/>
          <cell r="E157"/>
          <cell r="F157"/>
          <cell r="G157"/>
          <cell r="H157" t="str">
            <v>*Data shown for Hammersmith &amp; Fulham, Kensington &amp; Chelsea and Westminster combined due to shared services</v>
          </cell>
          <cell r="I157"/>
          <cell r="J157" t="str">
            <v>*Data shown for Hammersmith &amp; Fulham, Kensington &amp; Chelsea and Westminster combined due to shared services</v>
          </cell>
          <cell r="K157"/>
          <cell r="L157"/>
          <cell r="M157"/>
          <cell r="N157"/>
          <cell r="O157"/>
          <cell r="P157" t="str">
            <v>*Data shown for Hammersmith &amp; Fulham, Kensington &amp; Chelsea and Westminster combined due to shared services</v>
          </cell>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t="str">
            <v>*Data shown for Wigan, Warrington and St. Helen’s combined due to shared services.</v>
          </cell>
          <cell r="AU157"/>
          <cell r="AV157"/>
          <cell r="AW157"/>
          <cell r="AX157"/>
          <cell r="AY157"/>
          <cell r="AZ157"/>
          <cell r="BA157"/>
          <cell r="BB157"/>
          <cell r="BC157"/>
          <cell r="BD157"/>
          <cell r="BE157"/>
          <cell r="BF157" t="str">
            <v>*Data shown for Wigan, Warrington and St. Helen’s combined due to shared services.</v>
          </cell>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t="str">
            <v xml:space="preserve">*Data shown for both Central Bedfordshire and Bedford </v>
          </cell>
          <cell r="CL157" t="str">
            <v xml:space="preserve">*Data shown for both Central Bedfordshire and Bedford </v>
          </cell>
          <cell r="CM157"/>
          <cell r="CN157"/>
          <cell r="CO157"/>
          <cell r="CP157"/>
          <cell r="CQ157"/>
          <cell r="CR157"/>
          <cell r="CS157"/>
          <cell r="CT157"/>
          <cell r="CU157"/>
          <cell r="CV157"/>
          <cell r="CW157"/>
          <cell r="CX157"/>
          <cell r="CY157"/>
          <cell r="CZ157"/>
          <cell r="DA157" t="str">
            <v>*Data shown for both Leicestershire and Rutland</v>
          </cell>
          <cell r="DB157"/>
          <cell r="DC157" t="str">
            <v>*Data shown for both Leicestershire and Rutland</v>
          </cell>
          <cell r="DD157"/>
          <cell r="DE157"/>
          <cell r="DF157"/>
          <cell r="DG157"/>
          <cell r="DH157"/>
          <cell r="DI157"/>
          <cell r="DJ157"/>
          <cell r="DK157"/>
          <cell r="DL157"/>
          <cell r="DM157"/>
          <cell r="DN157"/>
          <cell r="DO157"/>
          <cell r="DP157"/>
          <cell r="DQ157" t="str">
            <v>*Data shown for Wigan, Warrington and St. Helen’s combined due to shared services.</v>
          </cell>
          <cell r="DR157"/>
          <cell r="DS157"/>
          <cell r="DT157"/>
          <cell r="DU157"/>
          <cell r="DV157"/>
          <cell r="DW157"/>
          <cell r="DX157"/>
          <cell r="DY157"/>
          <cell r="DZ157"/>
          <cell r="EA157"/>
          <cell r="EB157"/>
          <cell r="EC157"/>
          <cell r="ED157"/>
          <cell r="EE157"/>
          <cell r="EF157"/>
          <cell r="EG157" t="str">
            <v>*Data shown for both Shropshire and Telford &amp; Wrekin</v>
          </cell>
          <cell r="EH157" t="str">
            <v>*Data shown for both Shropshire and Telford &amp; Wrekin</v>
          </cell>
          <cell r="EI157"/>
          <cell r="EJ157"/>
          <cell r="EK157"/>
          <cell r="EL157"/>
          <cell r="EM157"/>
          <cell r="EN157"/>
          <cell r="EO157"/>
          <cell r="EP157"/>
          <cell r="EQ157"/>
          <cell r="ER157"/>
          <cell r="ES157"/>
          <cell r="ET157"/>
          <cell r="EU157"/>
          <cell r="EV157"/>
          <cell r="EW157"/>
          <cell r="EX157"/>
          <cell r="EY157"/>
        </row>
      </sheetData>
      <sheetData sheetId="4"/>
      <sheetData sheetId="5">
        <row r="1">
          <cell r="A1">
            <v>1</v>
          </cell>
        </row>
      </sheetData>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Data"/>
      <sheetName val="LA SN Groups"/>
      <sheetName val="LA Lists"/>
    </sheetNames>
    <sheetDataSet>
      <sheetData sheetId="0"/>
      <sheetData sheetId="1"/>
      <sheetData sheetId="2"/>
      <sheetData sheetId="3">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626</v>
          </cell>
          <cell r="D3" t="str">
            <v>x</v>
          </cell>
          <cell r="E3">
            <v>559</v>
          </cell>
          <cell r="F3">
            <v>728</v>
          </cell>
          <cell r="G3">
            <v>1015</v>
          </cell>
          <cell r="H3">
            <v>646</v>
          </cell>
          <cell r="I3">
            <v>574</v>
          </cell>
          <cell r="J3">
            <v>821</v>
          </cell>
          <cell r="K3">
            <v>846</v>
          </cell>
          <cell r="L3">
            <v>493</v>
          </cell>
          <cell r="M3">
            <v>734</v>
          </cell>
          <cell r="N3">
            <v>513</v>
          </cell>
          <cell r="O3">
            <v>630</v>
          </cell>
          <cell r="P3">
            <v>513</v>
          </cell>
          <cell r="Q3">
            <v>783</v>
          </cell>
          <cell r="R3">
            <v>717</v>
          </cell>
          <cell r="S3">
            <v>603</v>
          </cell>
          <cell r="T3">
            <v>827</v>
          </cell>
          <cell r="U3">
            <v>821</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691</v>
          </cell>
          <cell r="AZ3">
            <v>704</v>
          </cell>
          <cell r="BA3">
            <v>721</v>
          </cell>
          <cell r="BB3">
            <v>703</v>
          </cell>
          <cell r="BC3">
            <v>535</v>
          </cell>
          <cell r="BD3">
            <v>610</v>
          </cell>
          <cell r="BE3">
            <v>584</v>
          </cell>
          <cell r="BF3">
            <v>697</v>
          </cell>
          <cell r="BG3">
            <v>586</v>
          </cell>
          <cell r="BH3">
            <v>613</v>
          </cell>
          <cell r="BI3">
            <v>601</v>
          </cell>
          <cell r="BJ3">
            <v>562</v>
          </cell>
          <cell r="BK3">
            <v>559</v>
          </cell>
          <cell r="BL3">
            <v>590</v>
          </cell>
          <cell r="BM3">
            <v>623</v>
          </cell>
          <cell r="BN3">
            <v>543</v>
          </cell>
          <cell r="BO3">
            <v>532</v>
          </cell>
          <cell r="BP3">
            <v>528</v>
          </cell>
          <cell r="BQ3">
            <v>544</v>
          </cell>
          <cell r="BR3">
            <v>587</v>
          </cell>
          <cell r="BS3">
            <v>577</v>
          </cell>
          <cell r="BT3">
            <v>738</v>
          </cell>
          <cell r="BU3" t="str">
            <v>..</v>
          </cell>
          <cell r="BV3">
            <v>512</v>
          </cell>
          <cell r="BW3">
            <v>478</v>
          </cell>
          <cell r="BX3">
            <v>680</v>
          </cell>
          <cell r="BY3">
            <v>515</v>
          </cell>
          <cell r="BZ3">
            <v>449</v>
          </cell>
          <cell r="CA3">
            <v>552</v>
          </cell>
          <cell r="CB3">
            <v>521</v>
          </cell>
          <cell r="CC3">
            <v>646</v>
          </cell>
          <cell r="CD3">
            <v>586</v>
          </cell>
          <cell r="CE3">
            <v>792</v>
          </cell>
          <cell r="CF3">
            <v>508</v>
          </cell>
          <cell r="CG3">
            <v>597</v>
          </cell>
          <cell r="CH3">
            <v>548</v>
          </cell>
          <cell r="CI3">
            <v>470</v>
          </cell>
          <cell r="CJ3">
            <v>641</v>
          </cell>
          <cell r="CK3">
            <v>536</v>
          </cell>
          <cell r="CL3" t="str">
            <v>x</v>
          </cell>
          <cell r="CM3">
            <v>713</v>
          </cell>
          <cell r="CN3">
            <v>618</v>
          </cell>
          <cell r="CO3">
            <v>625</v>
          </cell>
          <cell r="CP3">
            <v>653</v>
          </cell>
          <cell r="CQ3">
            <v>502</v>
          </cell>
          <cell r="CR3">
            <v>484</v>
          </cell>
          <cell r="CS3">
            <v>423</v>
          </cell>
          <cell r="CT3">
            <v>572</v>
          </cell>
          <cell r="CU3">
            <v>616</v>
          </cell>
          <cell r="CV3">
            <v>548</v>
          </cell>
          <cell r="CW3">
            <v>483</v>
          </cell>
          <cell r="CX3">
            <v>540</v>
          </cell>
          <cell r="CY3">
            <v>733</v>
          </cell>
          <cell r="CZ3">
            <v>598</v>
          </cell>
          <cell r="DA3">
            <v>590</v>
          </cell>
          <cell r="DB3">
            <v>640</v>
          </cell>
          <cell r="DC3" t="str">
            <v>x</v>
          </cell>
          <cell r="DD3">
            <v>618</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630</v>
          </cell>
          <cell r="DT3">
            <v>731</v>
          </cell>
          <cell r="DU3">
            <v>634</v>
          </cell>
          <cell r="DV3">
            <v>664</v>
          </cell>
          <cell r="DW3">
            <v>567</v>
          </cell>
          <cell r="DX3">
            <v>589</v>
          </cell>
          <cell r="DY3">
            <v>626</v>
          </cell>
          <cell r="DZ3">
            <v>654</v>
          </cell>
          <cell r="EA3">
            <v>719</v>
          </cell>
          <cell r="EB3">
            <v>676</v>
          </cell>
          <cell r="EC3">
            <v>690</v>
          </cell>
          <cell r="ED3">
            <v>678</v>
          </cell>
          <cell r="EE3">
            <v>679</v>
          </cell>
          <cell r="EF3">
            <v>560</v>
          </cell>
          <cell r="EG3">
            <v>507</v>
          </cell>
          <cell r="EH3">
            <v>502</v>
          </cell>
          <cell r="EI3">
            <v>693</v>
          </cell>
          <cell r="EJ3">
            <v>675</v>
          </cell>
          <cell r="EK3">
            <v>426</v>
          </cell>
          <cell r="EL3">
            <v>678</v>
          </cell>
          <cell r="EM3">
            <v>625</v>
          </cell>
          <cell r="EN3">
            <v>649</v>
          </cell>
          <cell r="EO3">
            <v>559</v>
          </cell>
          <cell r="EP3">
            <v>540</v>
          </cell>
          <cell r="EQ3">
            <v>579</v>
          </cell>
          <cell r="ER3">
            <v>572</v>
          </cell>
          <cell r="ES3">
            <v>598</v>
          </cell>
          <cell r="ET3">
            <v>501</v>
          </cell>
          <cell r="EU3">
            <v>604</v>
          </cell>
          <cell r="EV3">
            <v>548</v>
          </cell>
          <cell r="EW3">
            <v>563</v>
          </cell>
          <cell r="EX3">
            <v>558</v>
          </cell>
          <cell r="EY3">
            <v>667</v>
          </cell>
          <cell r="FA3">
            <v>1015</v>
          </cell>
        </row>
        <row r="4">
          <cell r="B4" t="str">
            <v>2009-12</v>
          </cell>
          <cell r="C4">
            <v>636</v>
          </cell>
          <cell r="D4" t="str">
            <v>x</v>
          </cell>
          <cell r="E4">
            <v>542</v>
          </cell>
          <cell r="F4">
            <v>818</v>
          </cell>
          <cell r="G4">
            <v>860</v>
          </cell>
          <cell r="H4">
            <v>731</v>
          </cell>
          <cell r="I4">
            <v>813</v>
          </cell>
          <cell r="J4">
            <v>1027</v>
          </cell>
          <cell r="K4">
            <v>933</v>
          </cell>
          <cell r="L4">
            <v>553</v>
          </cell>
          <cell r="M4">
            <v>775</v>
          </cell>
          <cell r="N4">
            <v>521</v>
          </cell>
          <cell r="O4">
            <v>631</v>
          </cell>
          <cell r="P4">
            <v>485</v>
          </cell>
          <cell r="Q4">
            <v>785</v>
          </cell>
          <cell r="R4">
            <v>809</v>
          </cell>
          <cell r="S4">
            <v>650</v>
          </cell>
          <cell r="T4">
            <v>854</v>
          </cell>
          <cell r="U4">
            <v>704</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937</v>
          </cell>
          <cell r="AR4">
            <v>748</v>
          </cell>
          <cell r="AS4">
            <v>842</v>
          </cell>
          <cell r="AT4">
            <v>680</v>
          </cell>
          <cell r="AU4">
            <v>667</v>
          </cell>
          <cell r="AV4">
            <v>674</v>
          </cell>
          <cell r="AW4">
            <v>593</v>
          </cell>
          <cell r="AX4">
            <v>768</v>
          </cell>
          <cell r="AY4">
            <v>773</v>
          </cell>
          <cell r="AZ4">
            <v>659</v>
          </cell>
          <cell r="BA4">
            <v>744</v>
          </cell>
          <cell r="BB4">
            <v>704</v>
          </cell>
          <cell r="BC4">
            <v>546</v>
          </cell>
          <cell r="BD4">
            <v>576</v>
          </cell>
          <cell r="BE4">
            <v>610</v>
          </cell>
          <cell r="BF4">
            <v>724</v>
          </cell>
          <cell r="BG4">
            <v>569</v>
          </cell>
          <cell r="BH4">
            <v>662</v>
          </cell>
          <cell r="BI4">
            <v>645</v>
          </cell>
          <cell r="BJ4">
            <v>607</v>
          </cell>
          <cell r="BK4">
            <v>571</v>
          </cell>
          <cell r="BL4">
            <v>669</v>
          </cell>
          <cell r="BM4">
            <v>665</v>
          </cell>
          <cell r="BN4">
            <v>564</v>
          </cell>
          <cell r="BO4">
            <v>591</v>
          </cell>
          <cell r="BP4">
            <v>586</v>
          </cell>
          <cell r="BQ4">
            <v>561</v>
          </cell>
          <cell r="BR4">
            <v>614</v>
          </cell>
          <cell r="BS4">
            <v>547</v>
          </cell>
          <cell r="BT4">
            <v>694</v>
          </cell>
          <cell r="BU4" t="str">
            <v>..</v>
          </cell>
          <cell r="BV4">
            <v>555</v>
          </cell>
          <cell r="BW4">
            <v>515</v>
          </cell>
          <cell r="BX4">
            <v>694</v>
          </cell>
          <cell r="BY4">
            <v>532</v>
          </cell>
          <cell r="BZ4">
            <v>459</v>
          </cell>
          <cell r="CA4">
            <v>557</v>
          </cell>
          <cell r="CB4">
            <v>497</v>
          </cell>
          <cell r="CC4">
            <v>674</v>
          </cell>
          <cell r="CD4">
            <v>654</v>
          </cell>
          <cell r="CE4">
            <v>885</v>
          </cell>
          <cell r="CF4">
            <v>512</v>
          </cell>
          <cell r="CG4">
            <v>612</v>
          </cell>
          <cell r="CH4">
            <v>539</v>
          </cell>
          <cell r="CI4">
            <v>448</v>
          </cell>
          <cell r="CJ4">
            <v>600</v>
          </cell>
          <cell r="CK4">
            <v>536</v>
          </cell>
          <cell r="CL4">
            <v>579</v>
          </cell>
          <cell r="CM4">
            <v>607</v>
          </cell>
          <cell r="CN4">
            <v>499</v>
          </cell>
          <cell r="CO4">
            <v>627</v>
          </cell>
          <cell r="CP4">
            <v>672</v>
          </cell>
          <cell r="CQ4">
            <v>542</v>
          </cell>
          <cell r="CR4">
            <v>445</v>
          </cell>
          <cell r="CS4">
            <v>483</v>
          </cell>
          <cell r="CT4">
            <v>586</v>
          </cell>
          <cell r="CU4">
            <v>529</v>
          </cell>
          <cell r="CV4">
            <v>553</v>
          </cell>
          <cell r="CW4">
            <v>556</v>
          </cell>
          <cell r="CX4">
            <v>566</v>
          </cell>
          <cell r="CY4">
            <v>743</v>
          </cell>
          <cell r="CZ4">
            <v>634</v>
          </cell>
          <cell r="DA4">
            <v>549</v>
          </cell>
          <cell r="DB4">
            <v>631</v>
          </cell>
          <cell r="DC4" t="str">
            <v>x</v>
          </cell>
          <cell r="DD4">
            <v>605</v>
          </cell>
          <cell r="DE4">
            <v>560</v>
          </cell>
          <cell r="DF4">
            <v>750</v>
          </cell>
          <cell r="DG4">
            <v>881</v>
          </cell>
          <cell r="DH4" t="str">
            <v>x</v>
          </cell>
          <cell r="DI4">
            <v>649</v>
          </cell>
          <cell r="DJ4">
            <v>405</v>
          </cell>
          <cell r="DK4">
            <v>601</v>
          </cell>
          <cell r="DL4">
            <v>525</v>
          </cell>
          <cell r="DM4">
            <v>521</v>
          </cell>
          <cell r="DN4">
            <v>447</v>
          </cell>
          <cell r="DO4">
            <v>587</v>
          </cell>
          <cell r="DP4">
            <v>567</v>
          </cell>
          <cell r="DQ4">
            <v>661</v>
          </cell>
          <cell r="DR4">
            <v>552</v>
          </cell>
          <cell r="DS4">
            <v>604</v>
          </cell>
          <cell r="DT4">
            <v>688</v>
          </cell>
          <cell r="DU4">
            <v>689</v>
          </cell>
          <cell r="DV4">
            <v>605</v>
          </cell>
          <cell r="DW4">
            <v>636</v>
          </cell>
          <cell r="DX4">
            <v>552</v>
          </cell>
          <cell r="DY4">
            <v>617</v>
          </cell>
          <cell r="DZ4">
            <v>683</v>
          </cell>
          <cell r="EA4">
            <v>614</v>
          </cell>
          <cell r="EB4">
            <v>696</v>
          </cell>
          <cell r="EC4">
            <v>690</v>
          </cell>
          <cell r="ED4">
            <v>691</v>
          </cell>
          <cell r="EE4">
            <v>642</v>
          </cell>
          <cell r="EF4">
            <v>595</v>
          </cell>
          <cell r="EG4">
            <v>437</v>
          </cell>
          <cell r="EH4">
            <v>447</v>
          </cell>
          <cell r="EI4">
            <v>702</v>
          </cell>
          <cell r="EJ4">
            <v>564</v>
          </cell>
          <cell r="EK4">
            <v>452</v>
          </cell>
          <cell r="EL4">
            <v>572</v>
          </cell>
          <cell r="EM4">
            <v>646</v>
          </cell>
          <cell r="EN4">
            <v>640</v>
          </cell>
          <cell r="EO4">
            <v>612</v>
          </cell>
          <cell r="EP4">
            <v>543</v>
          </cell>
          <cell r="EQ4">
            <v>595</v>
          </cell>
          <cell r="ER4">
            <v>572</v>
          </cell>
          <cell r="ES4">
            <v>607</v>
          </cell>
          <cell r="ET4">
            <v>485</v>
          </cell>
          <cell r="EU4">
            <v>637</v>
          </cell>
          <cell r="EV4">
            <v>539</v>
          </cell>
          <cell r="EW4">
            <v>567</v>
          </cell>
          <cell r="EX4">
            <v>562</v>
          </cell>
          <cell r="EY4">
            <v>675</v>
          </cell>
          <cell r="FA4">
            <v>1027</v>
          </cell>
        </row>
        <row r="5">
          <cell r="B5" t="str">
            <v>2010-13</v>
          </cell>
          <cell r="C5">
            <v>647</v>
          </cell>
          <cell r="D5" t="str">
            <v>x</v>
          </cell>
          <cell r="E5">
            <v>537</v>
          </cell>
          <cell r="F5">
            <v>756</v>
          </cell>
          <cell r="G5">
            <v>795</v>
          </cell>
          <cell r="H5">
            <v>1029</v>
          </cell>
          <cell r="I5">
            <v>720</v>
          </cell>
          <cell r="J5">
            <v>865</v>
          </cell>
          <cell r="K5">
            <v>1100</v>
          </cell>
          <cell r="L5">
            <v>536</v>
          </cell>
          <cell r="M5">
            <v>736</v>
          </cell>
          <cell r="N5">
            <v>586</v>
          </cell>
          <cell r="O5">
            <v>792</v>
          </cell>
          <cell r="P5">
            <v>514</v>
          </cell>
          <cell r="Q5">
            <v>657</v>
          </cell>
          <cell r="R5">
            <v>679</v>
          </cell>
          <cell r="S5">
            <v>729</v>
          </cell>
          <cell r="T5">
            <v>694</v>
          </cell>
          <cell r="U5">
            <v>683</v>
          </cell>
          <cell r="V5">
            <v>941</v>
          </cell>
          <cell r="W5">
            <v>520</v>
          </cell>
          <cell r="X5">
            <v>764</v>
          </cell>
          <cell r="Y5">
            <v>725</v>
          </cell>
          <cell r="Z5">
            <v>617</v>
          </cell>
          <cell r="AA5">
            <v>759</v>
          </cell>
          <cell r="AB5">
            <v>708</v>
          </cell>
          <cell r="AC5">
            <v>672</v>
          </cell>
          <cell r="AD5">
            <v>555</v>
          </cell>
          <cell r="AE5">
            <v>685</v>
          </cell>
          <cell r="AF5">
            <v>579</v>
          </cell>
          <cell r="AG5">
            <v>627</v>
          </cell>
          <cell r="AH5">
            <v>612</v>
          </cell>
          <cell r="AI5">
            <v>646</v>
          </cell>
          <cell r="AJ5">
            <v>693</v>
          </cell>
          <cell r="AK5">
            <v>858</v>
          </cell>
          <cell r="AL5">
            <v>884</v>
          </cell>
          <cell r="AM5">
            <v>723</v>
          </cell>
          <cell r="AN5">
            <v>692</v>
          </cell>
          <cell r="AO5">
            <v>575</v>
          </cell>
          <cell r="AP5">
            <v>713</v>
          </cell>
          <cell r="AQ5">
            <v>962</v>
          </cell>
          <cell r="AR5">
            <v>885</v>
          </cell>
          <cell r="AS5">
            <v>839</v>
          </cell>
          <cell r="AT5">
            <v>654</v>
          </cell>
          <cell r="AU5">
            <v>771</v>
          </cell>
          <cell r="AV5">
            <v>744</v>
          </cell>
          <cell r="AW5">
            <v>612</v>
          </cell>
          <cell r="AX5">
            <v>701</v>
          </cell>
          <cell r="AY5">
            <v>804</v>
          </cell>
          <cell r="AZ5">
            <v>628</v>
          </cell>
          <cell r="BA5">
            <v>709</v>
          </cell>
          <cell r="BB5">
            <v>638</v>
          </cell>
          <cell r="BC5">
            <v>561</v>
          </cell>
          <cell r="BD5">
            <v>552</v>
          </cell>
          <cell r="BE5">
            <v>791</v>
          </cell>
          <cell r="BF5">
            <v>700</v>
          </cell>
          <cell r="BG5">
            <v>545</v>
          </cell>
          <cell r="BH5">
            <v>704</v>
          </cell>
          <cell r="BI5">
            <v>659</v>
          </cell>
          <cell r="BJ5">
            <v>596</v>
          </cell>
          <cell r="BK5">
            <v>610</v>
          </cell>
          <cell r="BL5">
            <v>743</v>
          </cell>
          <cell r="BM5">
            <v>710</v>
          </cell>
          <cell r="BN5">
            <v>598</v>
          </cell>
          <cell r="BO5">
            <v>582</v>
          </cell>
          <cell r="BP5">
            <v>620</v>
          </cell>
          <cell r="BQ5">
            <v>559</v>
          </cell>
          <cell r="BR5">
            <v>614</v>
          </cell>
          <cell r="BS5">
            <v>484</v>
          </cell>
          <cell r="BT5">
            <v>680</v>
          </cell>
          <cell r="BU5" t="str">
            <v>..</v>
          </cell>
          <cell r="BV5">
            <v>558</v>
          </cell>
          <cell r="BW5">
            <v>559</v>
          </cell>
          <cell r="BX5">
            <v>722</v>
          </cell>
          <cell r="BY5">
            <v>770</v>
          </cell>
          <cell r="BZ5">
            <v>474</v>
          </cell>
          <cell r="CA5">
            <v>587</v>
          </cell>
          <cell r="CB5">
            <v>520</v>
          </cell>
          <cell r="CC5">
            <v>676</v>
          </cell>
          <cell r="CD5">
            <v>675</v>
          </cell>
          <cell r="CE5">
            <v>811</v>
          </cell>
          <cell r="CF5">
            <v>560</v>
          </cell>
          <cell r="CG5">
            <v>585</v>
          </cell>
          <cell r="CH5">
            <v>563</v>
          </cell>
          <cell r="CI5">
            <v>530</v>
          </cell>
          <cell r="CJ5">
            <v>731</v>
          </cell>
          <cell r="CK5">
            <v>597</v>
          </cell>
          <cell r="CL5">
            <v>600</v>
          </cell>
          <cell r="CM5">
            <v>649</v>
          </cell>
          <cell r="CN5">
            <v>558</v>
          </cell>
          <cell r="CO5">
            <v>624</v>
          </cell>
          <cell r="CP5">
            <v>715</v>
          </cell>
          <cell r="CQ5">
            <v>485</v>
          </cell>
          <cell r="CR5">
            <v>529</v>
          </cell>
          <cell r="CS5">
            <v>512</v>
          </cell>
          <cell r="CT5">
            <v>595</v>
          </cell>
          <cell r="CU5">
            <v>437</v>
          </cell>
          <cell r="CV5">
            <v>538</v>
          </cell>
          <cell r="CW5">
            <v>578</v>
          </cell>
          <cell r="CX5">
            <v>599</v>
          </cell>
          <cell r="CY5">
            <v>856</v>
          </cell>
          <cell r="CZ5">
            <v>691</v>
          </cell>
          <cell r="DA5">
            <v>596</v>
          </cell>
          <cell r="DB5">
            <v>568</v>
          </cell>
          <cell r="DC5" t="str">
            <v>x</v>
          </cell>
          <cell r="DD5">
            <v>624</v>
          </cell>
          <cell r="DE5">
            <v>574</v>
          </cell>
          <cell r="DF5">
            <v>673</v>
          </cell>
          <cell r="DG5">
            <v>737</v>
          </cell>
          <cell r="DH5" t="str">
            <v>x</v>
          </cell>
          <cell r="DI5">
            <v>647</v>
          </cell>
          <cell r="DJ5">
            <v>518</v>
          </cell>
          <cell r="DK5">
            <v>625</v>
          </cell>
          <cell r="DL5">
            <v>564</v>
          </cell>
          <cell r="DM5">
            <v>606</v>
          </cell>
          <cell r="DN5">
            <v>509</v>
          </cell>
          <cell r="DO5">
            <v>590</v>
          </cell>
          <cell r="DP5">
            <v>538</v>
          </cell>
          <cell r="DQ5">
            <v>658</v>
          </cell>
          <cell r="DR5">
            <v>528</v>
          </cell>
          <cell r="DS5">
            <v>586</v>
          </cell>
          <cell r="DT5">
            <v>715</v>
          </cell>
          <cell r="DU5">
            <v>672</v>
          </cell>
          <cell r="DV5">
            <v>639</v>
          </cell>
          <cell r="DW5">
            <v>784</v>
          </cell>
          <cell r="DX5">
            <v>531</v>
          </cell>
          <cell r="DY5">
            <v>756</v>
          </cell>
          <cell r="DZ5">
            <v>703</v>
          </cell>
          <cell r="EA5">
            <v>612</v>
          </cell>
          <cell r="EB5">
            <v>786</v>
          </cell>
          <cell r="EC5">
            <v>701</v>
          </cell>
          <cell r="ED5">
            <v>719</v>
          </cell>
          <cell r="EE5">
            <v>625</v>
          </cell>
          <cell r="EF5">
            <v>600</v>
          </cell>
          <cell r="EG5">
            <v>417</v>
          </cell>
          <cell r="EH5">
            <v>360</v>
          </cell>
          <cell r="EI5">
            <v>722</v>
          </cell>
          <cell r="EJ5">
            <v>538</v>
          </cell>
          <cell r="EK5">
            <v>447</v>
          </cell>
          <cell r="EL5">
            <v>562</v>
          </cell>
          <cell r="EM5">
            <v>592</v>
          </cell>
          <cell r="EN5">
            <v>672</v>
          </cell>
          <cell r="EO5">
            <v>629</v>
          </cell>
          <cell r="EP5">
            <v>584</v>
          </cell>
          <cell r="EQ5">
            <v>601</v>
          </cell>
          <cell r="ER5">
            <v>616</v>
          </cell>
          <cell r="ES5">
            <v>610</v>
          </cell>
          <cell r="ET5">
            <v>450</v>
          </cell>
          <cell r="EU5">
            <v>613</v>
          </cell>
          <cell r="EV5">
            <v>535</v>
          </cell>
          <cell r="EW5">
            <v>551</v>
          </cell>
          <cell r="EX5">
            <v>535</v>
          </cell>
          <cell r="EY5">
            <v>577</v>
          </cell>
          <cell r="FA5">
            <v>1100</v>
          </cell>
        </row>
        <row r="6">
          <cell r="B6" t="str">
            <v>2011-14</v>
          </cell>
          <cell r="C6">
            <v>628</v>
          </cell>
          <cell r="D6" t="str">
            <v>x</v>
          </cell>
          <cell r="E6">
            <v>554</v>
          </cell>
          <cell r="F6">
            <v>687</v>
          </cell>
          <cell r="G6">
            <v>655</v>
          </cell>
          <cell r="H6">
            <v>1057</v>
          </cell>
          <cell r="I6">
            <v>754</v>
          </cell>
          <cell r="J6">
            <v>640</v>
          </cell>
          <cell r="K6">
            <v>1081</v>
          </cell>
          <cell r="L6">
            <v>547</v>
          </cell>
          <cell r="M6">
            <v>684</v>
          </cell>
          <cell r="N6">
            <v>549</v>
          </cell>
          <cell r="O6">
            <v>760</v>
          </cell>
          <cell r="P6">
            <v>512</v>
          </cell>
          <cell r="Q6">
            <v>672</v>
          </cell>
          <cell r="R6">
            <v>590</v>
          </cell>
          <cell r="S6">
            <v>713</v>
          </cell>
          <cell r="T6">
            <v>600</v>
          </cell>
          <cell r="U6">
            <v>641</v>
          </cell>
          <cell r="V6">
            <v>849</v>
          </cell>
          <cell r="W6">
            <v>534</v>
          </cell>
          <cell r="X6">
            <v>672</v>
          </cell>
          <cell r="Y6">
            <v>731</v>
          </cell>
          <cell r="Z6">
            <v>440</v>
          </cell>
          <cell r="AA6">
            <v>651</v>
          </cell>
          <cell r="AB6">
            <v>626</v>
          </cell>
          <cell r="AC6">
            <v>628</v>
          </cell>
          <cell r="AD6">
            <v>530</v>
          </cell>
          <cell r="AE6">
            <v>689</v>
          </cell>
          <cell r="AF6">
            <v>522</v>
          </cell>
          <cell r="AG6">
            <v>575</v>
          </cell>
          <cell r="AH6">
            <v>616</v>
          </cell>
          <cell r="AI6">
            <v>731</v>
          </cell>
          <cell r="AJ6">
            <v>699</v>
          </cell>
          <cell r="AK6">
            <v>834</v>
          </cell>
          <cell r="AL6">
            <v>733</v>
          </cell>
          <cell r="AM6">
            <v>741</v>
          </cell>
          <cell r="AN6">
            <v>594</v>
          </cell>
          <cell r="AO6">
            <v>631</v>
          </cell>
          <cell r="AP6">
            <v>684</v>
          </cell>
          <cell r="AQ6">
            <v>872</v>
          </cell>
          <cell r="AR6">
            <v>892</v>
          </cell>
          <cell r="AS6">
            <v>796</v>
          </cell>
          <cell r="AT6">
            <v>692</v>
          </cell>
          <cell r="AU6">
            <v>686</v>
          </cell>
          <cell r="AV6">
            <v>687</v>
          </cell>
          <cell r="AW6">
            <v>546</v>
          </cell>
          <cell r="AX6">
            <v>679</v>
          </cell>
          <cell r="AY6">
            <v>693</v>
          </cell>
          <cell r="AZ6">
            <v>538</v>
          </cell>
          <cell r="BA6">
            <v>704</v>
          </cell>
          <cell r="BB6">
            <v>575</v>
          </cell>
          <cell r="BC6">
            <v>539</v>
          </cell>
          <cell r="BD6">
            <v>536</v>
          </cell>
          <cell r="BE6">
            <v>737</v>
          </cell>
          <cell r="BF6">
            <v>694</v>
          </cell>
          <cell r="BG6">
            <v>505</v>
          </cell>
          <cell r="BH6">
            <v>632</v>
          </cell>
          <cell r="BI6">
            <v>661</v>
          </cell>
          <cell r="BJ6">
            <v>593</v>
          </cell>
          <cell r="BK6">
            <v>606</v>
          </cell>
          <cell r="BL6">
            <v>742</v>
          </cell>
          <cell r="BM6">
            <v>702</v>
          </cell>
          <cell r="BN6">
            <v>564</v>
          </cell>
          <cell r="BO6">
            <v>573</v>
          </cell>
          <cell r="BP6">
            <v>712</v>
          </cell>
          <cell r="BQ6">
            <v>532</v>
          </cell>
          <cell r="BR6">
            <v>655</v>
          </cell>
          <cell r="BS6">
            <v>536</v>
          </cell>
          <cell r="BT6">
            <v>654</v>
          </cell>
          <cell r="BU6" t="str">
            <v>..</v>
          </cell>
          <cell r="BV6">
            <v>526</v>
          </cell>
          <cell r="BW6">
            <v>540</v>
          </cell>
          <cell r="BX6">
            <v>765</v>
          </cell>
          <cell r="BY6">
            <v>733</v>
          </cell>
          <cell r="BZ6">
            <v>483</v>
          </cell>
          <cell r="CA6">
            <v>610</v>
          </cell>
          <cell r="CB6">
            <v>583</v>
          </cell>
          <cell r="CC6">
            <v>598</v>
          </cell>
          <cell r="CD6">
            <v>704</v>
          </cell>
          <cell r="CE6">
            <v>746</v>
          </cell>
          <cell r="CF6">
            <v>575</v>
          </cell>
          <cell r="CG6">
            <v>537</v>
          </cell>
          <cell r="CH6">
            <v>557</v>
          </cell>
          <cell r="CI6">
            <v>539</v>
          </cell>
          <cell r="CJ6">
            <v>734</v>
          </cell>
          <cell r="CK6">
            <v>553</v>
          </cell>
          <cell r="CL6">
            <v>542</v>
          </cell>
          <cell r="CM6">
            <v>657</v>
          </cell>
          <cell r="CN6">
            <v>522</v>
          </cell>
          <cell r="CO6">
            <v>597</v>
          </cell>
          <cell r="CP6">
            <v>721</v>
          </cell>
          <cell r="CQ6">
            <v>497</v>
          </cell>
          <cell r="CR6">
            <v>527</v>
          </cell>
          <cell r="CS6">
            <v>513</v>
          </cell>
          <cell r="CT6">
            <v>580</v>
          </cell>
          <cell r="CU6">
            <v>431</v>
          </cell>
          <cell r="CV6">
            <v>536</v>
          </cell>
          <cell r="CW6">
            <v>592</v>
          </cell>
          <cell r="CX6">
            <v>587</v>
          </cell>
          <cell r="CY6">
            <v>666</v>
          </cell>
          <cell r="CZ6">
            <v>697</v>
          </cell>
          <cell r="DA6">
            <v>583</v>
          </cell>
          <cell r="DB6">
            <v>513</v>
          </cell>
          <cell r="DC6" t="str">
            <v>x</v>
          </cell>
          <cell r="DD6">
            <v>593</v>
          </cell>
          <cell r="DE6">
            <v>560</v>
          </cell>
          <cell r="DF6">
            <v>637</v>
          </cell>
          <cell r="DG6">
            <v>870</v>
          </cell>
          <cell r="DH6">
            <v>569</v>
          </cell>
          <cell r="DI6">
            <v>743</v>
          </cell>
          <cell r="DJ6">
            <v>506</v>
          </cell>
          <cell r="DK6">
            <v>669</v>
          </cell>
          <cell r="DL6">
            <v>573</v>
          </cell>
          <cell r="DM6">
            <v>600</v>
          </cell>
          <cell r="DN6">
            <v>517</v>
          </cell>
          <cell r="DO6">
            <v>593</v>
          </cell>
          <cell r="DP6">
            <v>521</v>
          </cell>
          <cell r="DQ6">
            <v>679</v>
          </cell>
          <cell r="DR6">
            <v>545</v>
          </cell>
          <cell r="DS6">
            <v>525</v>
          </cell>
          <cell r="DT6">
            <v>647</v>
          </cell>
          <cell r="DU6">
            <v>663</v>
          </cell>
          <cell r="DV6">
            <v>599</v>
          </cell>
          <cell r="DW6">
            <v>710</v>
          </cell>
          <cell r="DX6">
            <v>428</v>
          </cell>
          <cell r="DY6">
            <v>712</v>
          </cell>
          <cell r="DZ6">
            <v>680</v>
          </cell>
          <cell r="EA6">
            <v>728</v>
          </cell>
          <cell r="EB6">
            <v>779</v>
          </cell>
          <cell r="EC6">
            <v>702</v>
          </cell>
          <cell r="ED6">
            <v>789</v>
          </cell>
          <cell r="EE6">
            <v>606</v>
          </cell>
          <cell r="EF6">
            <v>643</v>
          </cell>
          <cell r="EG6">
            <v>400</v>
          </cell>
          <cell r="EH6">
            <v>340</v>
          </cell>
          <cell r="EI6">
            <v>747</v>
          </cell>
          <cell r="EJ6">
            <v>476</v>
          </cell>
          <cell r="EK6">
            <v>449</v>
          </cell>
          <cell r="EL6">
            <v>525</v>
          </cell>
          <cell r="EM6">
            <v>593</v>
          </cell>
          <cell r="EN6">
            <v>681</v>
          </cell>
          <cell r="EO6">
            <v>701</v>
          </cell>
          <cell r="EP6">
            <v>511</v>
          </cell>
          <cell r="EQ6">
            <v>557</v>
          </cell>
          <cell r="ER6">
            <v>644</v>
          </cell>
          <cell r="ES6">
            <v>601</v>
          </cell>
          <cell r="ET6">
            <v>451</v>
          </cell>
          <cell r="EU6">
            <v>560</v>
          </cell>
          <cell r="EV6">
            <v>515</v>
          </cell>
          <cell r="EW6">
            <v>568</v>
          </cell>
          <cell r="EX6">
            <v>553</v>
          </cell>
          <cell r="EY6">
            <v>586</v>
          </cell>
          <cell r="FA6">
            <v>1081</v>
          </cell>
        </row>
        <row r="7">
          <cell r="B7" t="str">
            <v>2012-15</v>
          </cell>
        </row>
        <row r="8">
          <cell r="B8" t="str">
            <v>2013-16</v>
          </cell>
        </row>
        <row r="9">
          <cell r="B9" t="str">
            <v>Trend</v>
          </cell>
          <cell r="C9" t="str">
            <v>Average time in 2014 was shorter than in 2013</v>
          </cell>
          <cell r="D9" t="str">
            <v>N/A</v>
          </cell>
          <cell r="E9" t="str">
            <v>Average time in 2014 was longer than in 2013</v>
          </cell>
          <cell r="F9" t="str">
            <v>Average time in 2014 was shorter than in 2013</v>
          </cell>
          <cell r="G9" t="str">
            <v>N/A</v>
          </cell>
          <cell r="H9" t="str">
            <v>Average time in 2014 was shorter than in 2013</v>
          </cell>
          <cell r="I9" t="str">
            <v>Average time in 2014 was longer than in 2013</v>
          </cell>
          <cell r="J9" t="str">
            <v>N/A</v>
          </cell>
          <cell r="K9" t="str">
            <v>Average time in 2014 was shorter than in 2013</v>
          </cell>
          <cell r="L9" t="str">
            <v>Average time in 2014 was shorter than in 2013</v>
          </cell>
          <cell r="M9" t="str">
            <v>Average time in 2014 was longer than in 2013</v>
          </cell>
          <cell r="N9" t="str">
            <v>Average time in 2014 was shorter than in 2013</v>
          </cell>
          <cell r="O9" t="str">
            <v>Average time in 2014 was shorter than in 2013</v>
          </cell>
          <cell r="P9" t="str">
            <v>N/A</v>
          </cell>
          <cell r="Q9" t="str">
            <v>Average time in 2014 was longer than in 2013</v>
          </cell>
          <cell r="R9" t="str">
            <v>Average time in 2014 was shorter than in 2013</v>
          </cell>
          <cell r="S9" t="str">
            <v>Average time in 2014 was shorter than in 2013</v>
          </cell>
          <cell r="T9" t="str">
            <v>Average time in 2014 was shorter than in 2013</v>
          </cell>
          <cell r="U9" t="str">
            <v>Average time in 2014 was shorter than in 2013</v>
          </cell>
          <cell r="V9" t="str">
            <v>Average time in 2014 was shorter than in 2013</v>
          </cell>
          <cell r="W9" t="str">
            <v>N/A</v>
          </cell>
          <cell r="X9" t="str">
            <v>Average time in 2014 was shorter than in 2013</v>
          </cell>
          <cell r="Y9" t="str">
            <v>Average time in 2014 was longer than in 2013</v>
          </cell>
          <cell r="Z9" t="str">
            <v>N/A</v>
          </cell>
          <cell r="AA9" t="str">
            <v>N/A</v>
          </cell>
          <cell r="AB9" t="str">
            <v>Average time in 2014 was longer than in 2013</v>
          </cell>
          <cell r="AC9" t="str">
            <v>Average time in 2014 was longer than in 2013</v>
          </cell>
          <cell r="AD9" t="str">
            <v>N/A</v>
          </cell>
          <cell r="AE9" t="str">
            <v>N/A</v>
          </cell>
          <cell r="AF9" t="str">
            <v>Average time in 2014 was shorter than in 2013</v>
          </cell>
          <cell r="AG9" t="str">
            <v>N/A</v>
          </cell>
          <cell r="AH9" t="str">
            <v>N/A</v>
          </cell>
          <cell r="AI9" t="str">
            <v>N/A</v>
          </cell>
          <cell r="AJ9" t="str">
            <v>Average time in 2014 was longer than in 2013</v>
          </cell>
          <cell r="AK9" t="str">
            <v>Average time in 2014 was shorter than in 2013</v>
          </cell>
          <cell r="AL9" t="str">
            <v>Average time in 2014 was shorter than in 2013</v>
          </cell>
          <cell r="AM9" t="str">
            <v>Average time in 2014 was longer than in 2013</v>
          </cell>
          <cell r="AN9" t="str">
            <v>Average time in 2014 was shorter than in 2013</v>
          </cell>
          <cell r="AO9" t="str">
            <v>Average time in 2014 was longer than in 2013</v>
          </cell>
          <cell r="AP9" t="str">
            <v>Average time in 2014 was shorter than in 2013</v>
          </cell>
          <cell r="AQ9" t="str">
            <v>Average time in 2014 was shorter than in 2013</v>
          </cell>
          <cell r="AR9" t="str">
            <v>N/A</v>
          </cell>
          <cell r="AS9" t="str">
            <v>Average time in 2014 was shorter than in 2013</v>
          </cell>
          <cell r="AT9" t="str">
            <v>Average time in 2014 was longer than in 2013</v>
          </cell>
          <cell r="AU9" t="str">
            <v>Average time in 2014 was shorter than in 2013</v>
          </cell>
          <cell r="AV9" t="str">
            <v>Average time in 2014 was shorter than in 2013</v>
          </cell>
          <cell r="AW9" t="str">
            <v>Average time in 2014 was shorter than in 2013</v>
          </cell>
          <cell r="AX9" t="str">
            <v>Average time in 2014 was longer than in 2013</v>
          </cell>
          <cell r="AY9" t="str">
            <v>Average time in 2014 was shorter than in 2013</v>
          </cell>
          <cell r="AZ9" t="str">
            <v>Average time in 2014 was shorter than in 2013</v>
          </cell>
          <cell r="BA9" t="str">
            <v>Average time in 2014 was longer than in 2013</v>
          </cell>
          <cell r="BB9" t="str">
            <v>Average time in 2014 was shorter than in 2013</v>
          </cell>
          <cell r="BC9" t="str">
            <v>Average time in 2014 was shorter than in 2013</v>
          </cell>
          <cell r="BD9" t="str">
            <v>Average time in 2014 was shorter than in 2013</v>
          </cell>
          <cell r="BE9" t="str">
            <v>Average time in 2014 was shorter than in 2013</v>
          </cell>
          <cell r="BF9" t="str">
            <v>Average time in 2014 was shorter than in 2013</v>
          </cell>
          <cell r="BG9" t="str">
            <v>Average time in 2014 was shorter than in 2013</v>
          </cell>
          <cell r="BH9" t="str">
            <v>Average time in 2014 was shorter than in 2013</v>
          </cell>
          <cell r="BI9" t="str">
            <v>Average time in 2014 was shorter than in 2013</v>
          </cell>
          <cell r="BJ9" t="str">
            <v>Average time in 2014 was longer than in 2013</v>
          </cell>
          <cell r="BK9" t="str">
            <v>Average time in 2014 was shorter than in 2013</v>
          </cell>
          <cell r="BL9" t="str">
            <v>Average time in 2014 was shorter than in 2013</v>
          </cell>
          <cell r="BM9" t="str">
            <v>Average time in 2014 was shorter than in 2013</v>
          </cell>
          <cell r="BN9" t="str">
            <v>Average time in 2014 was shorter than in 2013</v>
          </cell>
          <cell r="BO9" t="str">
            <v>Average time in 2014 was shorter than in 2013</v>
          </cell>
          <cell r="BP9" t="str">
            <v>Average time in 2014 was longer than in 2013</v>
          </cell>
          <cell r="BQ9" t="str">
            <v>Average time in 2014 was shorter than in 2013</v>
          </cell>
          <cell r="BR9" t="str">
            <v>Average time in 2014 was longer than in 2013</v>
          </cell>
          <cell r="BS9" t="str">
            <v>Average time in 2014 was longer than in 2013</v>
          </cell>
          <cell r="BT9" t="str">
            <v>Average time in 2014 was shorter than in 2013</v>
          </cell>
          <cell r="BU9" t="str">
            <v>N/A</v>
          </cell>
          <cell r="BV9" t="str">
            <v>N/A</v>
          </cell>
          <cell r="BW9" t="str">
            <v>Average time in 2014 was shorter than in 2013</v>
          </cell>
          <cell r="BX9" t="str">
            <v>N/A</v>
          </cell>
          <cell r="BY9" t="str">
            <v>N/A</v>
          </cell>
          <cell r="BZ9" t="str">
            <v>N/A</v>
          </cell>
          <cell r="CA9" t="str">
            <v>Average time in 2014 was shorter than in 2013</v>
          </cell>
          <cell r="CB9" t="str">
            <v>Average time in 2014 was longer than in 2013</v>
          </cell>
          <cell r="CC9" t="str">
            <v>Average time in 2014 was shorter than in 2013</v>
          </cell>
          <cell r="CD9" t="str">
            <v>Average time in 2014 was longer than in 2013</v>
          </cell>
          <cell r="CE9" t="str">
            <v>Average time in 2014 was shorter than in 2013</v>
          </cell>
          <cell r="CF9" t="str">
            <v>Average time in 2014 was shorter than in 2013</v>
          </cell>
          <cell r="CG9" t="str">
            <v>Average time in 2014 was shorter than in 2013</v>
          </cell>
          <cell r="CH9" t="str">
            <v>Average time in 2014 was shorter than in 2013</v>
          </cell>
          <cell r="CI9" t="str">
            <v>Average time in 2014 was shorter than in 2013</v>
          </cell>
          <cell r="CJ9" t="str">
            <v>Average time in 2014 was shorter than in 2013</v>
          </cell>
          <cell r="CK9" t="str">
            <v>N/A</v>
          </cell>
          <cell r="CL9" t="str">
            <v>N/A</v>
          </cell>
          <cell r="CM9" t="str">
            <v>Average time in 2014 was shorter than in 2013</v>
          </cell>
          <cell r="CN9" t="str">
            <v>Average time in 2014 was shorter than in 2013</v>
          </cell>
          <cell r="CO9" t="str">
            <v>Average time in 2014 was shorter than in 2013</v>
          </cell>
          <cell r="CP9" t="str">
            <v>Average time in 2014 was shorter than in 2013</v>
          </cell>
          <cell r="CQ9" t="str">
            <v>Average time in 2014 was longer than in 2013</v>
          </cell>
          <cell r="CR9" t="str">
            <v>N/A</v>
          </cell>
          <cell r="CS9" t="str">
            <v>Average time in 2014 was shorter than in 2013</v>
          </cell>
          <cell r="CT9" t="str">
            <v>Average time in 2014 was shorter than in 2013</v>
          </cell>
          <cell r="CU9" t="str">
            <v>N/A</v>
          </cell>
          <cell r="CV9" t="str">
            <v>Average time in 2014 was longer than in 2013</v>
          </cell>
          <cell r="CW9" t="str">
            <v>Average time in 2014 was shorter than in 2013</v>
          </cell>
          <cell r="CX9" t="str">
            <v>Average time in 2014 was shorter than in 2013</v>
          </cell>
          <cell r="CY9" t="str">
            <v>Average time in 2014 was shorter than in 2013</v>
          </cell>
          <cell r="CZ9" t="str">
            <v>Average time in 2014 was shorter than in 2013</v>
          </cell>
          <cell r="DA9" t="str">
            <v>Average time in 2014 was shorter than in 2013</v>
          </cell>
          <cell r="DB9" t="str">
            <v>Average time in 2014 was shorter than in 2013</v>
          </cell>
          <cell r="DC9" t="str">
            <v>N/A</v>
          </cell>
          <cell r="DD9" t="str">
            <v>Average time in 2014 was shorter than in 2013</v>
          </cell>
          <cell r="DE9" t="str">
            <v>Average time in 2014 was shorter than in 2013</v>
          </cell>
          <cell r="DF9" t="str">
            <v>Average time in 2014 was shorter than in 2013</v>
          </cell>
          <cell r="DG9" t="str">
            <v>N/A</v>
          </cell>
          <cell r="DH9" t="str">
            <v>N/A</v>
          </cell>
          <cell r="DI9" t="str">
            <v>N/A</v>
          </cell>
          <cell r="DJ9" t="str">
            <v>N/A</v>
          </cell>
          <cell r="DK9" t="str">
            <v>Average time in 2014 was longer than in 2013</v>
          </cell>
          <cell r="DL9" t="str">
            <v>N/A</v>
          </cell>
          <cell r="DM9" t="str">
            <v>N/A</v>
          </cell>
          <cell r="DN9" t="str">
            <v>Average time in 2014 was shorter than in 2013</v>
          </cell>
          <cell r="DO9" t="str">
            <v>Average time in 2014 was longer than in 2013</v>
          </cell>
          <cell r="DP9" t="str">
            <v>N/A</v>
          </cell>
          <cell r="DQ9" t="str">
            <v>N/A</v>
          </cell>
          <cell r="DR9" t="str">
            <v>Average time in 2014 was shorter than in 2013</v>
          </cell>
          <cell r="DS9" t="str">
            <v>Average time in 2014 was shorter than in 2013</v>
          </cell>
          <cell r="DT9" t="str">
            <v>Average time in 2014 was shorter than in 2013</v>
          </cell>
          <cell r="DU9" t="str">
            <v>Average time in 2014 was shorter than in 2013</v>
          </cell>
          <cell r="DV9" t="str">
            <v>Average time in 2014 was shorter than in 2013</v>
          </cell>
          <cell r="DW9" t="str">
            <v>N/A</v>
          </cell>
          <cell r="DX9" t="str">
            <v>Average time in 2014 was shorter than in 2013</v>
          </cell>
          <cell r="DY9" t="str">
            <v>Average time in 2014 was shorter than in 2013</v>
          </cell>
          <cell r="DZ9" t="str">
            <v>Average time in 2014 was shorter than in 2013</v>
          </cell>
          <cell r="EA9" t="str">
            <v>Average time in 2014 was longer than in 2013</v>
          </cell>
          <cell r="EB9" t="str">
            <v>Average time in 2014 was shorter than in 2013</v>
          </cell>
          <cell r="EC9" t="str">
            <v>Average time in 2014 was shorter than in 2013</v>
          </cell>
          <cell r="ED9" t="str">
            <v>Average time in 2014 was longer than in 2013</v>
          </cell>
          <cell r="EE9" t="str">
            <v>Average time in 2014 was shorter than in 2013</v>
          </cell>
          <cell r="EF9" t="str">
            <v>Average time in 2014 was shorter than in 2013</v>
          </cell>
          <cell r="EG9" t="str">
            <v>Average time in 2014 was longer than in 2013</v>
          </cell>
          <cell r="EH9" t="str">
            <v>Average time in 2014 was shorter than in 2013</v>
          </cell>
          <cell r="EI9" t="str">
            <v>Average time in 2014 was longer than in 2013</v>
          </cell>
          <cell r="EJ9" t="str">
            <v>Average time in 2014 was longer than in 2013</v>
          </cell>
          <cell r="EK9" t="str">
            <v>Average time in 2014 was longer than in 2013</v>
          </cell>
          <cell r="EL9" t="str">
            <v>Average time in 2014 was shorter than in 2013</v>
          </cell>
          <cell r="EM9" t="str">
            <v>Average time in 2014 was longer than in 2013</v>
          </cell>
          <cell r="EN9" t="str">
            <v>Average time in 2014 was shorter than in 2013</v>
          </cell>
          <cell r="EO9" t="str">
            <v>N/A</v>
          </cell>
          <cell r="EP9" t="str">
            <v>Average time in 2014 was shorter than in 2013</v>
          </cell>
          <cell r="EQ9" t="str">
            <v>Average time in 2014 was shorter than in 2013</v>
          </cell>
          <cell r="ER9" t="str">
            <v>Average time in 2014 was shorter than in 2013</v>
          </cell>
          <cell r="ES9" t="str">
            <v>Average time in 2014 was shorter than in 2013</v>
          </cell>
          <cell r="ET9" t="str">
            <v>Average time in 2014 was shorter than in 2013</v>
          </cell>
          <cell r="EU9" t="str">
            <v>Average time in 2014 was shorter than in 2013</v>
          </cell>
          <cell r="EV9" t="str">
            <v>Average time in 2014 was shorter than in 2013</v>
          </cell>
          <cell r="EW9" t="str">
            <v>Average time in 2014 was longer than in 2013</v>
          </cell>
          <cell r="EX9" t="str">
            <v>Average time in 2014 was longer than in 2013</v>
          </cell>
          <cell r="EY9" t="str">
            <v>Average time in 2014 was longer than in 2013</v>
          </cell>
        </row>
        <row r="10">
          <cell r="B10" t="str">
            <v>Distance</v>
          </cell>
          <cell r="C10">
            <v>81</v>
          </cell>
          <cell r="D10" t="str">
            <v>N/A</v>
          </cell>
          <cell r="E10">
            <v>7</v>
          </cell>
          <cell r="F10">
            <v>140</v>
          </cell>
          <cell r="G10">
            <v>108</v>
          </cell>
          <cell r="H10">
            <v>510</v>
          </cell>
          <cell r="I10">
            <v>207</v>
          </cell>
          <cell r="J10">
            <v>93</v>
          </cell>
          <cell r="K10">
            <v>534</v>
          </cell>
          <cell r="L10">
            <v>0</v>
          </cell>
          <cell r="M10">
            <v>137</v>
          </cell>
          <cell r="N10">
            <v>2</v>
          </cell>
          <cell r="O10">
            <v>213</v>
          </cell>
          <cell r="P10" t="str">
            <v>Threshold met</v>
          </cell>
          <cell r="Q10">
            <v>125</v>
          </cell>
          <cell r="R10">
            <v>43</v>
          </cell>
          <cell r="S10">
            <v>166</v>
          </cell>
          <cell r="T10">
            <v>53</v>
          </cell>
          <cell r="U10">
            <v>94</v>
          </cell>
          <cell r="V10">
            <v>302</v>
          </cell>
          <cell r="W10" t="str">
            <v>Threshold met</v>
          </cell>
          <cell r="X10">
            <v>125</v>
          </cell>
          <cell r="Y10">
            <v>184</v>
          </cell>
          <cell r="Z10" t="str">
            <v>Threshold met</v>
          </cell>
          <cell r="AA10">
            <v>104</v>
          </cell>
          <cell r="AB10">
            <v>79</v>
          </cell>
          <cell r="AC10">
            <v>81</v>
          </cell>
          <cell r="AD10" t="str">
            <v>Threshold met</v>
          </cell>
          <cell r="AE10">
            <v>142</v>
          </cell>
          <cell r="AF10" t="str">
            <v>Threshold met</v>
          </cell>
          <cell r="AG10">
            <v>28</v>
          </cell>
          <cell r="AH10">
            <v>69</v>
          </cell>
          <cell r="AI10">
            <v>184</v>
          </cell>
          <cell r="AJ10">
            <v>152</v>
          </cell>
          <cell r="AK10">
            <v>287</v>
          </cell>
          <cell r="AL10">
            <v>186</v>
          </cell>
          <cell r="AM10">
            <v>194</v>
          </cell>
          <cell r="AN10">
            <v>47</v>
          </cell>
          <cell r="AO10">
            <v>84</v>
          </cell>
          <cell r="AP10">
            <v>137</v>
          </cell>
          <cell r="AQ10">
            <v>325</v>
          </cell>
          <cell r="AR10">
            <v>345</v>
          </cell>
          <cell r="AS10">
            <v>249</v>
          </cell>
          <cell r="AT10">
            <v>145</v>
          </cell>
          <cell r="AU10">
            <v>139</v>
          </cell>
          <cell r="AV10">
            <v>140</v>
          </cell>
          <cell r="AW10" t="str">
            <v>Threshold met</v>
          </cell>
          <cell r="AX10">
            <v>132</v>
          </cell>
          <cell r="AY10">
            <v>146</v>
          </cell>
          <cell r="AZ10" t="str">
            <v>Threshold met</v>
          </cell>
          <cell r="BA10">
            <v>157</v>
          </cell>
          <cell r="BB10">
            <v>28</v>
          </cell>
          <cell r="BC10" t="str">
            <v>Threshold met</v>
          </cell>
          <cell r="BD10" t="str">
            <v>Threshold met</v>
          </cell>
          <cell r="BE10">
            <v>190</v>
          </cell>
          <cell r="BF10">
            <v>147</v>
          </cell>
          <cell r="BG10" t="str">
            <v>Threshold met</v>
          </cell>
          <cell r="BH10">
            <v>85</v>
          </cell>
          <cell r="BI10">
            <v>114</v>
          </cell>
          <cell r="BJ10">
            <v>46</v>
          </cell>
          <cell r="BK10">
            <v>59</v>
          </cell>
          <cell r="BL10">
            <v>195</v>
          </cell>
          <cell r="BM10">
            <v>155</v>
          </cell>
          <cell r="BN10">
            <v>17</v>
          </cell>
          <cell r="BO10">
            <v>26</v>
          </cell>
          <cell r="BP10">
            <v>165</v>
          </cell>
          <cell r="BQ10" t="str">
            <v>Threshold met</v>
          </cell>
          <cell r="BR10">
            <v>108</v>
          </cell>
          <cell r="BS10" t="str">
            <v>Threshold met</v>
          </cell>
          <cell r="BT10">
            <v>107</v>
          </cell>
          <cell r="BU10" t="str">
            <v>N/A</v>
          </cell>
          <cell r="BV10" t="str">
            <v>Threshold met</v>
          </cell>
          <cell r="BW10" t="str">
            <v>Threshold met</v>
          </cell>
          <cell r="BX10">
            <v>218</v>
          </cell>
          <cell r="BY10">
            <v>186</v>
          </cell>
          <cell r="BZ10" t="str">
            <v>Threshold met</v>
          </cell>
          <cell r="CA10">
            <v>63</v>
          </cell>
          <cell r="CB10">
            <v>36</v>
          </cell>
          <cell r="CC10">
            <v>51</v>
          </cell>
          <cell r="CD10">
            <v>157</v>
          </cell>
          <cell r="CE10">
            <v>199</v>
          </cell>
          <cell r="CF10">
            <v>28</v>
          </cell>
          <cell r="CG10" t="str">
            <v>Threshold met</v>
          </cell>
          <cell r="CH10">
            <v>10</v>
          </cell>
          <cell r="CI10" t="str">
            <v>Threshold met</v>
          </cell>
          <cell r="CJ10">
            <v>187</v>
          </cell>
          <cell r="CK10">
            <v>6</v>
          </cell>
          <cell r="CL10" t="str">
            <v>Threshold met</v>
          </cell>
          <cell r="CM10">
            <v>110</v>
          </cell>
          <cell r="CN10" t="str">
            <v>Threshold met</v>
          </cell>
          <cell r="CO10">
            <v>50</v>
          </cell>
          <cell r="CP10">
            <v>174</v>
          </cell>
          <cell r="CQ10" t="str">
            <v>Threshold met</v>
          </cell>
          <cell r="CR10" t="str">
            <v>Threshold met</v>
          </cell>
          <cell r="CS10" t="str">
            <v>Threshold met</v>
          </cell>
          <cell r="CT10">
            <v>33</v>
          </cell>
          <cell r="CU10" t="str">
            <v>Threshold met</v>
          </cell>
          <cell r="CV10" t="str">
            <v>Threshold met</v>
          </cell>
          <cell r="CW10">
            <v>45</v>
          </cell>
          <cell r="CX10">
            <v>40</v>
          </cell>
          <cell r="CY10">
            <v>119</v>
          </cell>
          <cell r="CZ10">
            <v>150</v>
          </cell>
          <cell r="DA10">
            <v>36</v>
          </cell>
          <cell r="DB10" t="str">
            <v>Threshold met</v>
          </cell>
          <cell r="DC10" t="str">
            <v>N/A</v>
          </cell>
          <cell r="DD10">
            <v>46</v>
          </cell>
          <cell r="DE10">
            <v>13</v>
          </cell>
          <cell r="DF10">
            <v>90</v>
          </cell>
          <cell r="DG10">
            <v>323</v>
          </cell>
          <cell r="DH10">
            <v>22</v>
          </cell>
          <cell r="DI10">
            <v>196</v>
          </cell>
          <cell r="DJ10" t="str">
            <v>Threshold met</v>
          </cell>
          <cell r="DK10">
            <v>122</v>
          </cell>
          <cell r="DL10">
            <v>26</v>
          </cell>
          <cell r="DM10">
            <v>53</v>
          </cell>
          <cell r="DN10" t="str">
            <v>Threshold met</v>
          </cell>
          <cell r="DO10">
            <v>46</v>
          </cell>
          <cell r="DP10" t="str">
            <v>Threshold met</v>
          </cell>
          <cell r="DQ10">
            <v>132</v>
          </cell>
          <cell r="DR10" t="str">
            <v>Threshold met</v>
          </cell>
          <cell r="DS10" t="str">
            <v>Threshold met</v>
          </cell>
          <cell r="DT10">
            <v>100</v>
          </cell>
          <cell r="DU10">
            <v>116</v>
          </cell>
          <cell r="DV10">
            <v>52</v>
          </cell>
          <cell r="DW10">
            <v>163</v>
          </cell>
          <cell r="DX10" t="str">
            <v>Threshold met</v>
          </cell>
          <cell r="DY10">
            <v>165</v>
          </cell>
          <cell r="DZ10">
            <v>133</v>
          </cell>
          <cell r="EA10">
            <v>181</v>
          </cell>
          <cell r="EB10">
            <v>232</v>
          </cell>
          <cell r="EC10">
            <v>155</v>
          </cell>
          <cell r="ED10">
            <v>242</v>
          </cell>
          <cell r="EE10">
            <v>59</v>
          </cell>
          <cell r="EF10">
            <v>96</v>
          </cell>
          <cell r="EG10" t="str">
            <v>Threshold met</v>
          </cell>
          <cell r="EH10" t="str">
            <v>Threshold met</v>
          </cell>
          <cell r="EI10">
            <v>200</v>
          </cell>
          <cell r="EJ10" t="str">
            <v>Threshold met</v>
          </cell>
          <cell r="EK10" t="str">
            <v>Threshold met</v>
          </cell>
          <cell r="EL10" t="str">
            <v>Threshold met</v>
          </cell>
          <cell r="EM10">
            <v>46</v>
          </cell>
          <cell r="EN10">
            <v>134</v>
          </cell>
          <cell r="EO10">
            <v>154</v>
          </cell>
          <cell r="EP10" t="str">
            <v>Threshold met</v>
          </cell>
          <cell r="EQ10">
            <v>10</v>
          </cell>
          <cell r="ER10">
            <v>97</v>
          </cell>
          <cell r="ES10">
            <v>54</v>
          </cell>
          <cell r="ET10" t="str">
            <v>Threshold met</v>
          </cell>
          <cell r="EU10">
            <v>13</v>
          </cell>
          <cell r="EV10" t="str">
            <v>Threshold met</v>
          </cell>
          <cell r="EW10">
            <v>21</v>
          </cell>
          <cell r="EX10">
            <v>6</v>
          </cell>
          <cell r="EY10">
            <v>39</v>
          </cell>
        </row>
        <row r="11">
          <cell r="A11" t="str">
            <v>Average time between granting of placement order and matching with adopters</v>
          </cell>
          <cell r="B11" t="str">
            <v>2008-11</v>
          </cell>
          <cell r="C11">
            <v>173</v>
          </cell>
          <cell r="D11" t="str">
            <v>x</v>
          </cell>
          <cell r="E11">
            <v>108</v>
          </cell>
          <cell r="F11">
            <v>300</v>
          </cell>
          <cell r="G11">
            <v>78</v>
          </cell>
          <cell r="H11">
            <v>37</v>
          </cell>
          <cell r="I11">
            <v>180</v>
          </cell>
          <cell r="J11" t="str">
            <v>x</v>
          </cell>
          <cell r="K11">
            <v>216</v>
          </cell>
          <cell r="L11">
            <v>114</v>
          </cell>
          <cell r="M11">
            <v>93</v>
          </cell>
          <cell r="N11">
            <v>52</v>
          </cell>
          <cell r="O11">
            <v>165</v>
          </cell>
          <cell r="P11">
            <v>23</v>
          </cell>
          <cell r="Q11">
            <v>117</v>
          </cell>
          <cell r="R11">
            <v>101</v>
          </cell>
          <cell r="S11">
            <v>176</v>
          </cell>
          <cell r="T11">
            <v>235</v>
          </cell>
          <cell r="U11">
            <v>196</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189</v>
          </cell>
          <cell r="AY11">
            <v>143</v>
          </cell>
          <cell r="AZ11">
            <v>299</v>
          </cell>
          <cell r="BA11">
            <v>204</v>
          </cell>
          <cell r="BB11">
            <v>240</v>
          </cell>
          <cell r="BC11">
            <v>182</v>
          </cell>
          <cell r="BD11">
            <v>254</v>
          </cell>
          <cell r="BE11">
            <v>170</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187</v>
          </cell>
          <cell r="BS11">
            <v>60</v>
          </cell>
          <cell r="BT11">
            <v>226</v>
          </cell>
          <cell r="BU11" t="str">
            <v>..</v>
          </cell>
          <cell r="BV11" t="str">
            <v>x</v>
          </cell>
          <cell r="BW11">
            <v>113</v>
          </cell>
          <cell r="BX11">
            <v>234</v>
          </cell>
          <cell r="BY11">
            <v>136</v>
          </cell>
          <cell r="BZ11">
            <v>81</v>
          </cell>
          <cell r="CA11">
            <v>155</v>
          </cell>
          <cell r="CB11">
            <v>184</v>
          </cell>
          <cell r="CC11">
            <v>256</v>
          </cell>
          <cell r="CD11">
            <v>249</v>
          </cell>
          <cell r="CE11">
            <v>325</v>
          </cell>
          <cell r="CF11">
            <v>236</v>
          </cell>
          <cell r="CG11">
            <v>200</v>
          </cell>
          <cell r="CH11">
            <v>175</v>
          </cell>
          <cell r="CI11">
            <v>123</v>
          </cell>
          <cell r="CJ11">
            <v>125</v>
          </cell>
          <cell r="CK11" t="str">
            <v>x</v>
          </cell>
          <cell r="CL11" t="str">
            <v>..</v>
          </cell>
          <cell r="CM11">
            <v>164</v>
          </cell>
          <cell r="CN11">
            <v>262</v>
          </cell>
          <cell r="CO11">
            <v>62</v>
          </cell>
          <cell r="CP11">
            <v>245</v>
          </cell>
          <cell r="CQ11">
            <v>50</v>
          </cell>
          <cell r="CR11">
            <v>115</v>
          </cell>
          <cell r="CS11">
            <v>48</v>
          </cell>
          <cell r="CT11">
            <v>180</v>
          </cell>
          <cell r="CU11" t="str">
            <v>x</v>
          </cell>
          <cell r="CV11">
            <v>154</v>
          </cell>
          <cell r="CW11">
            <v>146</v>
          </cell>
          <cell r="CX11">
            <v>163</v>
          </cell>
          <cell r="CY11">
            <v>95</v>
          </cell>
          <cell r="CZ11">
            <v>131</v>
          </cell>
          <cell r="DA11">
            <v>110</v>
          </cell>
          <cell r="DB11">
            <v>146</v>
          </cell>
          <cell r="DC11" t="str">
            <v>x</v>
          </cell>
          <cell r="DD11">
            <v>167</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204</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236</v>
          </cell>
          <cell r="EE11">
            <v>159</v>
          </cell>
          <cell r="EF11">
            <v>155</v>
          </cell>
          <cell r="EG11">
            <v>17</v>
          </cell>
          <cell r="EH11">
            <v>44</v>
          </cell>
          <cell r="EI11">
            <v>288</v>
          </cell>
          <cell r="EJ11">
            <v>150</v>
          </cell>
          <cell r="EK11">
            <v>157</v>
          </cell>
          <cell r="EL11">
            <v>219</v>
          </cell>
          <cell r="EM11">
            <v>106</v>
          </cell>
          <cell r="EN11">
            <v>178</v>
          </cell>
          <cell r="EO11">
            <v>150</v>
          </cell>
          <cell r="EP11">
            <v>107</v>
          </cell>
          <cell r="EQ11">
            <v>197</v>
          </cell>
          <cell r="ER11">
            <v>189</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115</v>
          </cell>
          <cell r="H12">
            <v>170</v>
          </cell>
          <cell r="I12">
            <v>210</v>
          </cell>
          <cell r="J12" t="str">
            <v>x</v>
          </cell>
          <cell r="K12">
            <v>215</v>
          </cell>
          <cell r="L12">
            <v>155</v>
          </cell>
          <cell r="M12">
            <v>173</v>
          </cell>
          <cell r="N12">
            <v>20</v>
          </cell>
          <cell r="O12">
            <v>184</v>
          </cell>
          <cell r="P12">
            <v>136</v>
          </cell>
          <cell r="Q12">
            <v>168</v>
          </cell>
          <cell r="R12">
            <v>145</v>
          </cell>
          <cell r="S12">
            <v>236</v>
          </cell>
          <cell r="T12">
            <v>343</v>
          </cell>
          <cell r="U12">
            <v>153</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243</v>
          </cell>
          <cell r="AR12">
            <v>224</v>
          </cell>
          <cell r="AS12">
            <v>118</v>
          </cell>
          <cell r="AT12">
            <v>177</v>
          </cell>
          <cell r="AU12">
            <v>264</v>
          </cell>
          <cell r="AV12">
            <v>226</v>
          </cell>
          <cell r="AW12">
            <v>196</v>
          </cell>
          <cell r="AX12">
            <v>281</v>
          </cell>
          <cell r="AY12">
            <v>156</v>
          </cell>
          <cell r="AZ12">
            <v>253</v>
          </cell>
          <cell r="BA12">
            <v>229</v>
          </cell>
          <cell r="BB12">
            <v>271</v>
          </cell>
          <cell r="BC12">
            <v>212</v>
          </cell>
          <cell r="BD12">
            <v>266</v>
          </cell>
          <cell r="BE12">
            <v>171</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223</v>
          </cell>
          <cell r="BS12">
            <v>53</v>
          </cell>
          <cell r="BT12">
            <v>237</v>
          </cell>
          <cell r="BU12" t="str">
            <v>..</v>
          </cell>
          <cell r="BV12">
            <v>142</v>
          </cell>
          <cell r="BW12">
            <v>170</v>
          </cell>
          <cell r="BX12">
            <v>218</v>
          </cell>
          <cell r="BY12">
            <v>141</v>
          </cell>
          <cell r="BZ12">
            <v>125</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182</v>
          </cell>
          <cell r="CN12">
            <v>248</v>
          </cell>
          <cell r="CO12">
            <v>127</v>
          </cell>
          <cell r="CP12">
            <v>319</v>
          </cell>
          <cell r="CQ12">
            <v>97</v>
          </cell>
          <cell r="CR12">
            <v>104</v>
          </cell>
          <cell r="CS12">
            <v>77</v>
          </cell>
          <cell r="CT12">
            <v>178</v>
          </cell>
          <cell r="CU12" t="str">
            <v>x</v>
          </cell>
          <cell r="CV12">
            <v>179</v>
          </cell>
          <cell r="CW12">
            <v>206</v>
          </cell>
          <cell r="CX12">
            <v>175</v>
          </cell>
          <cell r="CY12">
            <v>146</v>
          </cell>
          <cell r="CZ12">
            <v>136</v>
          </cell>
          <cell r="DA12">
            <v>143</v>
          </cell>
          <cell r="DB12">
            <v>127</v>
          </cell>
          <cell r="DC12" t="str">
            <v>x</v>
          </cell>
          <cell r="DD12">
            <v>153</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187</v>
          </cell>
          <cell r="DR12">
            <v>169</v>
          </cell>
          <cell r="DS12">
            <v>177</v>
          </cell>
          <cell r="DT12">
            <v>280</v>
          </cell>
          <cell r="DU12">
            <v>263</v>
          </cell>
          <cell r="DV12">
            <v>157</v>
          </cell>
          <cell r="DW12">
            <v>221</v>
          </cell>
          <cell r="DX12">
            <v>132</v>
          </cell>
          <cell r="DY12">
            <v>210</v>
          </cell>
          <cell r="DZ12">
            <v>176</v>
          </cell>
          <cell r="EA12">
            <v>175</v>
          </cell>
          <cell r="EB12">
            <v>235</v>
          </cell>
          <cell r="EC12">
            <v>226</v>
          </cell>
          <cell r="ED12">
            <v>266</v>
          </cell>
          <cell r="EE12">
            <v>198</v>
          </cell>
          <cell r="EF12">
            <v>193</v>
          </cell>
          <cell r="EG12">
            <v>31</v>
          </cell>
          <cell r="EH12">
            <v>50</v>
          </cell>
          <cell r="EI12">
            <v>289</v>
          </cell>
          <cell r="EJ12">
            <v>108</v>
          </cell>
          <cell r="EK12">
            <v>156</v>
          </cell>
          <cell r="EL12">
            <v>198</v>
          </cell>
          <cell r="EM12">
            <v>114</v>
          </cell>
          <cell r="EN12">
            <v>186</v>
          </cell>
          <cell r="EO12">
            <v>166</v>
          </cell>
          <cell r="EP12">
            <v>155</v>
          </cell>
          <cell r="EQ12">
            <v>222</v>
          </cell>
          <cell r="ER12">
            <v>201</v>
          </cell>
          <cell r="ES12">
            <v>137</v>
          </cell>
          <cell r="ET12">
            <v>111</v>
          </cell>
          <cell r="EU12">
            <v>165</v>
          </cell>
          <cell r="EV12">
            <v>219</v>
          </cell>
          <cell r="EW12">
            <v>173</v>
          </cell>
          <cell r="EX12">
            <v>117</v>
          </cell>
          <cell r="EY12">
            <v>170</v>
          </cell>
        </row>
        <row r="13">
          <cell r="B13" t="str">
            <v>2010-13</v>
          </cell>
          <cell r="C13">
            <v>210</v>
          </cell>
          <cell r="D13" t="str">
            <v>x</v>
          </cell>
          <cell r="E13">
            <v>165</v>
          </cell>
          <cell r="F13">
            <v>203</v>
          </cell>
          <cell r="G13">
            <v>113</v>
          </cell>
          <cell r="H13">
            <v>373</v>
          </cell>
          <cell r="I13">
            <v>187</v>
          </cell>
          <cell r="J13">
            <v>81</v>
          </cell>
          <cell r="K13">
            <v>328</v>
          </cell>
          <cell r="L13">
            <v>168</v>
          </cell>
          <cell r="M13">
            <v>218</v>
          </cell>
          <cell r="N13">
            <v>39</v>
          </cell>
          <cell r="O13">
            <v>246</v>
          </cell>
          <cell r="P13">
            <v>173</v>
          </cell>
          <cell r="Q13">
            <v>144</v>
          </cell>
          <cell r="R13">
            <v>130</v>
          </cell>
          <cell r="S13">
            <v>301</v>
          </cell>
          <cell r="T13">
            <v>367</v>
          </cell>
          <cell r="U13">
            <v>167</v>
          </cell>
          <cell r="V13">
            <v>346</v>
          </cell>
          <cell r="W13">
            <v>85</v>
          </cell>
          <cell r="X13">
            <v>153</v>
          </cell>
          <cell r="Y13">
            <v>227</v>
          </cell>
          <cell r="Z13">
            <v>41</v>
          </cell>
          <cell r="AA13">
            <v>249</v>
          </cell>
          <cell r="AB13">
            <v>187</v>
          </cell>
          <cell r="AC13">
            <v>222</v>
          </cell>
          <cell r="AD13">
            <v>218</v>
          </cell>
          <cell r="AE13">
            <v>256</v>
          </cell>
          <cell r="AF13">
            <v>176</v>
          </cell>
          <cell r="AG13">
            <v>204</v>
          </cell>
          <cell r="AH13">
            <v>141</v>
          </cell>
          <cell r="AI13">
            <v>183</v>
          </cell>
          <cell r="AJ13">
            <v>273</v>
          </cell>
          <cell r="AK13">
            <v>295</v>
          </cell>
          <cell r="AL13">
            <v>332</v>
          </cell>
          <cell r="AM13">
            <v>246</v>
          </cell>
          <cell r="AN13">
            <v>171</v>
          </cell>
          <cell r="AO13">
            <v>144</v>
          </cell>
          <cell r="AP13">
            <v>163</v>
          </cell>
          <cell r="AQ13">
            <v>306</v>
          </cell>
          <cell r="AR13">
            <v>199</v>
          </cell>
          <cell r="AS13">
            <v>150</v>
          </cell>
          <cell r="AT13">
            <v>187</v>
          </cell>
          <cell r="AU13">
            <v>269</v>
          </cell>
          <cell r="AV13">
            <v>234</v>
          </cell>
          <cell r="AW13">
            <v>204</v>
          </cell>
          <cell r="AX13">
            <v>272</v>
          </cell>
          <cell r="AY13">
            <v>175</v>
          </cell>
          <cell r="AZ13">
            <v>241</v>
          </cell>
          <cell r="BA13">
            <v>259</v>
          </cell>
          <cell r="BB13">
            <v>272</v>
          </cell>
          <cell r="BC13">
            <v>216</v>
          </cell>
          <cell r="BD13">
            <v>231</v>
          </cell>
          <cell r="BE13">
            <v>399</v>
          </cell>
          <cell r="BF13">
            <v>326</v>
          </cell>
          <cell r="BG13">
            <v>249</v>
          </cell>
          <cell r="BH13">
            <v>303</v>
          </cell>
          <cell r="BI13">
            <v>309</v>
          </cell>
          <cell r="BJ13">
            <v>268</v>
          </cell>
          <cell r="BK13">
            <v>237</v>
          </cell>
          <cell r="BL13">
            <v>337</v>
          </cell>
          <cell r="BM13">
            <v>320</v>
          </cell>
          <cell r="BN13">
            <v>246</v>
          </cell>
          <cell r="BO13">
            <v>107</v>
          </cell>
          <cell r="BP13">
            <v>164</v>
          </cell>
          <cell r="BQ13">
            <v>118</v>
          </cell>
          <cell r="BR13">
            <v>235</v>
          </cell>
          <cell r="BS13">
            <v>93</v>
          </cell>
          <cell r="BT13">
            <v>256</v>
          </cell>
          <cell r="BU13" t="str">
            <v>..</v>
          </cell>
          <cell r="BV13">
            <v>161</v>
          </cell>
          <cell r="BW13">
            <v>194</v>
          </cell>
          <cell r="BX13">
            <v>203</v>
          </cell>
          <cell r="BY13">
            <v>264</v>
          </cell>
          <cell r="BZ13">
            <v>131</v>
          </cell>
          <cell r="CA13">
            <v>248</v>
          </cell>
          <cell r="CB13">
            <v>237</v>
          </cell>
          <cell r="CC13">
            <v>295</v>
          </cell>
          <cell r="CD13">
            <v>306</v>
          </cell>
          <cell r="CE13">
            <v>268</v>
          </cell>
          <cell r="CF13">
            <v>248</v>
          </cell>
          <cell r="CG13">
            <v>175</v>
          </cell>
          <cell r="CH13">
            <v>155</v>
          </cell>
          <cell r="CI13">
            <v>192</v>
          </cell>
          <cell r="CJ13">
            <v>164</v>
          </cell>
          <cell r="CK13">
            <v>81</v>
          </cell>
          <cell r="CL13" t="str">
            <v>x</v>
          </cell>
          <cell r="CM13">
            <v>200</v>
          </cell>
          <cell r="CN13">
            <v>280</v>
          </cell>
          <cell r="CO13">
            <v>188</v>
          </cell>
          <cell r="CP13">
            <v>333</v>
          </cell>
          <cell r="CQ13">
            <v>108</v>
          </cell>
          <cell r="CR13">
            <v>161</v>
          </cell>
          <cell r="CS13">
            <v>136</v>
          </cell>
          <cell r="CT13">
            <v>193</v>
          </cell>
          <cell r="CU13" t="str">
            <v>x</v>
          </cell>
          <cell r="CV13">
            <v>168</v>
          </cell>
          <cell r="CW13">
            <v>223</v>
          </cell>
          <cell r="CX13">
            <v>192</v>
          </cell>
          <cell r="CY13">
            <v>215</v>
          </cell>
          <cell r="CZ13">
            <v>139</v>
          </cell>
          <cell r="DA13">
            <v>189</v>
          </cell>
          <cell r="DB13">
            <v>104</v>
          </cell>
          <cell r="DC13" t="str">
            <v>x</v>
          </cell>
          <cell r="DD13">
            <v>182</v>
          </cell>
          <cell r="DE13">
            <v>188</v>
          </cell>
          <cell r="DF13">
            <v>169</v>
          </cell>
          <cell r="DG13">
            <v>207</v>
          </cell>
          <cell r="DH13" t="str">
            <v>x</v>
          </cell>
          <cell r="DI13">
            <v>288</v>
          </cell>
          <cell r="DJ13">
            <v>91</v>
          </cell>
          <cell r="DK13">
            <v>218</v>
          </cell>
          <cell r="DL13">
            <v>192</v>
          </cell>
          <cell r="DM13">
            <v>150</v>
          </cell>
          <cell r="DN13">
            <v>85</v>
          </cell>
          <cell r="DO13">
            <v>221</v>
          </cell>
          <cell r="DP13">
            <v>134</v>
          </cell>
          <cell r="DQ13">
            <v>207</v>
          </cell>
          <cell r="DR13">
            <v>157</v>
          </cell>
          <cell r="DS13">
            <v>133</v>
          </cell>
          <cell r="DT13">
            <v>334</v>
          </cell>
          <cell r="DU13">
            <v>261</v>
          </cell>
          <cell r="DV13">
            <v>183</v>
          </cell>
          <cell r="DW13">
            <v>323</v>
          </cell>
          <cell r="DX13">
            <v>114</v>
          </cell>
          <cell r="DY13">
            <v>304</v>
          </cell>
          <cell r="DZ13">
            <v>210</v>
          </cell>
          <cell r="EA13">
            <v>189</v>
          </cell>
          <cell r="EB13">
            <v>254</v>
          </cell>
          <cell r="EC13">
            <v>205</v>
          </cell>
          <cell r="ED13">
            <v>273</v>
          </cell>
          <cell r="EE13">
            <v>217</v>
          </cell>
          <cell r="EF13">
            <v>211</v>
          </cell>
          <cell r="EG13">
            <v>40</v>
          </cell>
          <cell r="EH13">
            <v>32</v>
          </cell>
          <cell r="EI13">
            <v>240</v>
          </cell>
          <cell r="EJ13">
            <v>111</v>
          </cell>
          <cell r="EK13">
            <v>131</v>
          </cell>
          <cell r="EL13">
            <v>196</v>
          </cell>
          <cell r="EM13">
            <v>104</v>
          </cell>
          <cell r="EN13">
            <v>194</v>
          </cell>
          <cell r="EO13">
            <v>142</v>
          </cell>
          <cell r="EP13">
            <v>214</v>
          </cell>
          <cell r="EQ13">
            <v>222</v>
          </cell>
          <cell r="ER13">
            <v>203</v>
          </cell>
          <cell r="ES13">
            <v>142</v>
          </cell>
          <cell r="ET13">
            <v>114</v>
          </cell>
          <cell r="EU13">
            <v>144</v>
          </cell>
          <cell r="EV13">
            <v>221</v>
          </cell>
          <cell r="EW13">
            <v>180</v>
          </cell>
          <cell r="EX13">
            <v>87</v>
          </cell>
          <cell r="EY13">
            <v>167</v>
          </cell>
        </row>
        <row r="14">
          <cell r="B14" t="str">
            <v>2011-14</v>
          </cell>
          <cell r="C14">
            <v>217</v>
          </cell>
          <cell r="D14" t="str">
            <v>x</v>
          </cell>
          <cell r="E14">
            <v>165</v>
          </cell>
          <cell r="F14">
            <v>225</v>
          </cell>
          <cell r="G14">
            <v>118</v>
          </cell>
          <cell r="H14">
            <v>433</v>
          </cell>
          <cell r="I14">
            <v>186</v>
          </cell>
          <cell r="J14">
            <v>69</v>
          </cell>
          <cell r="K14">
            <v>407</v>
          </cell>
          <cell r="L14">
            <v>170</v>
          </cell>
          <cell r="M14">
            <v>233</v>
          </cell>
          <cell r="N14">
            <v>56</v>
          </cell>
          <cell r="O14">
            <v>254</v>
          </cell>
          <cell r="P14">
            <v>196</v>
          </cell>
          <cell r="Q14">
            <v>175</v>
          </cell>
          <cell r="R14">
            <v>140</v>
          </cell>
          <cell r="S14">
            <v>302</v>
          </cell>
          <cell r="T14">
            <v>306</v>
          </cell>
          <cell r="U14">
            <v>211</v>
          </cell>
          <cell r="V14">
            <v>332</v>
          </cell>
          <cell r="W14">
            <v>159</v>
          </cell>
          <cell r="X14">
            <v>166</v>
          </cell>
          <cell r="Y14">
            <v>248</v>
          </cell>
          <cell r="Z14">
            <v>84</v>
          </cell>
          <cell r="AA14">
            <v>156</v>
          </cell>
          <cell r="AB14">
            <v>195</v>
          </cell>
          <cell r="AC14">
            <v>188</v>
          </cell>
          <cell r="AD14">
            <v>150</v>
          </cell>
          <cell r="AE14">
            <v>281</v>
          </cell>
          <cell r="AF14">
            <v>160</v>
          </cell>
          <cell r="AG14">
            <v>171</v>
          </cell>
          <cell r="AH14">
            <v>78</v>
          </cell>
          <cell r="AI14">
            <v>218</v>
          </cell>
          <cell r="AJ14">
            <v>306</v>
          </cell>
          <cell r="AK14">
            <v>288</v>
          </cell>
          <cell r="AL14">
            <v>269</v>
          </cell>
          <cell r="AM14">
            <v>280</v>
          </cell>
          <cell r="AN14">
            <v>147</v>
          </cell>
          <cell r="AO14">
            <v>139</v>
          </cell>
          <cell r="AP14">
            <v>183</v>
          </cell>
          <cell r="AQ14">
            <v>294</v>
          </cell>
          <cell r="AR14">
            <v>190</v>
          </cell>
          <cell r="AS14">
            <v>168</v>
          </cell>
          <cell r="AT14">
            <v>201</v>
          </cell>
          <cell r="AU14">
            <v>282</v>
          </cell>
          <cell r="AV14">
            <v>220</v>
          </cell>
          <cell r="AW14">
            <v>170</v>
          </cell>
          <cell r="AX14">
            <v>251</v>
          </cell>
          <cell r="AY14">
            <v>227</v>
          </cell>
          <cell r="AZ14">
            <v>213</v>
          </cell>
          <cell r="BA14">
            <v>294</v>
          </cell>
          <cell r="BB14">
            <v>222</v>
          </cell>
          <cell r="BC14">
            <v>195</v>
          </cell>
          <cell r="BD14">
            <v>197</v>
          </cell>
          <cell r="BE14">
            <v>352</v>
          </cell>
          <cell r="BF14">
            <v>314</v>
          </cell>
          <cell r="BG14">
            <v>225</v>
          </cell>
          <cell r="BH14">
            <v>234</v>
          </cell>
          <cell r="BI14">
            <v>315</v>
          </cell>
          <cell r="BJ14">
            <v>271</v>
          </cell>
          <cell r="BK14">
            <v>234</v>
          </cell>
          <cell r="BL14">
            <v>358</v>
          </cell>
          <cell r="BM14">
            <v>335</v>
          </cell>
          <cell r="BN14">
            <v>239</v>
          </cell>
          <cell r="BO14">
            <v>152</v>
          </cell>
          <cell r="BP14">
            <v>210</v>
          </cell>
          <cell r="BQ14">
            <v>121</v>
          </cell>
          <cell r="BR14">
            <v>243</v>
          </cell>
          <cell r="BS14">
            <v>112</v>
          </cell>
          <cell r="BT14">
            <v>240</v>
          </cell>
          <cell r="BU14" t="str">
            <v>..</v>
          </cell>
          <cell r="BV14">
            <v>146</v>
          </cell>
          <cell r="BW14">
            <v>180</v>
          </cell>
          <cell r="BX14">
            <v>294</v>
          </cell>
          <cell r="BY14">
            <v>243</v>
          </cell>
          <cell r="BZ14">
            <v>171</v>
          </cell>
          <cell r="CA14">
            <v>277</v>
          </cell>
          <cell r="CB14">
            <v>316</v>
          </cell>
          <cell r="CC14">
            <v>269</v>
          </cell>
          <cell r="CD14">
            <v>336</v>
          </cell>
          <cell r="CE14">
            <v>255</v>
          </cell>
          <cell r="CF14">
            <v>240</v>
          </cell>
          <cell r="CG14">
            <v>168</v>
          </cell>
          <cell r="CH14">
            <v>197</v>
          </cell>
          <cell r="CI14">
            <v>217</v>
          </cell>
          <cell r="CJ14">
            <v>194</v>
          </cell>
          <cell r="CK14">
            <v>109</v>
          </cell>
          <cell r="CL14">
            <v>156</v>
          </cell>
          <cell r="CM14">
            <v>242</v>
          </cell>
          <cell r="CN14">
            <v>256</v>
          </cell>
          <cell r="CO14">
            <v>219</v>
          </cell>
          <cell r="CP14">
            <v>369</v>
          </cell>
          <cell r="CQ14">
            <v>132</v>
          </cell>
          <cell r="CR14">
            <v>176</v>
          </cell>
          <cell r="CS14">
            <v>163</v>
          </cell>
          <cell r="CT14">
            <v>215</v>
          </cell>
          <cell r="CU14">
            <v>111</v>
          </cell>
          <cell r="CV14">
            <v>199</v>
          </cell>
          <cell r="CW14">
            <v>225</v>
          </cell>
          <cell r="CX14">
            <v>196</v>
          </cell>
          <cell r="CY14">
            <v>233</v>
          </cell>
          <cell r="CZ14">
            <v>185</v>
          </cell>
          <cell r="DA14">
            <v>213</v>
          </cell>
          <cell r="DB14">
            <v>96</v>
          </cell>
          <cell r="DC14" t="str">
            <v>x</v>
          </cell>
          <cell r="DD14">
            <v>227</v>
          </cell>
          <cell r="DE14">
            <v>208</v>
          </cell>
          <cell r="DF14">
            <v>165</v>
          </cell>
          <cell r="DG14">
            <v>197</v>
          </cell>
          <cell r="DH14">
            <v>223</v>
          </cell>
          <cell r="DI14">
            <v>286</v>
          </cell>
          <cell r="DJ14">
            <v>108</v>
          </cell>
          <cell r="DK14">
            <v>274</v>
          </cell>
          <cell r="DL14">
            <v>203</v>
          </cell>
          <cell r="DM14">
            <v>120</v>
          </cell>
          <cell r="DN14">
            <v>78</v>
          </cell>
          <cell r="DO14">
            <v>242</v>
          </cell>
          <cell r="DP14">
            <v>155</v>
          </cell>
          <cell r="DQ14">
            <v>242</v>
          </cell>
          <cell r="DR14">
            <v>153</v>
          </cell>
          <cell r="DS14">
            <v>99</v>
          </cell>
          <cell r="DT14">
            <v>245</v>
          </cell>
          <cell r="DU14">
            <v>236</v>
          </cell>
          <cell r="DV14">
            <v>165</v>
          </cell>
          <cell r="DW14">
            <v>244</v>
          </cell>
          <cell r="DX14">
            <v>127</v>
          </cell>
          <cell r="DY14">
            <v>277</v>
          </cell>
          <cell r="DZ14">
            <v>223</v>
          </cell>
          <cell r="EA14">
            <v>243</v>
          </cell>
          <cell r="EB14">
            <v>272</v>
          </cell>
          <cell r="EC14">
            <v>221</v>
          </cell>
          <cell r="ED14">
            <v>275</v>
          </cell>
          <cell r="EE14">
            <v>254</v>
          </cell>
          <cell r="EF14">
            <v>259</v>
          </cell>
          <cell r="EG14">
            <v>62</v>
          </cell>
          <cell r="EH14">
            <v>45</v>
          </cell>
          <cell r="EI14">
            <v>208</v>
          </cell>
          <cell r="EJ14">
            <v>135</v>
          </cell>
          <cell r="EK14">
            <v>144</v>
          </cell>
          <cell r="EL14">
            <v>164</v>
          </cell>
          <cell r="EM14">
            <v>113</v>
          </cell>
          <cell r="EN14">
            <v>197</v>
          </cell>
          <cell r="EO14">
            <v>222</v>
          </cell>
          <cell r="EP14">
            <v>222</v>
          </cell>
          <cell r="EQ14">
            <v>206</v>
          </cell>
          <cell r="ER14">
            <v>230</v>
          </cell>
          <cell r="ES14">
            <v>162</v>
          </cell>
          <cell r="ET14">
            <v>130</v>
          </cell>
          <cell r="EU14">
            <v>156</v>
          </cell>
          <cell r="EV14">
            <v>216</v>
          </cell>
          <cell r="EW14">
            <v>175</v>
          </cell>
          <cell r="EX14">
            <v>143</v>
          </cell>
          <cell r="EY14">
            <v>172</v>
          </cell>
        </row>
        <row r="15">
          <cell r="B15" t="str">
            <v>2012-15</v>
          </cell>
        </row>
        <row r="16">
          <cell r="B16" t="str">
            <v>2013-16</v>
          </cell>
        </row>
        <row r="17">
          <cell r="B17" t="str">
            <v>Trend</v>
          </cell>
          <cell r="C17" t="str">
            <v>Average time in 2014 was shorter than in 2013</v>
          </cell>
          <cell r="D17" t="str">
            <v>N/A</v>
          </cell>
          <cell r="E17" t="str">
            <v>Average time in 2014 was shorter than in 2013</v>
          </cell>
          <cell r="F17" t="str">
            <v>Average time in 2014 was shorter than in 2013</v>
          </cell>
          <cell r="G17" t="str">
            <v>N/A</v>
          </cell>
          <cell r="H17" t="str">
            <v>Average time in 2014 was shorter than in 2013</v>
          </cell>
          <cell r="I17" t="str">
            <v>Average time in 2014 was longer than in 2013</v>
          </cell>
          <cell r="J17" t="str">
            <v>N/A</v>
          </cell>
          <cell r="K17" t="str">
            <v>Average time in 2014 was shorter than in 2013</v>
          </cell>
          <cell r="L17" t="str">
            <v>Average time in 2014 was shorter than in 2013</v>
          </cell>
          <cell r="M17" t="str">
            <v>Average time in 2014 was shorter than in 2013</v>
          </cell>
          <cell r="N17" t="str">
            <v>Average time in 2014 was longer than in 2013</v>
          </cell>
          <cell r="O17" t="str">
            <v>Average time in 2014 was shorter than in 2013</v>
          </cell>
          <cell r="P17" t="str">
            <v>N/A</v>
          </cell>
          <cell r="Q17" t="str">
            <v>Average time in 2014 was longer than in 2013</v>
          </cell>
          <cell r="R17" t="str">
            <v>N/A</v>
          </cell>
          <cell r="S17" t="str">
            <v>Average time in 2014 was shorter than in 2013</v>
          </cell>
          <cell r="T17" t="str">
            <v>N/A</v>
          </cell>
          <cell r="U17" t="str">
            <v>Average time in 2014 was longer than in 2013</v>
          </cell>
          <cell r="V17" t="str">
            <v>Average time in 2014 was shorter than in 2013</v>
          </cell>
          <cell r="W17" t="str">
            <v>N/A</v>
          </cell>
          <cell r="X17" t="str">
            <v>Average time in 2014 was shorter than in 2013</v>
          </cell>
          <cell r="Y17" t="str">
            <v>Average time in 2014 was longer than in 2013</v>
          </cell>
          <cell r="Z17" t="str">
            <v>N/A</v>
          </cell>
          <cell r="AA17" t="str">
            <v>N/A</v>
          </cell>
          <cell r="AB17" t="str">
            <v>Average time in 2014 was shorter than in 2013</v>
          </cell>
          <cell r="AC17" t="str">
            <v>Average time in 2014 was longer than in 2013</v>
          </cell>
          <cell r="AD17" t="str">
            <v>N/A</v>
          </cell>
          <cell r="AE17" t="str">
            <v>N/A</v>
          </cell>
          <cell r="AF17" t="str">
            <v>Average time in 2014 was shorter than in 2013</v>
          </cell>
          <cell r="AG17" t="str">
            <v>N/A</v>
          </cell>
          <cell r="AH17" t="str">
            <v>N/A</v>
          </cell>
          <cell r="AI17" t="str">
            <v>N/A</v>
          </cell>
          <cell r="AJ17" t="str">
            <v>Average time in 2014 was longer than in 2013</v>
          </cell>
          <cell r="AK17" t="str">
            <v>Average time in 2014 was shorter than in 2013</v>
          </cell>
          <cell r="AL17" t="str">
            <v>Average time in 2014 was shorter than in 2013</v>
          </cell>
          <cell r="AM17" t="str">
            <v>Average time in 2014 was longer than in 2013</v>
          </cell>
          <cell r="AN17" t="str">
            <v>Average time in 2014 was shorter than in 2013</v>
          </cell>
          <cell r="AO17" t="str">
            <v>Average time in 2014 was shorter than in 2013</v>
          </cell>
          <cell r="AP17" t="str">
            <v>Average time in 2014 was longer than in 2013</v>
          </cell>
          <cell r="AQ17" t="str">
            <v>Average time in 2014 was shorter than in 2013</v>
          </cell>
          <cell r="AR17" t="str">
            <v>N/A</v>
          </cell>
          <cell r="AS17" t="str">
            <v>Average time in 2014 was longer than in 2013</v>
          </cell>
          <cell r="AT17" t="str">
            <v>Average time in 2014 was longer than in 2013</v>
          </cell>
          <cell r="AU17" t="str">
            <v>Average time in 2014 was shorter than in 2013</v>
          </cell>
          <cell r="AV17" t="str">
            <v>Average time in 2014 was shorter than in 2013</v>
          </cell>
          <cell r="AW17" t="str">
            <v>Average time in 2014 was shorter than in 2013</v>
          </cell>
          <cell r="AX17" t="str">
            <v>Average time in 2014 was longer than in 2013</v>
          </cell>
          <cell r="AY17" t="str">
            <v>Average time in 2014 was longer than in 2013</v>
          </cell>
          <cell r="AZ17" t="str">
            <v>Average time in 2014 was shorter than in 2013</v>
          </cell>
          <cell r="BA17" t="str">
            <v>Average time in 2014 was longer than in 2013</v>
          </cell>
          <cell r="BB17" t="str">
            <v>Average time in 2014 was shorter than in 2013</v>
          </cell>
          <cell r="BC17" t="str">
            <v>Average time in 2014 was shorter than in 2013</v>
          </cell>
          <cell r="BD17" t="str">
            <v>Average time in 2014 was shorter than in 2013</v>
          </cell>
          <cell r="BE17" t="str">
            <v>N/A</v>
          </cell>
          <cell r="BF17" t="str">
            <v>Average time in 2014 was shorter than in 2013</v>
          </cell>
          <cell r="BG17" t="str">
            <v>Average time in 2014 was shorter than in 2013</v>
          </cell>
          <cell r="BH17" t="str">
            <v>Average time in 2014 was shorter than in 2013</v>
          </cell>
          <cell r="BI17" t="str">
            <v>Average time in 2014 was shorter than in 2013</v>
          </cell>
          <cell r="BJ17" t="str">
            <v>Average time in 2014 was longer than in 2013</v>
          </cell>
          <cell r="BK17" t="str">
            <v>Average time in 2014 was shorter than in 2013</v>
          </cell>
          <cell r="BL17" t="str">
            <v>Average time in 2014 was shorter than in 2013</v>
          </cell>
          <cell r="BM17" t="str">
            <v>Average time in 2014 was longer than in 2013</v>
          </cell>
          <cell r="BN17" t="str">
            <v>Average time in 2014 was shorter than in 2013</v>
          </cell>
          <cell r="BO17" t="str">
            <v>Average time in 2014 was longer than in 2013</v>
          </cell>
          <cell r="BP17" t="str">
            <v>Average time in 2014 was longer than in 2013</v>
          </cell>
          <cell r="BQ17" t="str">
            <v>Average time in 2014 was longer than in 2013</v>
          </cell>
          <cell r="BR17" t="str">
            <v>Average time in 2014 was longer than in 2013</v>
          </cell>
          <cell r="BS17" t="str">
            <v>Average time in 2014 was shorter than in 2013</v>
          </cell>
          <cell r="BT17" t="str">
            <v>Average time in 2014 was shorter than in 2013</v>
          </cell>
          <cell r="BU17" t="str">
            <v>N/A</v>
          </cell>
          <cell r="BV17" t="str">
            <v>N/A</v>
          </cell>
          <cell r="BW17" t="str">
            <v>Average time in 2014 was shorter than in 2013</v>
          </cell>
          <cell r="BX17" t="str">
            <v>N/A</v>
          </cell>
          <cell r="BY17" t="str">
            <v>N/A</v>
          </cell>
          <cell r="BZ17" t="str">
            <v>N/A</v>
          </cell>
          <cell r="CA17" t="str">
            <v>Average time in 2014 was longer than in 2013</v>
          </cell>
          <cell r="CB17" t="str">
            <v>Average time in 2014 was longer than in 2013</v>
          </cell>
          <cell r="CC17" t="str">
            <v>Average time in 2014 was shorter than in 2013</v>
          </cell>
          <cell r="CD17" t="str">
            <v>Average time in 2014 was longer than in 2013</v>
          </cell>
          <cell r="CE17" t="str">
            <v>Average time in 2014 was shorter than in 2013</v>
          </cell>
          <cell r="CF17" t="str">
            <v>Average time in 2014 was shorter than in 2013</v>
          </cell>
          <cell r="CG17" t="str">
            <v>Average time in 2014 was longer than in 2013</v>
          </cell>
          <cell r="CH17" t="str">
            <v>Average time in 2014 was longer than in 2013</v>
          </cell>
          <cell r="CI17" t="str">
            <v>Average time in 2014 was shorter than in 2013</v>
          </cell>
          <cell r="CJ17" t="str">
            <v>Average time in 2014 was shorter than in 2013</v>
          </cell>
          <cell r="CK17" t="str">
            <v>N/A</v>
          </cell>
          <cell r="CL17" t="str">
            <v>N/A</v>
          </cell>
          <cell r="CM17" t="str">
            <v>Average time in 2014 was longer than in 2013</v>
          </cell>
          <cell r="CN17" t="str">
            <v>Average time in 2014 was shorter than in 2013</v>
          </cell>
          <cell r="CO17" t="str">
            <v>Average time in 2014 was longer than in 2013</v>
          </cell>
          <cell r="CP17" t="str">
            <v>Average time in 2014 was longer than in 2013</v>
          </cell>
          <cell r="CQ17" t="str">
            <v>Average time in 2014 was longer than in 2013</v>
          </cell>
          <cell r="CR17" t="str">
            <v>N/A</v>
          </cell>
          <cell r="CS17" t="str">
            <v>Average time in 2014 was shorter than in 2013</v>
          </cell>
          <cell r="CT17" t="str">
            <v>Average time in 2014 was longer than in 2013</v>
          </cell>
          <cell r="CU17" t="str">
            <v>N/A</v>
          </cell>
          <cell r="CV17" t="str">
            <v>Average time in 2014 was longer than in 2013</v>
          </cell>
          <cell r="CW17" t="str">
            <v>Average time in 2014 was longer than in 2013</v>
          </cell>
          <cell r="CX17" t="str">
            <v>Average time in 2014 was shorter than in 2013</v>
          </cell>
          <cell r="CY17" t="str">
            <v>Average time in 2014 was shorter than in 2013</v>
          </cell>
          <cell r="CZ17" t="str">
            <v>Average time in 2014 was longer than in 2013</v>
          </cell>
          <cell r="DA17" t="str">
            <v>Average time in 2014 was shorter than in 2013</v>
          </cell>
          <cell r="DB17" t="str">
            <v>Average time in 2014 was shorter than in 2013</v>
          </cell>
          <cell r="DC17" t="str">
            <v>N/A</v>
          </cell>
          <cell r="DD17" t="str">
            <v>Average time in 2014 was longer than in 2013</v>
          </cell>
          <cell r="DE17" t="str">
            <v>Average time in 2014 was longer than in 2013</v>
          </cell>
          <cell r="DF17" t="str">
            <v>Average time in 2014 was longer than in 2013</v>
          </cell>
          <cell r="DG17" t="str">
            <v>N/A</v>
          </cell>
          <cell r="DH17" t="str">
            <v>N/A</v>
          </cell>
          <cell r="DI17" t="str">
            <v>N/A</v>
          </cell>
          <cell r="DJ17" t="str">
            <v>N/A</v>
          </cell>
          <cell r="DK17" t="str">
            <v>Average time in 2014 was longer than in 2013</v>
          </cell>
          <cell r="DL17" t="str">
            <v>N/A</v>
          </cell>
          <cell r="DM17" t="str">
            <v>N/A</v>
          </cell>
          <cell r="DN17" t="str">
            <v>Average time in 2014 was shorter than in 2013</v>
          </cell>
          <cell r="DO17" t="str">
            <v>Average time in 2014 was longer than in 2013</v>
          </cell>
          <cell r="DP17" t="str">
            <v>N/A</v>
          </cell>
          <cell r="DQ17" t="str">
            <v>N/A</v>
          </cell>
          <cell r="DR17" t="str">
            <v>Average time in 2014 was longer than in 2013</v>
          </cell>
          <cell r="DS17" t="str">
            <v>Average time in 2014 was longer than in 2013</v>
          </cell>
          <cell r="DT17" t="str">
            <v>Average time in 2014 was longer than in 2013</v>
          </cell>
          <cell r="DU17" t="str">
            <v>Average time in 2014 was shorter than in 2013</v>
          </cell>
          <cell r="DV17" t="str">
            <v>Average time in 2014 was shorter than in 2013</v>
          </cell>
          <cell r="DW17" t="str">
            <v>N/A</v>
          </cell>
          <cell r="DX17" t="str">
            <v>Average time in 2014 was longer than in 2013</v>
          </cell>
          <cell r="DY17" t="str">
            <v>Average time in 2014 was shorter than in 2013</v>
          </cell>
          <cell r="DZ17" t="str">
            <v>Average time in 2014 was shorter than in 2013</v>
          </cell>
          <cell r="EA17" t="str">
            <v>Average time in 2014 was longer than in 2013</v>
          </cell>
          <cell r="EB17" t="str">
            <v>Average time in 2014 was longer than in 2013</v>
          </cell>
          <cell r="EC17" t="str">
            <v>Average time in 2014 was longer than in 2013</v>
          </cell>
          <cell r="ED17" t="str">
            <v>Average time in 2014 was longer than in 2013</v>
          </cell>
          <cell r="EE17" t="str">
            <v>Average time in 2014 was longer than in 2013</v>
          </cell>
          <cell r="EF17" t="str">
            <v>Average time in 2014 was longer than in 2013</v>
          </cell>
          <cell r="EG17" t="str">
            <v>Average time in 2014 was longer than in 2013</v>
          </cell>
          <cell r="EH17" t="str">
            <v>Average time in 2014 was longer than in 2013</v>
          </cell>
          <cell r="EI17" t="str">
            <v>Average time in 2014 was longer than in 2013</v>
          </cell>
          <cell r="EJ17" t="str">
            <v>Average time in 2014 was longer than in 2013</v>
          </cell>
          <cell r="EK17" t="str">
            <v>Average time in 2014 was longer than in 2013</v>
          </cell>
          <cell r="EL17" t="str">
            <v>Average time in 2014 was longer than in 2013</v>
          </cell>
          <cell r="EM17" t="str">
            <v>Average time in 2014 was longer than in 2013</v>
          </cell>
          <cell r="EN17" t="str">
            <v>Average time in 2014 was shorter than in 2013</v>
          </cell>
          <cell r="EO17" t="str">
            <v>N/A</v>
          </cell>
          <cell r="EP17" t="str">
            <v>Average time in 2014 was shorter than in 2013</v>
          </cell>
          <cell r="EQ17" t="str">
            <v>Average time in 2014 was shorter than in 2013</v>
          </cell>
          <cell r="ER17" t="str">
            <v>Average time in 2014 was longer than in 2013</v>
          </cell>
          <cell r="ES17" t="str">
            <v>Average time in 2014 was longer than in 2013</v>
          </cell>
          <cell r="ET17" t="str">
            <v>Average time in 2014 was longer than in 2013</v>
          </cell>
          <cell r="EU17" t="str">
            <v>Average time in 2014 was longer than in 2013</v>
          </cell>
          <cell r="EV17" t="str">
            <v>Average time in 2014 was longer than in 2013</v>
          </cell>
          <cell r="EW17" t="str">
            <v>Average time in 2014 was shorter than in 2013</v>
          </cell>
          <cell r="EX17" t="str">
            <v>Average time in 2014 was longer than in 2013</v>
          </cell>
          <cell r="EY17" t="str">
            <v>Average time in 2014 was shorter than in 2013</v>
          </cell>
        </row>
        <row r="18">
          <cell r="B18" t="str">
            <v>Distance</v>
          </cell>
          <cell r="C18">
            <v>65</v>
          </cell>
          <cell r="D18" t="str">
            <v>N/A</v>
          </cell>
          <cell r="E18">
            <v>13</v>
          </cell>
          <cell r="F18">
            <v>73</v>
          </cell>
          <cell r="G18" t="str">
            <v>Threshold met</v>
          </cell>
          <cell r="H18">
            <v>281</v>
          </cell>
          <cell r="I18">
            <v>34</v>
          </cell>
          <cell r="J18" t="str">
            <v>Threshold met</v>
          </cell>
          <cell r="K18">
            <v>255</v>
          </cell>
          <cell r="L18">
            <v>18</v>
          </cell>
          <cell r="M18">
            <v>81</v>
          </cell>
          <cell r="N18" t="str">
            <v>Threshold met</v>
          </cell>
          <cell r="O18">
            <v>102</v>
          </cell>
          <cell r="P18">
            <v>44</v>
          </cell>
          <cell r="Q18">
            <v>23</v>
          </cell>
          <cell r="R18" t="str">
            <v>Threshold met</v>
          </cell>
          <cell r="S18">
            <v>150</v>
          </cell>
          <cell r="T18">
            <v>154</v>
          </cell>
          <cell r="U18">
            <v>59</v>
          </cell>
          <cell r="V18">
            <v>180</v>
          </cell>
          <cell r="W18">
            <v>7</v>
          </cell>
          <cell r="X18">
            <v>14</v>
          </cell>
          <cell r="Y18">
            <v>96</v>
          </cell>
          <cell r="Z18" t="str">
            <v>Threshold met</v>
          </cell>
          <cell r="AA18">
            <v>4</v>
          </cell>
          <cell r="AB18">
            <v>43</v>
          </cell>
          <cell r="AC18">
            <v>36</v>
          </cell>
          <cell r="AD18" t="str">
            <v>Threshold met</v>
          </cell>
          <cell r="AE18">
            <v>129</v>
          </cell>
          <cell r="AF18">
            <v>8</v>
          </cell>
          <cell r="AG18">
            <v>19</v>
          </cell>
          <cell r="AH18" t="str">
            <v>Threshold met</v>
          </cell>
          <cell r="AI18">
            <v>66</v>
          </cell>
          <cell r="AJ18">
            <v>154</v>
          </cell>
          <cell r="AK18">
            <v>136</v>
          </cell>
          <cell r="AL18">
            <v>117</v>
          </cell>
          <cell r="AM18">
            <v>128</v>
          </cell>
          <cell r="AN18" t="str">
            <v>Threshold met</v>
          </cell>
          <cell r="AO18" t="str">
            <v>Threshold met</v>
          </cell>
          <cell r="AP18">
            <v>31</v>
          </cell>
          <cell r="AQ18">
            <v>142</v>
          </cell>
          <cell r="AR18">
            <v>38</v>
          </cell>
          <cell r="AS18">
            <v>16</v>
          </cell>
          <cell r="AT18">
            <v>49</v>
          </cell>
          <cell r="AU18">
            <v>130</v>
          </cell>
          <cell r="AV18">
            <v>68</v>
          </cell>
          <cell r="AW18">
            <v>18</v>
          </cell>
          <cell r="AX18">
            <v>99</v>
          </cell>
          <cell r="AY18">
            <v>75</v>
          </cell>
          <cell r="AZ18">
            <v>61</v>
          </cell>
          <cell r="BA18">
            <v>142</v>
          </cell>
          <cell r="BB18">
            <v>70</v>
          </cell>
          <cell r="BC18">
            <v>43</v>
          </cell>
          <cell r="BD18">
            <v>45</v>
          </cell>
          <cell r="BE18">
            <v>200</v>
          </cell>
          <cell r="BF18">
            <v>162</v>
          </cell>
          <cell r="BG18">
            <v>73</v>
          </cell>
          <cell r="BH18">
            <v>82</v>
          </cell>
          <cell r="BI18">
            <v>163</v>
          </cell>
          <cell r="BJ18">
            <v>119</v>
          </cell>
          <cell r="BK18">
            <v>82</v>
          </cell>
          <cell r="BL18">
            <v>206</v>
          </cell>
          <cell r="BM18">
            <v>183</v>
          </cell>
          <cell r="BN18">
            <v>87</v>
          </cell>
          <cell r="BO18">
            <v>0</v>
          </cell>
          <cell r="BP18">
            <v>58</v>
          </cell>
          <cell r="BQ18" t="str">
            <v>Threshold met</v>
          </cell>
          <cell r="BR18">
            <v>91</v>
          </cell>
          <cell r="BS18" t="str">
            <v>Threshold met</v>
          </cell>
          <cell r="BT18">
            <v>88</v>
          </cell>
          <cell r="BU18" t="str">
            <v>N/A</v>
          </cell>
          <cell r="BV18" t="str">
            <v>Threshold met</v>
          </cell>
          <cell r="BW18">
            <v>28</v>
          </cell>
          <cell r="BX18">
            <v>142</v>
          </cell>
          <cell r="BY18">
            <v>91</v>
          </cell>
          <cell r="BZ18">
            <v>19</v>
          </cell>
          <cell r="CA18">
            <v>125</v>
          </cell>
          <cell r="CB18">
            <v>164</v>
          </cell>
          <cell r="CC18">
            <v>117</v>
          </cell>
          <cell r="CD18">
            <v>184</v>
          </cell>
          <cell r="CE18">
            <v>103</v>
          </cell>
          <cell r="CF18">
            <v>88</v>
          </cell>
          <cell r="CG18">
            <v>16</v>
          </cell>
          <cell r="CH18">
            <v>45</v>
          </cell>
          <cell r="CI18">
            <v>65</v>
          </cell>
          <cell r="CJ18">
            <v>42</v>
          </cell>
          <cell r="CK18" t="str">
            <v>Threshold met</v>
          </cell>
          <cell r="CL18">
            <v>4</v>
          </cell>
          <cell r="CM18">
            <v>90</v>
          </cell>
          <cell r="CN18">
            <v>104</v>
          </cell>
          <cell r="CO18">
            <v>67</v>
          </cell>
          <cell r="CP18">
            <v>217</v>
          </cell>
          <cell r="CQ18" t="str">
            <v>Threshold met</v>
          </cell>
          <cell r="CR18">
            <v>24</v>
          </cell>
          <cell r="CS18">
            <v>11</v>
          </cell>
          <cell r="CT18">
            <v>63</v>
          </cell>
          <cell r="CU18" t="str">
            <v>Threshold met</v>
          </cell>
          <cell r="CV18">
            <v>47</v>
          </cell>
          <cell r="CW18">
            <v>73</v>
          </cell>
          <cell r="CX18">
            <v>44</v>
          </cell>
          <cell r="CY18">
            <v>81</v>
          </cell>
          <cell r="CZ18">
            <v>33</v>
          </cell>
          <cell r="DA18">
            <v>61</v>
          </cell>
          <cell r="DB18" t="str">
            <v>Threshold met</v>
          </cell>
          <cell r="DC18" t="str">
            <v>N/A</v>
          </cell>
          <cell r="DD18">
            <v>75</v>
          </cell>
          <cell r="DE18">
            <v>56</v>
          </cell>
          <cell r="DF18">
            <v>13</v>
          </cell>
          <cell r="DG18">
            <v>45</v>
          </cell>
          <cell r="DH18">
            <v>71</v>
          </cell>
          <cell r="DI18">
            <v>134</v>
          </cell>
          <cell r="DJ18" t="str">
            <v>Threshold met</v>
          </cell>
          <cell r="DK18">
            <v>122</v>
          </cell>
          <cell r="DL18">
            <v>51</v>
          </cell>
          <cell r="DM18" t="str">
            <v>Threshold met</v>
          </cell>
          <cell r="DN18" t="str">
            <v>Threshold met</v>
          </cell>
          <cell r="DO18">
            <v>90</v>
          </cell>
          <cell r="DP18">
            <v>3</v>
          </cell>
          <cell r="DQ18">
            <v>90</v>
          </cell>
          <cell r="DR18">
            <v>1</v>
          </cell>
          <cell r="DS18" t="str">
            <v>Threshold met</v>
          </cell>
          <cell r="DT18">
            <v>93</v>
          </cell>
          <cell r="DU18">
            <v>84</v>
          </cell>
          <cell r="DV18">
            <v>13</v>
          </cell>
          <cell r="DW18">
            <v>92</v>
          </cell>
          <cell r="DX18" t="str">
            <v>Threshold met</v>
          </cell>
          <cell r="DY18">
            <v>125</v>
          </cell>
          <cell r="DZ18">
            <v>71</v>
          </cell>
          <cell r="EA18">
            <v>91</v>
          </cell>
          <cell r="EB18">
            <v>120</v>
          </cell>
          <cell r="EC18">
            <v>69</v>
          </cell>
          <cell r="ED18">
            <v>123</v>
          </cell>
          <cell r="EE18">
            <v>102</v>
          </cell>
          <cell r="EF18">
            <v>107</v>
          </cell>
          <cell r="EG18" t="str">
            <v>Threshold met</v>
          </cell>
          <cell r="EH18" t="str">
            <v>Threshold met</v>
          </cell>
          <cell r="EI18">
            <v>56</v>
          </cell>
          <cell r="EJ18" t="str">
            <v>Threshold met</v>
          </cell>
          <cell r="EK18" t="str">
            <v>Threshold met</v>
          </cell>
          <cell r="EL18">
            <v>12</v>
          </cell>
          <cell r="EM18" t="str">
            <v>Threshold met</v>
          </cell>
          <cell r="EN18">
            <v>45</v>
          </cell>
          <cell r="EO18">
            <v>70</v>
          </cell>
          <cell r="EP18">
            <v>70</v>
          </cell>
          <cell r="EQ18">
            <v>54</v>
          </cell>
          <cell r="ER18">
            <v>78</v>
          </cell>
          <cell r="ES18">
            <v>10</v>
          </cell>
          <cell r="ET18" t="str">
            <v>Threshold met</v>
          </cell>
          <cell r="EU18">
            <v>4</v>
          </cell>
          <cell r="EV18">
            <v>64</v>
          </cell>
          <cell r="EW18">
            <v>23</v>
          </cell>
          <cell r="EX18" t="str">
            <v>Threshold met</v>
          </cell>
          <cell r="EY18">
            <v>20</v>
          </cell>
        </row>
        <row r="19">
          <cell r="A19" t="str">
            <v>% of children who wait less than 18 months between entering care and moving in with their adoptive family</v>
          </cell>
          <cell r="B19" t="str">
            <v>2008-11</v>
          </cell>
        </row>
        <row r="20">
          <cell r="B20" t="str">
            <v>2009-12</v>
          </cell>
        </row>
        <row r="21">
          <cell r="B21" t="str">
            <v>2010-13</v>
          </cell>
        </row>
        <row r="22">
          <cell r="B22" t="str">
            <v>2011-14</v>
          </cell>
          <cell r="C22">
            <v>51</v>
          </cell>
          <cell r="D22" t="str">
            <v>x</v>
          </cell>
          <cell r="E22">
            <v>56</v>
          </cell>
          <cell r="F22">
            <v>52</v>
          </cell>
          <cell r="G22">
            <v>38</v>
          </cell>
          <cell r="H22">
            <v>35</v>
          </cell>
          <cell r="I22">
            <v>54</v>
          </cell>
          <cell r="J22">
            <v>67</v>
          </cell>
          <cell r="K22">
            <v>29</v>
          </cell>
          <cell r="L22">
            <v>48</v>
          </cell>
          <cell r="M22">
            <v>57</v>
          </cell>
          <cell r="N22">
            <v>37</v>
          </cell>
          <cell r="O22">
            <v>46</v>
          </cell>
          <cell r="P22">
            <v>49</v>
          </cell>
          <cell r="Q22">
            <v>38</v>
          </cell>
          <cell r="R22">
            <v>51</v>
          </cell>
          <cell r="S22">
            <v>51</v>
          </cell>
          <cell r="T22">
            <v>50</v>
          </cell>
          <cell r="U22">
            <v>30</v>
          </cell>
          <cell r="V22">
            <v>34</v>
          </cell>
          <cell r="W22">
            <v>52</v>
          </cell>
          <cell r="X22">
            <v>43</v>
          </cell>
          <cell r="Y22">
            <v>39</v>
          </cell>
          <cell r="Z22">
            <v>74</v>
          </cell>
          <cell r="AA22">
            <v>36</v>
          </cell>
          <cell r="AB22">
            <v>47</v>
          </cell>
          <cell r="AC22">
            <v>59</v>
          </cell>
          <cell r="AD22">
            <v>42</v>
          </cell>
          <cell r="AE22">
            <v>49</v>
          </cell>
          <cell r="AF22">
            <v>63</v>
          </cell>
          <cell r="AG22">
            <v>37</v>
          </cell>
          <cell r="AH22">
            <v>72</v>
          </cell>
          <cell r="AI22">
            <v>25</v>
          </cell>
          <cell r="AJ22">
            <v>42</v>
          </cell>
          <cell r="AK22">
            <v>39</v>
          </cell>
          <cell r="AL22">
            <v>43</v>
          </cell>
          <cell r="AM22">
            <v>37</v>
          </cell>
          <cell r="AN22">
            <v>50</v>
          </cell>
          <cell r="AO22">
            <v>50</v>
          </cell>
          <cell r="AP22">
            <v>57</v>
          </cell>
          <cell r="AQ22">
            <v>38</v>
          </cell>
          <cell r="AR22">
            <v>18</v>
          </cell>
          <cell r="AS22">
            <v>40</v>
          </cell>
          <cell r="AT22">
            <v>46</v>
          </cell>
          <cell r="AU22">
            <v>57</v>
          </cell>
          <cell r="AV22">
            <v>42</v>
          </cell>
          <cell r="AW22">
            <v>56</v>
          </cell>
          <cell r="AX22">
            <v>52</v>
          </cell>
          <cell r="AY22">
            <v>49</v>
          </cell>
          <cell r="AZ22">
            <v>61</v>
          </cell>
          <cell r="BA22">
            <v>48</v>
          </cell>
          <cell r="BB22">
            <v>58</v>
          </cell>
          <cell r="BC22">
            <v>54</v>
          </cell>
          <cell r="BD22">
            <v>57</v>
          </cell>
          <cell r="BE22">
            <v>70</v>
          </cell>
          <cell r="BF22">
            <v>46</v>
          </cell>
          <cell r="BG22">
            <v>59</v>
          </cell>
          <cell r="BH22">
            <v>53</v>
          </cell>
          <cell r="BI22">
            <v>59</v>
          </cell>
          <cell r="BJ22">
            <v>57</v>
          </cell>
          <cell r="BK22">
            <v>57</v>
          </cell>
          <cell r="BL22">
            <v>33</v>
          </cell>
          <cell r="BM22">
            <v>42</v>
          </cell>
          <cell r="BN22">
            <v>51</v>
          </cell>
          <cell r="BO22">
            <v>49</v>
          </cell>
          <cell r="BP22">
            <v>49</v>
          </cell>
          <cell r="BQ22">
            <v>62</v>
          </cell>
          <cell r="BR22">
            <v>49</v>
          </cell>
          <cell r="BS22">
            <v>64</v>
          </cell>
          <cell r="BT22">
            <v>49</v>
          </cell>
          <cell r="BU22" t="str">
            <v>..</v>
          </cell>
          <cell r="BV22">
            <v>74</v>
          </cell>
          <cell r="BW22">
            <v>61</v>
          </cell>
          <cell r="BX22">
            <v>39</v>
          </cell>
          <cell r="BY22">
            <v>42</v>
          </cell>
          <cell r="BZ22">
            <v>64</v>
          </cell>
          <cell r="CA22">
            <v>62</v>
          </cell>
          <cell r="CB22">
            <v>43</v>
          </cell>
          <cell r="CC22">
            <v>49</v>
          </cell>
          <cell r="CD22">
            <v>41</v>
          </cell>
          <cell r="CE22">
            <v>40</v>
          </cell>
          <cell r="CF22">
            <v>64</v>
          </cell>
          <cell r="CG22">
            <v>50</v>
          </cell>
          <cell r="CH22">
            <v>54</v>
          </cell>
          <cell r="CI22">
            <v>55</v>
          </cell>
          <cell r="CJ22">
            <v>29</v>
          </cell>
          <cell r="CK22">
            <v>45</v>
          </cell>
          <cell r="CL22">
            <v>56</v>
          </cell>
          <cell r="CM22">
            <v>38</v>
          </cell>
          <cell r="CN22">
            <v>55</v>
          </cell>
          <cell r="CO22">
            <v>52</v>
          </cell>
          <cell r="CP22">
            <v>41</v>
          </cell>
          <cell r="CQ22">
            <v>69</v>
          </cell>
          <cell r="CR22">
            <v>59</v>
          </cell>
          <cell r="CS22">
            <v>63</v>
          </cell>
          <cell r="CT22">
            <v>56</v>
          </cell>
          <cell r="CU22">
            <v>68</v>
          </cell>
          <cell r="CV22">
            <v>54</v>
          </cell>
          <cell r="CW22">
            <v>51</v>
          </cell>
          <cell r="CX22">
            <v>59</v>
          </cell>
          <cell r="CY22">
            <v>56</v>
          </cell>
          <cell r="CZ22">
            <v>39</v>
          </cell>
          <cell r="DA22">
            <v>60</v>
          </cell>
          <cell r="DB22">
            <v>51</v>
          </cell>
          <cell r="DC22">
            <v>55</v>
          </cell>
          <cell r="DD22">
            <v>52</v>
          </cell>
          <cell r="DE22">
            <v>54</v>
          </cell>
          <cell r="DF22">
            <v>40</v>
          </cell>
          <cell r="DG22">
            <v>53</v>
          </cell>
          <cell r="DH22">
            <v>47</v>
          </cell>
          <cell r="DI22">
            <v>42</v>
          </cell>
          <cell r="DJ22">
            <v>61</v>
          </cell>
          <cell r="DK22">
            <v>41</v>
          </cell>
          <cell r="DL22">
            <v>37</v>
          </cell>
          <cell r="DM22">
            <v>53</v>
          </cell>
          <cell r="DN22">
            <v>58</v>
          </cell>
          <cell r="DO22">
            <v>41</v>
          </cell>
          <cell r="DP22">
            <v>56</v>
          </cell>
          <cell r="DQ22">
            <v>48</v>
          </cell>
          <cell r="DR22">
            <v>60</v>
          </cell>
          <cell r="DS22">
            <v>50</v>
          </cell>
          <cell r="DT22">
            <v>51</v>
          </cell>
          <cell r="DU22">
            <v>50</v>
          </cell>
          <cell r="DV22">
            <v>63</v>
          </cell>
          <cell r="DW22">
            <v>61</v>
          </cell>
          <cell r="DX22">
            <v>67</v>
          </cell>
          <cell r="DY22">
            <v>46</v>
          </cell>
          <cell r="DZ22">
            <v>49</v>
          </cell>
          <cell r="EA22">
            <v>37</v>
          </cell>
          <cell r="EB22">
            <v>36</v>
          </cell>
          <cell r="EC22">
            <v>43</v>
          </cell>
          <cell r="ED22">
            <v>41</v>
          </cell>
          <cell r="EE22">
            <v>48</v>
          </cell>
          <cell r="EF22">
            <v>39</v>
          </cell>
          <cell r="EG22">
            <v>76</v>
          </cell>
          <cell r="EH22">
            <v>79</v>
          </cell>
          <cell r="EI22">
            <v>44</v>
          </cell>
          <cell r="EJ22">
            <v>69</v>
          </cell>
          <cell r="EK22">
            <v>77</v>
          </cell>
          <cell r="EL22">
            <v>63</v>
          </cell>
          <cell r="EM22">
            <v>47</v>
          </cell>
          <cell r="EN22">
            <v>50</v>
          </cell>
          <cell r="EO22">
            <v>58</v>
          </cell>
          <cell r="EP22">
            <v>72</v>
          </cell>
          <cell r="EQ22">
            <v>65</v>
          </cell>
          <cell r="ER22">
            <v>41</v>
          </cell>
          <cell r="ES22">
            <v>49</v>
          </cell>
          <cell r="ET22">
            <v>74</v>
          </cell>
          <cell r="EU22">
            <v>51</v>
          </cell>
          <cell r="EV22">
            <v>64</v>
          </cell>
          <cell r="EW22">
            <v>56</v>
          </cell>
          <cell r="EX22">
            <v>55</v>
          </cell>
          <cell r="EY22">
            <v>52</v>
          </cell>
        </row>
        <row r="23">
          <cell r="B23" t="str">
            <v>2012-15</v>
          </cell>
        </row>
        <row r="24">
          <cell r="B24" t="str">
            <v>2013-16</v>
          </cell>
        </row>
        <row r="25">
          <cell r="B25" t="str">
            <v>Trend</v>
          </cell>
        </row>
        <row r="26">
          <cell r="B26" t="str">
            <v>Rank</v>
          </cell>
        </row>
        <row r="27">
          <cell r="A27" t="str">
            <v>Number of children who wait less than 18 months between entering care and moving in with their adoptive family</v>
          </cell>
          <cell r="B27" t="str">
            <v>2008-11</v>
          </cell>
        </row>
        <row r="28">
          <cell r="B28" t="str">
            <v>2009-12</v>
          </cell>
        </row>
        <row r="29">
          <cell r="B29" t="str">
            <v>2010-13</v>
          </cell>
        </row>
        <row r="30">
          <cell r="B30" t="str">
            <v>2011-14</v>
          </cell>
          <cell r="C30" t="str">
            <v>11,360</v>
          </cell>
          <cell r="D30" t="str">
            <v>x</v>
          </cell>
          <cell r="E30">
            <v>40</v>
          </cell>
          <cell r="F30">
            <v>70</v>
          </cell>
          <cell r="G30">
            <v>30</v>
          </cell>
          <cell r="H30">
            <v>20</v>
          </cell>
          <cell r="I30">
            <v>35</v>
          </cell>
          <cell r="J30">
            <v>15</v>
          </cell>
          <cell r="K30">
            <v>35</v>
          </cell>
          <cell r="L30">
            <v>60</v>
          </cell>
          <cell r="M30">
            <v>80</v>
          </cell>
          <cell r="N30">
            <v>30</v>
          </cell>
          <cell r="O30">
            <v>30</v>
          </cell>
          <cell r="P30">
            <v>20</v>
          </cell>
          <cell r="Q30">
            <v>45</v>
          </cell>
          <cell r="R30">
            <v>40</v>
          </cell>
          <cell r="S30">
            <v>50</v>
          </cell>
          <cell r="T30">
            <v>35</v>
          </cell>
          <cell r="U30">
            <v>20</v>
          </cell>
          <cell r="V30">
            <v>35</v>
          </cell>
          <cell r="W30">
            <v>50</v>
          </cell>
          <cell r="X30">
            <v>40</v>
          </cell>
          <cell r="Y30">
            <v>50</v>
          </cell>
          <cell r="Z30">
            <v>25</v>
          </cell>
          <cell r="AA30">
            <v>15</v>
          </cell>
          <cell r="AB30">
            <v>70</v>
          </cell>
          <cell r="AC30">
            <v>40</v>
          </cell>
          <cell r="AD30">
            <v>20</v>
          </cell>
          <cell r="AE30">
            <v>20</v>
          </cell>
          <cell r="AF30">
            <v>80</v>
          </cell>
          <cell r="AG30">
            <v>15</v>
          </cell>
          <cell r="AH30">
            <v>20</v>
          </cell>
          <cell r="AI30">
            <v>15</v>
          </cell>
          <cell r="AJ30">
            <v>35</v>
          </cell>
          <cell r="AK30">
            <v>205</v>
          </cell>
          <cell r="AL30">
            <v>100</v>
          </cell>
          <cell r="AM30">
            <v>60</v>
          </cell>
          <cell r="AN30">
            <v>85</v>
          </cell>
          <cell r="AO30">
            <v>35</v>
          </cell>
          <cell r="AP30">
            <v>90</v>
          </cell>
          <cell r="AQ30">
            <v>95</v>
          </cell>
          <cell r="AR30">
            <v>15</v>
          </cell>
          <cell r="AS30">
            <v>100</v>
          </cell>
          <cell r="AT30">
            <v>55</v>
          </cell>
          <cell r="AU30">
            <v>55</v>
          </cell>
          <cell r="AV30">
            <v>50</v>
          </cell>
          <cell r="AW30">
            <v>140</v>
          </cell>
          <cell r="AX30">
            <v>55</v>
          </cell>
          <cell r="AY30">
            <v>155</v>
          </cell>
          <cell r="AZ30">
            <v>90</v>
          </cell>
          <cell r="BA30">
            <v>90</v>
          </cell>
          <cell r="BB30">
            <v>80</v>
          </cell>
          <cell r="BC30">
            <v>65</v>
          </cell>
          <cell r="BD30">
            <v>65</v>
          </cell>
          <cell r="BE30">
            <v>35</v>
          </cell>
          <cell r="BF30">
            <v>75</v>
          </cell>
          <cell r="BG30">
            <v>80</v>
          </cell>
          <cell r="BH30">
            <v>110</v>
          </cell>
          <cell r="BI30">
            <v>90</v>
          </cell>
          <cell r="BJ30">
            <v>140</v>
          </cell>
          <cell r="BK30">
            <v>170</v>
          </cell>
          <cell r="BL30">
            <v>45</v>
          </cell>
          <cell r="BM30">
            <v>75</v>
          </cell>
          <cell r="BN30">
            <v>250</v>
          </cell>
          <cell r="BO30">
            <v>100</v>
          </cell>
          <cell r="BP30">
            <v>60</v>
          </cell>
          <cell r="BQ30">
            <v>125</v>
          </cell>
          <cell r="BR30">
            <v>55</v>
          </cell>
          <cell r="BS30">
            <v>95</v>
          </cell>
          <cell r="BT30">
            <v>95</v>
          </cell>
          <cell r="BU30">
            <v>0</v>
          </cell>
          <cell r="BV30">
            <v>30</v>
          </cell>
          <cell r="BW30">
            <v>125</v>
          </cell>
          <cell r="BX30">
            <v>25</v>
          </cell>
          <cell r="BY30">
            <v>25</v>
          </cell>
          <cell r="BZ30">
            <v>40</v>
          </cell>
          <cell r="CA30">
            <v>65</v>
          </cell>
          <cell r="CB30">
            <v>30</v>
          </cell>
          <cell r="CC30">
            <v>50</v>
          </cell>
          <cell r="CD30">
            <v>95</v>
          </cell>
          <cell r="CE30">
            <v>45</v>
          </cell>
          <cell r="CF30">
            <v>75</v>
          </cell>
          <cell r="CG30">
            <v>40</v>
          </cell>
          <cell r="CH30">
            <v>80</v>
          </cell>
          <cell r="CI30">
            <v>30</v>
          </cell>
          <cell r="CJ30">
            <v>25</v>
          </cell>
          <cell r="CK30">
            <v>40</v>
          </cell>
          <cell r="CL30">
            <v>40</v>
          </cell>
          <cell r="CM30">
            <v>50</v>
          </cell>
          <cell r="CN30">
            <v>55</v>
          </cell>
          <cell r="CO30">
            <v>185</v>
          </cell>
          <cell r="CP30">
            <v>90</v>
          </cell>
          <cell r="CQ30">
            <v>55</v>
          </cell>
          <cell r="CR30">
            <v>30</v>
          </cell>
          <cell r="CS30">
            <v>70</v>
          </cell>
          <cell r="CT30">
            <v>120</v>
          </cell>
          <cell r="CU30">
            <v>50</v>
          </cell>
          <cell r="CV30">
            <v>130</v>
          </cell>
          <cell r="CW30">
            <v>95</v>
          </cell>
          <cell r="CX30">
            <v>205</v>
          </cell>
          <cell r="CY30">
            <v>65</v>
          </cell>
          <cell r="CZ30">
            <v>85</v>
          </cell>
          <cell r="DA30">
            <v>95</v>
          </cell>
          <cell r="DB30">
            <v>85</v>
          </cell>
          <cell r="DC30">
            <v>5</v>
          </cell>
          <cell r="DD30">
            <v>160</v>
          </cell>
          <cell r="DE30">
            <v>110</v>
          </cell>
          <cell r="DF30">
            <v>50</v>
          </cell>
          <cell r="DG30">
            <v>30</v>
          </cell>
          <cell r="DH30">
            <v>15</v>
          </cell>
          <cell r="DI30">
            <v>15</v>
          </cell>
          <cell r="DJ30">
            <v>25</v>
          </cell>
          <cell r="DK30">
            <v>45</v>
          </cell>
          <cell r="DL30">
            <v>35</v>
          </cell>
          <cell r="DM30">
            <v>10</v>
          </cell>
          <cell r="DN30">
            <v>110</v>
          </cell>
          <cell r="DO30">
            <v>55</v>
          </cell>
          <cell r="DP30">
            <v>25</v>
          </cell>
          <cell r="DQ30">
            <v>30</v>
          </cell>
          <cell r="DR30">
            <v>120</v>
          </cell>
          <cell r="DS30">
            <v>105</v>
          </cell>
          <cell r="DT30">
            <v>45</v>
          </cell>
          <cell r="DU30">
            <v>215</v>
          </cell>
          <cell r="DV30">
            <v>60</v>
          </cell>
          <cell r="DW30">
            <v>35</v>
          </cell>
          <cell r="DX30">
            <v>45</v>
          </cell>
          <cell r="DY30">
            <v>85</v>
          </cell>
          <cell r="DZ30">
            <v>280</v>
          </cell>
          <cell r="EA30">
            <v>60</v>
          </cell>
          <cell r="EB30">
            <v>160</v>
          </cell>
          <cell r="EC30">
            <v>65</v>
          </cell>
          <cell r="ED30">
            <v>75</v>
          </cell>
          <cell r="EE30">
            <v>150</v>
          </cell>
          <cell r="EF30">
            <v>105</v>
          </cell>
          <cell r="EG30">
            <v>50</v>
          </cell>
          <cell r="EH30">
            <v>85</v>
          </cell>
          <cell r="EI30">
            <v>45</v>
          </cell>
          <cell r="EJ30">
            <v>75</v>
          </cell>
          <cell r="EK30">
            <v>140</v>
          </cell>
          <cell r="EL30">
            <v>155</v>
          </cell>
          <cell r="EM30">
            <v>80</v>
          </cell>
          <cell r="EN30">
            <v>170</v>
          </cell>
          <cell r="EO30">
            <v>30</v>
          </cell>
          <cell r="EP30">
            <v>160</v>
          </cell>
          <cell r="EQ30">
            <v>245</v>
          </cell>
          <cell r="ER30">
            <v>120</v>
          </cell>
          <cell r="ES30">
            <v>55</v>
          </cell>
          <cell r="ET30">
            <v>135</v>
          </cell>
          <cell r="EU30">
            <v>110</v>
          </cell>
          <cell r="EV30">
            <v>215</v>
          </cell>
          <cell r="EW30">
            <v>125</v>
          </cell>
          <cell r="EX30">
            <v>125</v>
          </cell>
          <cell r="EY30">
            <v>105</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row>
        <row r="36">
          <cell r="B36" t="str">
            <v>2009-12</v>
          </cell>
        </row>
        <row r="37">
          <cell r="B37" t="str">
            <v>2010-13</v>
          </cell>
        </row>
        <row r="38">
          <cell r="B38" t="str">
            <v>2011-14</v>
          </cell>
          <cell r="C38" t="str">
            <v>12,530</v>
          </cell>
          <cell r="D38" t="str">
            <v>x</v>
          </cell>
          <cell r="E38">
            <v>50</v>
          </cell>
          <cell r="F38">
            <v>90</v>
          </cell>
          <cell r="G38">
            <v>45</v>
          </cell>
          <cell r="H38">
            <v>45</v>
          </cell>
          <cell r="I38">
            <v>55</v>
          </cell>
          <cell r="J38">
            <v>15</v>
          </cell>
          <cell r="K38">
            <v>65</v>
          </cell>
          <cell r="L38">
            <v>80</v>
          </cell>
          <cell r="M38">
            <v>75</v>
          </cell>
          <cell r="N38">
            <v>40</v>
          </cell>
          <cell r="O38">
            <v>45</v>
          </cell>
          <cell r="P38">
            <v>25</v>
          </cell>
          <cell r="Q38">
            <v>60</v>
          </cell>
          <cell r="R38">
            <v>45</v>
          </cell>
          <cell r="S38">
            <v>50</v>
          </cell>
          <cell r="T38">
            <v>40</v>
          </cell>
          <cell r="U38">
            <v>40</v>
          </cell>
          <cell r="V38">
            <v>60</v>
          </cell>
          <cell r="W38">
            <v>50</v>
          </cell>
          <cell r="X38">
            <v>50</v>
          </cell>
          <cell r="Y38">
            <v>65</v>
          </cell>
          <cell r="Z38">
            <v>20</v>
          </cell>
          <cell r="AA38">
            <v>30</v>
          </cell>
          <cell r="AB38">
            <v>55</v>
          </cell>
          <cell r="AC38">
            <v>40</v>
          </cell>
          <cell r="AD38">
            <v>20</v>
          </cell>
          <cell r="AE38">
            <v>25</v>
          </cell>
          <cell r="AF38">
            <v>85</v>
          </cell>
          <cell r="AG38">
            <v>20</v>
          </cell>
          <cell r="AH38">
            <v>15</v>
          </cell>
          <cell r="AI38">
            <v>30</v>
          </cell>
          <cell r="AJ38">
            <v>55</v>
          </cell>
          <cell r="AK38">
            <v>275</v>
          </cell>
          <cell r="AL38">
            <v>115</v>
          </cell>
          <cell r="AM38">
            <v>75</v>
          </cell>
          <cell r="AN38">
            <v>105</v>
          </cell>
          <cell r="AO38">
            <v>35</v>
          </cell>
          <cell r="AP38">
            <v>85</v>
          </cell>
          <cell r="AQ38">
            <v>105</v>
          </cell>
          <cell r="AR38">
            <v>40</v>
          </cell>
          <cell r="AS38">
            <v>155</v>
          </cell>
          <cell r="AT38">
            <v>45</v>
          </cell>
          <cell r="AU38">
            <v>70</v>
          </cell>
          <cell r="AV38">
            <v>80</v>
          </cell>
          <cell r="AW38">
            <v>150</v>
          </cell>
          <cell r="AX38">
            <v>60</v>
          </cell>
          <cell r="AY38">
            <v>175</v>
          </cell>
          <cell r="AZ38">
            <v>85</v>
          </cell>
          <cell r="BA38">
            <v>90</v>
          </cell>
          <cell r="BB38">
            <v>70</v>
          </cell>
          <cell r="BC38">
            <v>70</v>
          </cell>
          <cell r="BD38">
            <v>80</v>
          </cell>
          <cell r="BE38">
            <v>35</v>
          </cell>
          <cell r="BF38">
            <v>95</v>
          </cell>
          <cell r="BG38">
            <v>70</v>
          </cell>
          <cell r="BH38">
            <v>100</v>
          </cell>
          <cell r="BI38">
            <v>100</v>
          </cell>
          <cell r="BJ38">
            <v>150</v>
          </cell>
          <cell r="BK38">
            <v>175</v>
          </cell>
          <cell r="BL38">
            <v>55</v>
          </cell>
          <cell r="BM38">
            <v>110</v>
          </cell>
          <cell r="BN38">
            <v>270</v>
          </cell>
          <cell r="BO38">
            <v>100</v>
          </cell>
          <cell r="BP38">
            <v>75</v>
          </cell>
          <cell r="BQ38">
            <v>120</v>
          </cell>
          <cell r="BR38">
            <v>70</v>
          </cell>
          <cell r="BS38">
            <v>105</v>
          </cell>
          <cell r="BT38">
            <v>120</v>
          </cell>
          <cell r="BU38">
            <v>0</v>
          </cell>
          <cell r="BV38">
            <v>25</v>
          </cell>
          <cell r="BW38">
            <v>115</v>
          </cell>
          <cell r="BX38">
            <v>35</v>
          </cell>
          <cell r="BY38">
            <v>40</v>
          </cell>
          <cell r="BZ38">
            <v>40</v>
          </cell>
          <cell r="CA38">
            <v>60</v>
          </cell>
          <cell r="CB38">
            <v>45</v>
          </cell>
          <cell r="CC38">
            <v>65</v>
          </cell>
          <cell r="CD38">
            <v>165</v>
          </cell>
          <cell r="CE38">
            <v>65</v>
          </cell>
          <cell r="CF38">
            <v>60</v>
          </cell>
          <cell r="CG38">
            <v>55</v>
          </cell>
          <cell r="CH38">
            <v>85</v>
          </cell>
          <cell r="CI38">
            <v>40</v>
          </cell>
          <cell r="CJ38">
            <v>40</v>
          </cell>
          <cell r="CK38">
            <v>25</v>
          </cell>
          <cell r="CL38">
            <v>25</v>
          </cell>
          <cell r="CM38">
            <v>75</v>
          </cell>
          <cell r="CN38">
            <v>60</v>
          </cell>
          <cell r="CO38">
            <v>215</v>
          </cell>
          <cell r="CP38">
            <v>130</v>
          </cell>
          <cell r="CQ38">
            <v>50</v>
          </cell>
          <cell r="CR38">
            <v>30</v>
          </cell>
          <cell r="CS38">
            <v>65</v>
          </cell>
          <cell r="CT38">
            <v>150</v>
          </cell>
          <cell r="CU38">
            <v>45</v>
          </cell>
          <cell r="CV38">
            <v>125</v>
          </cell>
          <cell r="CW38">
            <v>110</v>
          </cell>
          <cell r="CX38">
            <v>170</v>
          </cell>
          <cell r="CY38">
            <v>55</v>
          </cell>
          <cell r="CZ38">
            <v>75</v>
          </cell>
          <cell r="DA38">
            <v>85</v>
          </cell>
          <cell r="DB38">
            <v>90</v>
          </cell>
          <cell r="DC38">
            <v>5</v>
          </cell>
          <cell r="DD38">
            <v>175</v>
          </cell>
          <cell r="DE38">
            <v>105</v>
          </cell>
          <cell r="DF38">
            <v>75</v>
          </cell>
          <cell r="DG38">
            <v>35</v>
          </cell>
          <cell r="DH38">
            <v>20</v>
          </cell>
          <cell r="DI38">
            <v>20</v>
          </cell>
          <cell r="DJ38">
            <v>15</v>
          </cell>
          <cell r="DK38">
            <v>65</v>
          </cell>
          <cell r="DL38">
            <v>40</v>
          </cell>
          <cell r="DM38">
            <v>15</v>
          </cell>
          <cell r="DN38">
            <v>90</v>
          </cell>
          <cell r="DO38">
            <v>55</v>
          </cell>
          <cell r="DP38">
            <v>25</v>
          </cell>
          <cell r="DQ38">
            <v>45</v>
          </cell>
          <cell r="DR38">
            <v>90</v>
          </cell>
          <cell r="DS38">
            <v>105</v>
          </cell>
          <cell r="DT38">
            <v>40</v>
          </cell>
          <cell r="DU38">
            <v>280</v>
          </cell>
          <cell r="DV38">
            <v>70</v>
          </cell>
          <cell r="DW38">
            <v>30</v>
          </cell>
          <cell r="DX38">
            <v>40</v>
          </cell>
          <cell r="DY38">
            <v>110</v>
          </cell>
          <cell r="DZ38">
            <v>320</v>
          </cell>
          <cell r="EA38">
            <v>85</v>
          </cell>
          <cell r="EB38">
            <v>225</v>
          </cell>
          <cell r="EC38">
            <v>85</v>
          </cell>
          <cell r="ED38">
            <v>80</v>
          </cell>
          <cell r="EE38">
            <v>175</v>
          </cell>
          <cell r="EF38">
            <v>110</v>
          </cell>
          <cell r="EG38">
            <v>45</v>
          </cell>
          <cell r="EH38">
            <v>70</v>
          </cell>
          <cell r="EI38">
            <v>80</v>
          </cell>
          <cell r="EJ38">
            <v>55</v>
          </cell>
          <cell r="EK38">
            <v>130</v>
          </cell>
          <cell r="EL38">
            <v>100</v>
          </cell>
          <cell r="EM38">
            <v>85</v>
          </cell>
          <cell r="EN38">
            <v>195</v>
          </cell>
          <cell r="EO38">
            <v>25</v>
          </cell>
          <cell r="EP38">
            <v>150</v>
          </cell>
          <cell r="EQ38">
            <v>205</v>
          </cell>
          <cell r="ER38">
            <v>135</v>
          </cell>
          <cell r="ES38">
            <v>65</v>
          </cell>
          <cell r="ET38">
            <v>115</v>
          </cell>
          <cell r="EU38">
            <v>115</v>
          </cell>
          <cell r="EV38">
            <v>225</v>
          </cell>
          <cell r="EW38">
            <v>130</v>
          </cell>
          <cell r="EX38">
            <v>120</v>
          </cell>
          <cell r="EY38">
            <v>140</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row>
        <row r="44">
          <cell r="B44" t="str">
            <v>2009-12</v>
          </cell>
        </row>
        <row r="45">
          <cell r="B45" t="str">
            <v>2010-13</v>
          </cell>
        </row>
        <row r="46">
          <cell r="B46" t="str">
            <v>2011-14</v>
          </cell>
          <cell r="C46">
            <v>14</v>
          </cell>
          <cell r="D46" t="str">
            <v>x</v>
          </cell>
          <cell r="E46">
            <v>11</v>
          </cell>
          <cell r="F46">
            <v>10</v>
          </cell>
          <cell r="G46">
            <v>10</v>
          </cell>
          <cell r="H46">
            <v>12</v>
          </cell>
          <cell r="I46">
            <v>12</v>
          </cell>
          <cell r="J46">
            <v>6</v>
          </cell>
          <cell r="K46">
            <v>7</v>
          </cell>
          <cell r="L46">
            <v>12</v>
          </cell>
          <cell r="M46">
            <v>9</v>
          </cell>
          <cell r="N46">
            <v>7</v>
          </cell>
          <cell r="O46">
            <v>13</v>
          </cell>
          <cell r="P46">
            <v>8</v>
          </cell>
          <cell r="Q46">
            <v>8</v>
          </cell>
          <cell r="R46">
            <v>9</v>
          </cell>
          <cell r="S46">
            <v>11</v>
          </cell>
          <cell r="T46">
            <v>6</v>
          </cell>
          <cell r="U46">
            <v>9</v>
          </cell>
          <cell r="V46">
            <v>5</v>
          </cell>
          <cell r="W46">
            <v>7</v>
          </cell>
          <cell r="X46">
            <v>10</v>
          </cell>
          <cell r="Y46">
            <v>8</v>
          </cell>
          <cell r="Z46">
            <v>6</v>
          </cell>
          <cell r="AA46">
            <v>9</v>
          </cell>
          <cell r="AB46">
            <v>8</v>
          </cell>
          <cell r="AC46">
            <v>8</v>
          </cell>
          <cell r="AD46">
            <v>11</v>
          </cell>
          <cell r="AE46">
            <v>8</v>
          </cell>
          <cell r="AF46">
            <v>11</v>
          </cell>
          <cell r="AG46">
            <v>5</v>
          </cell>
          <cell r="AH46">
            <v>10</v>
          </cell>
          <cell r="AI46">
            <v>13</v>
          </cell>
          <cell r="AJ46">
            <v>11</v>
          </cell>
          <cell r="AK46">
            <v>13</v>
          </cell>
          <cell r="AL46">
            <v>14</v>
          </cell>
          <cell r="AM46">
            <v>17</v>
          </cell>
          <cell r="AN46">
            <v>17</v>
          </cell>
          <cell r="AO46">
            <v>7</v>
          </cell>
          <cell r="AP46">
            <v>17</v>
          </cell>
          <cell r="AQ46">
            <v>19</v>
          </cell>
          <cell r="AR46">
            <v>16</v>
          </cell>
          <cell r="AS46">
            <v>17</v>
          </cell>
          <cell r="AT46">
            <v>14</v>
          </cell>
          <cell r="AU46">
            <v>18</v>
          </cell>
          <cell r="AV46">
            <v>13</v>
          </cell>
          <cell r="AW46">
            <v>31</v>
          </cell>
          <cell r="AX46">
            <v>16</v>
          </cell>
          <cell r="AY46">
            <v>11</v>
          </cell>
          <cell r="AZ46">
            <v>21</v>
          </cell>
          <cell r="BA46">
            <v>18</v>
          </cell>
          <cell r="BB46">
            <v>11</v>
          </cell>
          <cell r="BC46">
            <v>18</v>
          </cell>
          <cell r="BD46">
            <v>19</v>
          </cell>
          <cell r="BE46">
            <v>12</v>
          </cell>
          <cell r="BF46">
            <v>22</v>
          </cell>
          <cell r="BG46">
            <v>21</v>
          </cell>
          <cell r="BH46">
            <v>15</v>
          </cell>
          <cell r="BI46">
            <v>23</v>
          </cell>
          <cell r="BJ46">
            <v>17</v>
          </cell>
          <cell r="BK46">
            <v>19</v>
          </cell>
          <cell r="BL46">
            <v>18</v>
          </cell>
          <cell r="BM46">
            <v>16</v>
          </cell>
          <cell r="BN46">
            <v>20</v>
          </cell>
          <cell r="BO46">
            <v>22</v>
          </cell>
          <cell r="BP46">
            <v>15</v>
          </cell>
          <cell r="BQ46">
            <v>20</v>
          </cell>
          <cell r="BR46">
            <v>18</v>
          </cell>
          <cell r="BS46">
            <v>27</v>
          </cell>
          <cell r="BT46">
            <v>21</v>
          </cell>
          <cell r="BU46" t="str">
            <v>..</v>
          </cell>
          <cell r="BV46">
            <v>9</v>
          </cell>
          <cell r="BW46">
            <v>13</v>
          </cell>
          <cell r="BX46">
            <v>10</v>
          </cell>
          <cell r="BY46">
            <v>12</v>
          </cell>
          <cell r="BZ46">
            <v>17</v>
          </cell>
          <cell r="CA46">
            <v>10</v>
          </cell>
          <cell r="CB46">
            <v>21</v>
          </cell>
          <cell r="CC46">
            <v>13</v>
          </cell>
          <cell r="CD46">
            <v>28</v>
          </cell>
          <cell r="CE46">
            <v>16</v>
          </cell>
          <cell r="CF46">
            <v>26</v>
          </cell>
          <cell r="CG46">
            <v>24</v>
          </cell>
          <cell r="CH46">
            <v>16</v>
          </cell>
          <cell r="CI46">
            <v>17</v>
          </cell>
          <cell r="CJ46">
            <v>8</v>
          </cell>
          <cell r="CK46">
            <v>9</v>
          </cell>
          <cell r="CL46">
            <v>9</v>
          </cell>
          <cell r="CM46">
            <v>19</v>
          </cell>
          <cell r="CN46">
            <v>15</v>
          </cell>
          <cell r="CO46">
            <v>25</v>
          </cell>
          <cell r="CP46">
            <v>24</v>
          </cell>
          <cell r="CQ46">
            <v>12</v>
          </cell>
          <cell r="CR46">
            <v>13</v>
          </cell>
          <cell r="CS46">
            <v>17</v>
          </cell>
          <cell r="CT46">
            <v>18</v>
          </cell>
          <cell r="CU46">
            <v>15</v>
          </cell>
          <cell r="CV46">
            <v>20</v>
          </cell>
          <cell r="CW46">
            <v>18</v>
          </cell>
          <cell r="CX46">
            <v>12</v>
          </cell>
          <cell r="CY46">
            <v>14</v>
          </cell>
          <cell r="CZ46">
            <v>15</v>
          </cell>
          <cell r="DA46">
            <v>15</v>
          </cell>
          <cell r="DB46">
            <v>15</v>
          </cell>
          <cell r="DC46">
            <v>14</v>
          </cell>
          <cell r="DD46">
            <v>19</v>
          </cell>
          <cell r="DE46">
            <v>19</v>
          </cell>
          <cell r="DF46">
            <v>13</v>
          </cell>
          <cell r="DG46">
            <v>9</v>
          </cell>
          <cell r="DH46">
            <v>13</v>
          </cell>
          <cell r="DI46">
            <v>14</v>
          </cell>
          <cell r="DJ46">
            <v>9</v>
          </cell>
          <cell r="DK46">
            <v>22</v>
          </cell>
          <cell r="DL46">
            <v>14</v>
          </cell>
          <cell r="DM46">
            <v>13</v>
          </cell>
          <cell r="DN46">
            <v>17</v>
          </cell>
          <cell r="DO46">
            <v>14</v>
          </cell>
          <cell r="DP46">
            <v>14</v>
          </cell>
          <cell r="DQ46">
            <v>14</v>
          </cell>
          <cell r="DR46">
            <v>8</v>
          </cell>
          <cell r="DS46">
            <v>21</v>
          </cell>
          <cell r="DT46">
            <v>11</v>
          </cell>
          <cell r="DU46">
            <v>16</v>
          </cell>
          <cell r="DV46">
            <v>22</v>
          </cell>
          <cell r="DW46">
            <v>9</v>
          </cell>
          <cell r="DX46">
            <v>13</v>
          </cell>
          <cell r="DY46">
            <v>15</v>
          </cell>
          <cell r="DZ46">
            <v>13</v>
          </cell>
          <cell r="EA46">
            <v>15</v>
          </cell>
          <cell r="EB46">
            <v>15</v>
          </cell>
          <cell r="EC46">
            <v>20</v>
          </cell>
          <cell r="ED46">
            <v>17</v>
          </cell>
          <cell r="EE46">
            <v>17</v>
          </cell>
          <cell r="EF46">
            <v>16</v>
          </cell>
          <cell r="EG46">
            <v>16</v>
          </cell>
          <cell r="EH46">
            <v>20</v>
          </cell>
          <cell r="EI46">
            <v>16</v>
          </cell>
          <cell r="EJ46">
            <v>15</v>
          </cell>
          <cell r="EK46">
            <v>16</v>
          </cell>
          <cell r="EL46">
            <v>17</v>
          </cell>
          <cell r="EM46">
            <v>13</v>
          </cell>
          <cell r="EN46">
            <v>13</v>
          </cell>
          <cell r="EO46">
            <v>10</v>
          </cell>
          <cell r="EP46">
            <v>21</v>
          </cell>
          <cell r="EQ46">
            <v>16</v>
          </cell>
          <cell r="ER46">
            <v>12</v>
          </cell>
          <cell r="ES46">
            <v>17</v>
          </cell>
          <cell r="ET46">
            <v>15</v>
          </cell>
          <cell r="EU46">
            <v>13</v>
          </cell>
          <cell r="EV46">
            <v>26</v>
          </cell>
          <cell r="EW46">
            <v>12</v>
          </cell>
          <cell r="EX46">
            <v>13</v>
          </cell>
          <cell r="EY46">
            <v>13</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row>
        <row r="52">
          <cell r="B52" t="str">
            <v>2009-12</v>
          </cell>
        </row>
        <row r="53">
          <cell r="B53" t="str">
            <v>2010-13</v>
          </cell>
        </row>
        <row r="54">
          <cell r="B54" t="str">
            <v>2011-14</v>
          </cell>
          <cell r="C54" t="str">
            <v>3,230</v>
          </cell>
          <cell r="D54" t="str">
            <v>x</v>
          </cell>
          <cell r="E54">
            <v>10</v>
          </cell>
          <cell r="F54">
            <v>30</v>
          </cell>
          <cell r="G54">
            <v>10</v>
          </cell>
          <cell r="H54">
            <v>10</v>
          </cell>
          <cell r="I54">
            <v>25</v>
          </cell>
          <cell r="J54" t="str">
            <v>x</v>
          </cell>
          <cell r="K54">
            <v>20</v>
          </cell>
          <cell r="L54">
            <v>10</v>
          </cell>
          <cell r="M54">
            <v>25</v>
          </cell>
          <cell r="N54" t="str">
            <v>x</v>
          </cell>
          <cell r="O54">
            <v>15</v>
          </cell>
          <cell r="P54">
            <v>10</v>
          </cell>
          <cell r="Q54" t="str">
            <v>x</v>
          </cell>
          <cell r="R54">
            <v>40</v>
          </cell>
          <cell r="S54">
            <v>15</v>
          </cell>
          <cell r="T54">
            <v>5</v>
          </cell>
          <cell r="U54">
            <v>20</v>
          </cell>
          <cell r="V54">
            <v>10</v>
          </cell>
          <cell r="W54">
            <v>10</v>
          </cell>
          <cell r="X54">
            <v>5</v>
          </cell>
          <cell r="Y54">
            <v>20</v>
          </cell>
          <cell r="Z54">
            <v>10</v>
          </cell>
          <cell r="AA54">
            <v>5</v>
          </cell>
          <cell r="AB54">
            <v>20</v>
          </cell>
          <cell r="AC54">
            <v>15</v>
          </cell>
          <cell r="AD54" t="str">
            <v>x</v>
          </cell>
          <cell r="AE54">
            <v>10</v>
          </cell>
          <cell r="AF54">
            <v>25</v>
          </cell>
          <cell r="AG54" t="str">
            <v>x</v>
          </cell>
          <cell r="AH54">
            <v>5</v>
          </cell>
          <cell r="AI54" t="str">
            <v>x</v>
          </cell>
          <cell r="AJ54">
            <v>15</v>
          </cell>
          <cell r="AK54">
            <v>135</v>
          </cell>
          <cell r="AL54">
            <v>30</v>
          </cell>
          <cell r="AM54">
            <v>30</v>
          </cell>
          <cell r="AN54">
            <v>10</v>
          </cell>
          <cell r="AO54">
            <v>15</v>
          </cell>
          <cell r="AP54">
            <v>10</v>
          </cell>
          <cell r="AQ54">
            <v>50</v>
          </cell>
          <cell r="AR54">
            <v>10</v>
          </cell>
          <cell r="AS54">
            <v>40</v>
          </cell>
          <cell r="AT54">
            <v>15</v>
          </cell>
          <cell r="AU54">
            <v>15</v>
          </cell>
          <cell r="AV54">
            <v>15</v>
          </cell>
          <cell r="AW54">
            <v>25</v>
          </cell>
          <cell r="AX54">
            <v>20</v>
          </cell>
          <cell r="AY54">
            <v>65</v>
          </cell>
          <cell r="AZ54">
            <v>20</v>
          </cell>
          <cell r="BA54">
            <v>30</v>
          </cell>
          <cell r="BB54">
            <v>20</v>
          </cell>
          <cell r="BC54">
            <v>25</v>
          </cell>
          <cell r="BD54">
            <v>10</v>
          </cell>
          <cell r="BE54" t="str">
            <v>x</v>
          </cell>
          <cell r="BF54">
            <v>40</v>
          </cell>
          <cell r="BG54">
            <v>10</v>
          </cell>
          <cell r="BH54">
            <v>40</v>
          </cell>
          <cell r="BI54">
            <v>50</v>
          </cell>
          <cell r="BJ54">
            <v>30</v>
          </cell>
          <cell r="BK54">
            <v>40</v>
          </cell>
          <cell r="BL54" t="str">
            <v>x</v>
          </cell>
          <cell r="BM54">
            <v>45</v>
          </cell>
          <cell r="BN54">
            <v>90</v>
          </cell>
          <cell r="BO54">
            <v>35</v>
          </cell>
          <cell r="BP54">
            <v>25</v>
          </cell>
          <cell r="BQ54">
            <v>25</v>
          </cell>
          <cell r="BR54">
            <v>20</v>
          </cell>
          <cell r="BS54">
            <v>25</v>
          </cell>
          <cell r="BT54">
            <v>20</v>
          </cell>
          <cell r="BU54">
            <v>0</v>
          </cell>
          <cell r="BV54">
            <v>15</v>
          </cell>
          <cell r="BW54">
            <v>50</v>
          </cell>
          <cell r="BX54">
            <v>20</v>
          </cell>
          <cell r="BY54">
            <v>5</v>
          </cell>
          <cell r="BZ54">
            <v>20</v>
          </cell>
          <cell r="CA54">
            <v>15</v>
          </cell>
          <cell r="CB54">
            <v>15</v>
          </cell>
          <cell r="CC54">
            <v>35</v>
          </cell>
          <cell r="CD54">
            <v>45</v>
          </cell>
          <cell r="CE54">
            <v>5</v>
          </cell>
          <cell r="CF54">
            <v>30</v>
          </cell>
          <cell r="CG54">
            <v>15</v>
          </cell>
          <cell r="CH54">
            <v>10</v>
          </cell>
          <cell r="CI54">
            <v>15</v>
          </cell>
          <cell r="CJ54">
            <v>15</v>
          </cell>
          <cell r="CK54" t="str">
            <v>x</v>
          </cell>
          <cell r="CL54">
            <v>15</v>
          </cell>
          <cell r="CM54">
            <v>0</v>
          </cell>
          <cell r="CN54">
            <v>25</v>
          </cell>
          <cell r="CO54">
            <v>35</v>
          </cell>
          <cell r="CP54">
            <v>30</v>
          </cell>
          <cell r="CQ54">
            <v>15</v>
          </cell>
          <cell r="CR54">
            <v>15</v>
          </cell>
          <cell r="CS54" t="str">
            <v>x</v>
          </cell>
          <cell r="CT54">
            <v>55</v>
          </cell>
          <cell r="CU54">
            <v>10</v>
          </cell>
          <cell r="CV54">
            <v>20</v>
          </cell>
          <cell r="CW54">
            <v>35</v>
          </cell>
          <cell r="CX54">
            <v>45</v>
          </cell>
          <cell r="CY54">
            <v>35</v>
          </cell>
          <cell r="CZ54" t="str">
            <v>x</v>
          </cell>
          <cell r="DA54">
            <v>15</v>
          </cell>
          <cell r="DB54" t="str">
            <v>x</v>
          </cell>
          <cell r="DC54" t="str">
            <v>x</v>
          </cell>
          <cell r="DD54">
            <v>40</v>
          </cell>
          <cell r="DE54">
            <v>5</v>
          </cell>
          <cell r="DF54">
            <v>5</v>
          </cell>
          <cell r="DG54" t="str">
            <v>x</v>
          </cell>
          <cell r="DH54">
            <v>10</v>
          </cell>
          <cell r="DI54">
            <v>10</v>
          </cell>
          <cell r="DJ54" t="str">
            <v>x</v>
          </cell>
          <cell r="DK54">
            <v>20</v>
          </cell>
          <cell r="DL54" t="str">
            <v>x</v>
          </cell>
          <cell r="DM54" t="str">
            <v>x</v>
          </cell>
          <cell r="DN54" t="str">
            <v>x</v>
          </cell>
          <cell r="DO54">
            <v>15</v>
          </cell>
          <cell r="DP54">
            <v>15</v>
          </cell>
          <cell r="DQ54">
            <v>15</v>
          </cell>
          <cell r="DR54">
            <v>30</v>
          </cell>
          <cell r="DS54">
            <v>5</v>
          </cell>
          <cell r="DT54" t="str">
            <v>x</v>
          </cell>
          <cell r="DU54">
            <v>90</v>
          </cell>
          <cell r="DV54">
            <v>15</v>
          </cell>
          <cell r="DW54" t="str">
            <v>x</v>
          </cell>
          <cell r="DX54">
            <v>10</v>
          </cell>
          <cell r="DY54">
            <v>35</v>
          </cell>
          <cell r="DZ54">
            <v>105</v>
          </cell>
          <cell r="EA54">
            <v>20</v>
          </cell>
          <cell r="EB54">
            <v>65</v>
          </cell>
          <cell r="EC54">
            <v>10</v>
          </cell>
          <cell r="ED54">
            <v>25</v>
          </cell>
          <cell r="EE54">
            <v>70</v>
          </cell>
          <cell r="EF54">
            <v>20</v>
          </cell>
          <cell r="EG54">
            <v>0</v>
          </cell>
          <cell r="EH54" t="str">
            <v>x</v>
          </cell>
          <cell r="EI54">
            <v>30</v>
          </cell>
          <cell r="EJ54">
            <v>15</v>
          </cell>
          <cell r="EK54">
            <v>15</v>
          </cell>
          <cell r="EL54">
            <v>35</v>
          </cell>
          <cell r="EM54">
            <v>20</v>
          </cell>
          <cell r="EN54">
            <v>85</v>
          </cell>
          <cell r="EO54" t="str">
            <v>x</v>
          </cell>
          <cell r="EP54">
            <v>35</v>
          </cell>
          <cell r="EQ54">
            <v>35</v>
          </cell>
          <cell r="ER54">
            <v>15</v>
          </cell>
          <cell r="ES54" t="str">
            <v>x</v>
          </cell>
          <cell r="ET54">
            <v>20</v>
          </cell>
          <cell r="EU54">
            <v>15</v>
          </cell>
          <cell r="EV54">
            <v>10</v>
          </cell>
          <cell r="EW54">
            <v>50</v>
          </cell>
          <cell r="EX54">
            <v>10</v>
          </cell>
          <cell r="EY54">
            <v>5</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row>
        <row r="60">
          <cell r="B60" t="str">
            <v>2009-12</v>
          </cell>
        </row>
        <row r="61">
          <cell r="B61" t="str">
            <v>2010-13</v>
          </cell>
        </row>
        <row r="62">
          <cell r="B62" t="str">
            <v>2011-14</v>
          </cell>
          <cell r="C62">
            <v>12</v>
          </cell>
          <cell r="D62" t="str">
            <v>x</v>
          </cell>
          <cell r="E62">
            <v>12</v>
          </cell>
          <cell r="F62">
            <v>19</v>
          </cell>
          <cell r="G62">
            <v>9</v>
          </cell>
          <cell r="H62">
            <v>15</v>
          </cell>
          <cell r="I62">
            <v>30</v>
          </cell>
          <cell r="J62" t="str">
            <v>x</v>
          </cell>
          <cell r="K62">
            <v>13</v>
          </cell>
          <cell r="L62">
            <v>7</v>
          </cell>
          <cell r="M62">
            <v>13</v>
          </cell>
          <cell r="N62" t="str">
            <v>x</v>
          </cell>
          <cell r="O62">
            <v>16</v>
          </cell>
          <cell r="P62">
            <v>14</v>
          </cell>
          <cell r="Q62" t="str">
            <v>x</v>
          </cell>
          <cell r="R62">
            <v>34</v>
          </cell>
          <cell r="S62">
            <v>12</v>
          </cell>
          <cell r="T62">
            <v>8</v>
          </cell>
          <cell r="U62">
            <v>20</v>
          </cell>
          <cell r="V62">
            <v>8</v>
          </cell>
          <cell r="W62">
            <v>10</v>
          </cell>
          <cell r="X62">
            <v>7</v>
          </cell>
          <cell r="Y62">
            <v>12</v>
          </cell>
          <cell r="Z62">
            <v>20</v>
          </cell>
          <cell r="AA62">
            <v>14</v>
          </cell>
          <cell r="AB62">
            <v>12</v>
          </cell>
          <cell r="AC62">
            <v>20</v>
          </cell>
          <cell r="AD62" t="str">
            <v>x</v>
          </cell>
          <cell r="AE62">
            <v>20</v>
          </cell>
          <cell r="AF62">
            <v>15</v>
          </cell>
          <cell r="AG62" t="str">
            <v>x</v>
          </cell>
          <cell r="AH62">
            <v>22</v>
          </cell>
          <cell r="AI62" t="str">
            <v>x</v>
          </cell>
          <cell r="AJ62">
            <v>14</v>
          </cell>
          <cell r="AK62">
            <v>20</v>
          </cell>
          <cell r="AL62">
            <v>12</v>
          </cell>
          <cell r="AM62">
            <v>16</v>
          </cell>
          <cell r="AN62">
            <v>7</v>
          </cell>
          <cell r="AO62">
            <v>16</v>
          </cell>
          <cell r="AP62">
            <v>6</v>
          </cell>
          <cell r="AQ62">
            <v>17</v>
          </cell>
          <cell r="AR62">
            <v>13</v>
          </cell>
          <cell r="AS62">
            <v>14</v>
          </cell>
          <cell r="AT62">
            <v>10</v>
          </cell>
          <cell r="AU62">
            <v>15</v>
          </cell>
          <cell r="AV62">
            <v>10</v>
          </cell>
          <cell r="AW62">
            <v>9</v>
          </cell>
          <cell r="AX62">
            <v>16</v>
          </cell>
          <cell r="AY62">
            <v>16</v>
          </cell>
          <cell r="AZ62">
            <v>11</v>
          </cell>
          <cell r="BA62">
            <v>12</v>
          </cell>
          <cell r="BB62">
            <v>14</v>
          </cell>
          <cell r="BC62">
            <v>17</v>
          </cell>
          <cell r="BD62">
            <v>9</v>
          </cell>
          <cell r="BE62" t="str">
            <v>x</v>
          </cell>
          <cell r="BF62">
            <v>19</v>
          </cell>
          <cell r="BG62">
            <v>6</v>
          </cell>
          <cell r="BH62">
            <v>16</v>
          </cell>
          <cell r="BI62">
            <v>24</v>
          </cell>
          <cell r="BJ62">
            <v>10</v>
          </cell>
          <cell r="BK62">
            <v>12</v>
          </cell>
          <cell r="BL62" t="str">
            <v>x</v>
          </cell>
          <cell r="BM62">
            <v>20</v>
          </cell>
          <cell r="BN62">
            <v>15</v>
          </cell>
          <cell r="BO62">
            <v>14</v>
          </cell>
          <cell r="BP62">
            <v>16</v>
          </cell>
          <cell r="BQ62">
            <v>10</v>
          </cell>
          <cell r="BR62">
            <v>15</v>
          </cell>
          <cell r="BS62">
            <v>15</v>
          </cell>
          <cell r="BT62">
            <v>9</v>
          </cell>
          <cell r="BU62" t="str">
            <v>..</v>
          </cell>
          <cell r="BV62">
            <v>26</v>
          </cell>
          <cell r="BW62">
            <v>19</v>
          </cell>
          <cell r="BX62">
            <v>22</v>
          </cell>
          <cell r="BY62">
            <v>10</v>
          </cell>
          <cell r="BZ62">
            <v>24</v>
          </cell>
          <cell r="CA62">
            <v>11</v>
          </cell>
          <cell r="CB62">
            <v>17</v>
          </cell>
          <cell r="CC62">
            <v>24</v>
          </cell>
          <cell r="CD62">
            <v>16</v>
          </cell>
          <cell r="CE62">
            <v>6</v>
          </cell>
          <cell r="CF62">
            <v>19</v>
          </cell>
          <cell r="CG62">
            <v>17</v>
          </cell>
          <cell r="CH62">
            <v>6</v>
          </cell>
          <cell r="CI62">
            <v>21</v>
          </cell>
          <cell r="CJ62">
            <v>14</v>
          </cell>
          <cell r="CK62" t="str">
            <v>x</v>
          </cell>
          <cell r="CL62">
            <v>15</v>
          </cell>
          <cell r="CM62">
            <v>0</v>
          </cell>
          <cell r="CN62">
            <v>20</v>
          </cell>
          <cell r="CO62">
            <v>9</v>
          </cell>
          <cell r="CP62">
            <v>12</v>
          </cell>
          <cell r="CQ62">
            <v>15</v>
          </cell>
          <cell r="CR62">
            <v>25</v>
          </cell>
          <cell r="CS62" t="str">
            <v>x</v>
          </cell>
          <cell r="CT62">
            <v>20</v>
          </cell>
          <cell r="CU62">
            <v>9</v>
          </cell>
          <cell r="CV62">
            <v>8</v>
          </cell>
          <cell r="CW62">
            <v>15</v>
          </cell>
          <cell r="CX62">
            <v>11</v>
          </cell>
          <cell r="CY62">
            <v>25</v>
          </cell>
          <cell r="CZ62" t="str">
            <v>x</v>
          </cell>
          <cell r="DA62">
            <v>10</v>
          </cell>
          <cell r="DB62" t="str">
            <v>x</v>
          </cell>
          <cell r="DC62" t="str">
            <v>x</v>
          </cell>
          <cell r="DD62">
            <v>11</v>
          </cell>
          <cell r="DE62">
            <v>3</v>
          </cell>
          <cell r="DF62">
            <v>4</v>
          </cell>
          <cell r="DG62" t="str">
            <v>x</v>
          </cell>
          <cell r="DH62">
            <v>23</v>
          </cell>
          <cell r="DI62">
            <v>20</v>
          </cell>
          <cell r="DJ62" t="str">
            <v>x</v>
          </cell>
          <cell r="DK62">
            <v>16</v>
          </cell>
          <cell r="DL62" t="str">
            <v>x</v>
          </cell>
          <cell r="DM62" t="str">
            <v>x</v>
          </cell>
          <cell r="DN62" t="str">
            <v>x</v>
          </cell>
          <cell r="DO62">
            <v>11</v>
          </cell>
          <cell r="DP62">
            <v>23</v>
          </cell>
          <cell r="DQ62">
            <v>17</v>
          </cell>
          <cell r="DR62">
            <v>14</v>
          </cell>
          <cell r="DS62">
            <v>3</v>
          </cell>
          <cell r="DT62" t="str">
            <v>x</v>
          </cell>
          <cell r="DU62">
            <v>16</v>
          </cell>
          <cell r="DV62">
            <v>13</v>
          </cell>
          <cell r="DW62" t="str">
            <v>x</v>
          </cell>
          <cell r="DX62">
            <v>13</v>
          </cell>
          <cell r="DY62">
            <v>16</v>
          </cell>
          <cell r="DZ62">
            <v>15</v>
          </cell>
          <cell r="EA62">
            <v>9</v>
          </cell>
          <cell r="EB62">
            <v>13</v>
          </cell>
          <cell r="EC62">
            <v>7</v>
          </cell>
          <cell r="ED62">
            <v>13</v>
          </cell>
          <cell r="EE62">
            <v>19</v>
          </cell>
          <cell r="EF62">
            <v>7</v>
          </cell>
          <cell r="EG62">
            <v>0</v>
          </cell>
          <cell r="EH62" t="str">
            <v>x</v>
          </cell>
          <cell r="EI62">
            <v>22</v>
          </cell>
          <cell r="EJ62">
            <v>13</v>
          </cell>
          <cell r="EK62">
            <v>7</v>
          </cell>
          <cell r="EL62">
            <v>13</v>
          </cell>
          <cell r="EM62">
            <v>10</v>
          </cell>
          <cell r="EN62">
            <v>19</v>
          </cell>
          <cell r="EO62" t="str">
            <v>x</v>
          </cell>
          <cell r="EP62">
            <v>14</v>
          </cell>
          <cell r="EQ62">
            <v>9</v>
          </cell>
          <cell r="ER62">
            <v>4</v>
          </cell>
          <cell r="ES62" t="str">
            <v>x</v>
          </cell>
          <cell r="ET62">
            <v>10</v>
          </cell>
          <cell r="EU62">
            <v>6</v>
          </cell>
          <cell r="EV62">
            <v>3</v>
          </cell>
          <cell r="EW62">
            <v>18</v>
          </cell>
          <cell r="EX62">
            <v>5</v>
          </cell>
          <cell r="EY62">
            <v>3</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row>
        <row r="68">
          <cell r="B68" t="str">
            <v>2009-12</v>
          </cell>
        </row>
        <row r="69">
          <cell r="B69" t="str">
            <v>2010-13</v>
          </cell>
        </row>
        <row r="70">
          <cell r="B70" t="str">
            <v>2011-14</v>
          </cell>
          <cell r="C70" t="str">
            <v>1,910</v>
          </cell>
          <cell r="D70">
            <v>0</v>
          </cell>
          <cell r="E70">
            <v>25</v>
          </cell>
          <cell r="F70">
            <v>25</v>
          </cell>
          <cell r="G70">
            <v>25</v>
          </cell>
          <cell r="H70">
            <v>30</v>
          </cell>
          <cell r="I70">
            <v>25</v>
          </cell>
          <cell r="J70">
            <v>10</v>
          </cell>
          <cell r="K70">
            <v>40</v>
          </cell>
          <cell r="L70">
            <v>45</v>
          </cell>
          <cell r="M70">
            <v>45</v>
          </cell>
          <cell r="N70">
            <v>15</v>
          </cell>
          <cell r="O70">
            <v>25</v>
          </cell>
          <cell r="P70">
            <v>15</v>
          </cell>
          <cell r="Q70">
            <v>10</v>
          </cell>
          <cell r="R70">
            <v>15</v>
          </cell>
          <cell r="S70">
            <v>10</v>
          </cell>
          <cell r="T70">
            <v>25</v>
          </cell>
          <cell r="U70">
            <v>10</v>
          </cell>
          <cell r="V70">
            <v>25</v>
          </cell>
          <cell r="W70">
            <v>25</v>
          </cell>
          <cell r="X70">
            <v>20</v>
          </cell>
          <cell r="Y70">
            <v>30</v>
          </cell>
          <cell r="Z70">
            <v>15</v>
          </cell>
          <cell r="AA70" t="str">
            <v>x</v>
          </cell>
          <cell r="AB70">
            <v>15</v>
          </cell>
          <cell r="AC70">
            <v>20</v>
          </cell>
          <cell r="AD70" t="str">
            <v>x</v>
          </cell>
          <cell r="AE70">
            <v>10</v>
          </cell>
          <cell r="AF70">
            <v>45</v>
          </cell>
          <cell r="AG70">
            <v>10</v>
          </cell>
          <cell r="AH70" t="str">
            <v>x</v>
          </cell>
          <cell r="AI70">
            <v>10</v>
          </cell>
          <cell r="AJ70">
            <v>25</v>
          </cell>
          <cell r="AK70">
            <v>110</v>
          </cell>
          <cell r="AL70">
            <v>20</v>
          </cell>
          <cell r="AM70">
            <v>15</v>
          </cell>
          <cell r="AN70">
            <v>20</v>
          </cell>
          <cell r="AO70" t="str">
            <v>x</v>
          </cell>
          <cell r="AP70">
            <v>25</v>
          </cell>
          <cell r="AQ70">
            <v>25</v>
          </cell>
          <cell r="AR70" t="str">
            <v>x</v>
          </cell>
          <cell r="AS70">
            <v>15</v>
          </cell>
          <cell r="AT70" t="str">
            <v>x</v>
          </cell>
          <cell r="AU70" t="str">
            <v>x</v>
          </cell>
          <cell r="AV70" t="str">
            <v>x</v>
          </cell>
          <cell r="AW70" t="str">
            <v>x</v>
          </cell>
          <cell r="AX70">
            <v>10</v>
          </cell>
          <cell r="AY70">
            <v>45</v>
          </cell>
          <cell r="AZ70">
            <v>25</v>
          </cell>
          <cell r="BA70">
            <v>25</v>
          </cell>
          <cell r="BB70">
            <v>5</v>
          </cell>
          <cell r="BC70" t="str">
            <v>x</v>
          </cell>
          <cell r="BD70" t="str">
            <v>x</v>
          </cell>
          <cell r="BE70">
            <v>15</v>
          </cell>
          <cell r="BF70" t="str">
            <v>x</v>
          </cell>
          <cell r="BG70" t="str">
            <v>x</v>
          </cell>
          <cell r="BH70" t="str">
            <v>x</v>
          </cell>
          <cell r="BI70">
            <v>15</v>
          </cell>
          <cell r="BJ70">
            <v>30</v>
          </cell>
          <cell r="BK70">
            <v>50</v>
          </cell>
          <cell r="BL70">
            <v>5</v>
          </cell>
          <cell r="BM70">
            <v>15</v>
          </cell>
          <cell r="BN70">
            <v>45</v>
          </cell>
          <cell r="BO70" t="str">
            <v>x</v>
          </cell>
          <cell r="BP70" t="str">
            <v>x</v>
          </cell>
          <cell r="BQ70">
            <v>10</v>
          </cell>
          <cell r="BR70" t="str">
            <v>x</v>
          </cell>
          <cell r="BS70" t="str">
            <v>x</v>
          </cell>
          <cell r="BT70" t="str">
            <v>x</v>
          </cell>
          <cell r="BU70">
            <v>0</v>
          </cell>
          <cell r="BV70">
            <v>0</v>
          </cell>
          <cell r="BW70">
            <v>15</v>
          </cell>
          <cell r="BX70" t="str">
            <v>x</v>
          </cell>
          <cell r="BY70" t="str">
            <v>x</v>
          </cell>
          <cell r="BZ70">
            <v>0</v>
          </cell>
          <cell r="CA70">
            <v>10</v>
          </cell>
          <cell r="CB70" t="str">
            <v>x</v>
          </cell>
          <cell r="CC70" t="str">
            <v>x</v>
          </cell>
          <cell r="CD70">
            <v>15</v>
          </cell>
          <cell r="CE70" t="str">
            <v>x</v>
          </cell>
          <cell r="CF70">
            <v>0</v>
          </cell>
          <cell r="CG70" t="str">
            <v>x</v>
          </cell>
          <cell r="CH70" t="str">
            <v>x</v>
          </cell>
          <cell r="CI70">
            <v>0</v>
          </cell>
          <cell r="CJ70">
            <v>5</v>
          </cell>
          <cell r="CK70" t="str">
            <v>x</v>
          </cell>
          <cell r="CL70" t="str">
            <v>x</v>
          </cell>
          <cell r="CM70">
            <v>25</v>
          </cell>
          <cell r="CN70">
            <v>5</v>
          </cell>
          <cell r="CO70">
            <v>10</v>
          </cell>
          <cell r="CP70">
            <v>25</v>
          </cell>
          <cell r="CQ70" t="str">
            <v>x</v>
          </cell>
          <cell r="CR70">
            <v>0</v>
          </cell>
          <cell r="CS70">
            <v>10</v>
          </cell>
          <cell r="CT70" t="str">
            <v>x</v>
          </cell>
          <cell r="CU70" t="str">
            <v>x</v>
          </cell>
          <cell r="CV70">
            <v>10</v>
          </cell>
          <cell r="CW70">
            <v>10</v>
          </cell>
          <cell r="CX70">
            <v>10</v>
          </cell>
          <cell r="CY70" t="str">
            <v>x</v>
          </cell>
          <cell r="CZ70" t="str">
            <v>x</v>
          </cell>
          <cell r="DA70">
            <v>10</v>
          </cell>
          <cell r="DB70">
            <v>15</v>
          </cell>
          <cell r="DC70">
            <v>0</v>
          </cell>
          <cell r="DD70">
            <v>15</v>
          </cell>
          <cell r="DE70">
            <v>10</v>
          </cell>
          <cell r="DF70">
            <v>10</v>
          </cell>
          <cell r="DG70" t="str">
            <v>x</v>
          </cell>
          <cell r="DH70">
            <v>0</v>
          </cell>
          <cell r="DI70">
            <v>5</v>
          </cell>
          <cell r="DJ70" t="str">
            <v>x</v>
          </cell>
          <cell r="DK70">
            <v>15</v>
          </cell>
          <cell r="DL70">
            <v>15</v>
          </cell>
          <cell r="DM70" t="str">
            <v>x</v>
          </cell>
          <cell r="DN70">
            <v>15</v>
          </cell>
          <cell r="DO70">
            <v>10</v>
          </cell>
          <cell r="DP70" t="str">
            <v>x</v>
          </cell>
          <cell r="DQ70" t="str">
            <v>x</v>
          </cell>
          <cell r="DR70" t="str">
            <v>x</v>
          </cell>
          <cell r="DS70" t="str">
            <v>x</v>
          </cell>
          <cell r="DT70">
            <v>0</v>
          </cell>
          <cell r="DU70">
            <v>25</v>
          </cell>
          <cell r="DV70">
            <v>10</v>
          </cell>
          <cell r="DW70" t="str">
            <v>x</v>
          </cell>
          <cell r="DX70" t="str">
            <v>x</v>
          </cell>
          <cell r="DY70">
            <v>10</v>
          </cell>
          <cell r="DZ70">
            <v>20</v>
          </cell>
          <cell r="EA70" t="str">
            <v>x</v>
          </cell>
          <cell r="EB70">
            <v>30</v>
          </cell>
          <cell r="EC70">
            <v>15</v>
          </cell>
          <cell r="ED70" t="str">
            <v>x</v>
          </cell>
          <cell r="EE70">
            <v>15</v>
          </cell>
          <cell r="EF70">
            <v>25</v>
          </cell>
          <cell r="EG70" t="str">
            <v>x</v>
          </cell>
          <cell r="EH70">
            <v>5</v>
          </cell>
          <cell r="EI70">
            <v>10</v>
          </cell>
          <cell r="EJ70" t="str">
            <v>x</v>
          </cell>
          <cell r="EK70">
            <v>10</v>
          </cell>
          <cell r="EL70" t="str">
            <v>x</v>
          </cell>
          <cell r="EM70">
            <v>10</v>
          </cell>
          <cell r="EN70">
            <v>20</v>
          </cell>
          <cell r="EO70">
            <v>0</v>
          </cell>
          <cell r="EP70" t="str">
            <v>x</v>
          </cell>
          <cell r="EQ70">
            <v>15</v>
          </cell>
          <cell r="ER70">
            <v>15</v>
          </cell>
          <cell r="ES70" t="str">
            <v>x</v>
          </cell>
          <cell r="ET70">
            <v>25</v>
          </cell>
          <cell r="EU70" t="str">
            <v>x</v>
          </cell>
          <cell r="EV70">
            <v>25</v>
          </cell>
          <cell r="EW70">
            <v>15</v>
          </cell>
          <cell r="EX70">
            <v>10</v>
          </cell>
          <cell r="EY70">
            <v>10</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row>
        <row r="76">
          <cell r="B76" t="str">
            <v>2009-12</v>
          </cell>
        </row>
        <row r="77">
          <cell r="B77" t="str">
            <v>2010-13</v>
          </cell>
        </row>
        <row r="78">
          <cell r="B78" t="str">
            <v>2011-14</v>
          </cell>
          <cell r="C78">
            <v>8</v>
          </cell>
          <cell r="D78" t="str">
            <v>x</v>
          </cell>
          <cell r="E78">
            <v>8</v>
          </cell>
          <cell r="F78">
            <v>5</v>
          </cell>
          <cell r="G78">
            <v>8</v>
          </cell>
          <cell r="H78">
            <v>11</v>
          </cell>
          <cell r="I78">
            <v>10</v>
          </cell>
          <cell r="J78">
            <v>7</v>
          </cell>
          <cell r="K78">
            <v>6</v>
          </cell>
          <cell r="L78">
            <v>9</v>
          </cell>
          <cell r="M78">
            <v>7</v>
          </cell>
          <cell r="N78">
            <v>4</v>
          </cell>
          <cell r="O78">
            <v>11</v>
          </cell>
          <cell r="P78">
            <v>5</v>
          </cell>
          <cell r="Q78">
            <v>3</v>
          </cell>
          <cell r="R78">
            <v>6</v>
          </cell>
          <cell r="S78">
            <v>8</v>
          </cell>
          <cell r="T78">
            <v>5</v>
          </cell>
          <cell r="U78">
            <v>6</v>
          </cell>
          <cell r="V78">
            <v>3</v>
          </cell>
          <cell r="W78">
            <v>5</v>
          </cell>
          <cell r="X78">
            <v>7</v>
          </cell>
          <cell r="Y78">
            <v>5</v>
          </cell>
          <cell r="Z78">
            <v>5</v>
          </cell>
          <cell r="AA78" t="str">
            <v>x</v>
          </cell>
          <cell r="AB78">
            <v>4</v>
          </cell>
          <cell r="AC78">
            <v>7</v>
          </cell>
          <cell r="AD78" t="str">
            <v>x</v>
          </cell>
          <cell r="AE78">
            <v>5</v>
          </cell>
          <cell r="AF78">
            <v>9</v>
          </cell>
          <cell r="AG78">
            <v>5</v>
          </cell>
          <cell r="AH78" t="str">
            <v>x</v>
          </cell>
          <cell r="AI78">
            <v>13</v>
          </cell>
          <cell r="AJ78">
            <v>8</v>
          </cell>
          <cell r="AK78">
            <v>10</v>
          </cell>
          <cell r="AL78">
            <v>8</v>
          </cell>
          <cell r="AM78">
            <v>18</v>
          </cell>
          <cell r="AN78">
            <v>11</v>
          </cell>
          <cell r="AO78" t="str">
            <v>x</v>
          </cell>
          <cell r="AP78">
            <v>14</v>
          </cell>
          <cell r="AQ78">
            <v>15</v>
          </cell>
          <cell r="AR78" t="str">
            <v>x</v>
          </cell>
          <cell r="AS78">
            <v>8</v>
          </cell>
          <cell r="AT78" t="str">
            <v>x</v>
          </cell>
          <cell r="AU78" t="str">
            <v>x</v>
          </cell>
          <cell r="AV78" t="str">
            <v>x</v>
          </cell>
          <cell r="AW78" t="str">
            <v>x</v>
          </cell>
          <cell r="AX78">
            <v>13</v>
          </cell>
          <cell r="AY78">
            <v>7</v>
          </cell>
          <cell r="AZ78">
            <v>17</v>
          </cell>
          <cell r="BA78">
            <v>16</v>
          </cell>
          <cell r="BB78">
            <v>5</v>
          </cell>
          <cell r="BC78" t="str">
            <v>x</v>
          </cell>
          <cell r="BD78" t="str">
            <v>x</v>
          </cell>
          <cell r="BE78">
            <v>16</v>
          </cell>
          <cell r="BF78" t="str">
            <v>x</v>
          </cell>
          <cell r="BG78" t="str">
            <v>x</v>
          </cell>
          <cell r="BH78" t="str">
            <v>x</v>
          </cell>
          <cell r="BI78">
            <v>22</v>
          </cell>
          <cell r="BJ78">
            <v>12</v>
          </cell>
          <cell r="BK78">
            <v>17</v>
          </cell>
          <cell r="BL78">
            <v>17</v>
          </cell>
          <cell r="BM78">
            <v>8</v>
          </cell>
          <cell r="BN78">
            <v>11</v>
          </cell>
          <cell r="BO78" t="str">
            <v>x</v>
          </cell>
          <cell r="BP78" t="str">
            <v>x</v>
          </cell>
          <cell r="BQ78">
            <v>10</v>
          </cell>
          <cell r="BR78" t="str">
            <v>x</v>
          </cell>
          <cell r="BS78" t="str">
            <v>x</v>
          </cell>
          <cell r="BT78" t="str">
            <v>x</v>
          </cell>
          <cell r="BU78" t="str">
            <v>..</v>
          </cell>
          <cell r="BV78">
            <v>0</v>
          </cell>
          <cell r="BW78">
            <v>7</v>
          </cell>
          <cell r="BX78" t="str">
            <v>x</v>
          </cell>
          <cell r="BY78" t="str">
            <v>x</v>
          </cell>
          <cell r="BZ78">
            <v>0</v>
          </cell>
          <cell r="CA78">
            <v>13</v>
          </cell>
          <cell r="CB78" t="str">
            <v>x</v>
          </cell>
          <cell r="CC78" t="str">
            <v>x</v>
          </cell>
          <cell r="CD78">
            <v>19</v>
          </cell>
          <cell r="CE78" t="str">
            <v>x</v>
          </cell>
          <cell r="CF78" t="str">
            <v>x</v>
          </cell>
          <cell r="CG78" t="str">
            <v>x</v>
          </cell>
          <cell r="CH78" t="str">
            <v>x</v>
          </cell>
          <cell r="CI78">
            <v>0</v>
          </cell>
          <cell r="CJ78">
            <v>3</v>
          </cell>
          <cell r="CK78" t="str">
            <v>x</v>
          </cell>
          <cell r="CL78" t="str">
            <v>x</v>
          </cell>
          <cell r="CM78">
            <v>21</v>
          </cell>
          <cell r="CN78">
            <v>6</v>
          </cell>
          <cell r="CO78">
            <v>16</v>
          </cell>
          <cell r="CP78">
            <v>20</v>
          </cell>
          <cell r="CQ78" t="str">
            <v>x</v>
          </cell>
          <cell r="CR78">
            <v>0</v>
          </cell>
          <cell r="CS78">
            <v>13</v>
          </cell>
          <cell r="CT78" t="str">
            <v>x</v>
          </cell>
          <cell r="CU78" t="str">
            <v>x</v>
          </cell>
          <cell r="CV78">
            <v>12</v>
          </cell>
          <cell r="CW78">
            <v>9</v>
          </cell>
          <cell r="CX78">
            <v>9</v>
          </cell>
          <cell r="CY78" t="str">
            <v>x</v>
          </cell>
          <cell r="CZ78" t="str">
            <v>x</v>
          </cell>
          <cell r="DA78">
            <v>9</v>
          </cell>
          <cell r="DB78">
            <v>7</v>
          </cell>
          <cell r="DC78" t="str">
            <v>x</v>
          </cell>
          <cell r="DD78">
            <v>13</v>
          </cell>
          <cell r="DE78">
            <v>11</v>
          </cell>
          <cell r="DF78">
            <v>15</v>
          </cell>
          <cell r="DG78" t="str">
            <v>x</v>
          </cell>
          <cell r="DH78">
            <v>0</v>
          </cell>
          <cell r="DI78">
            <v>17</v>
          </cell>
          <cell r="DJ78" t="str">
            <v>x</v>
          </cell>
          <cell r="DK78">
            <v>14</v>
          </cell>
          <cell r="DL78">
            <v>8</v>
          </cell>
          <cell r="DM78" t="str">
            <v>x</v>
          </cell>
          <cell r="DN78">
            <v>17</v>
          </cell>
          <cell r="DO78">
            <v>10</v>
          </cell>
          <cell r="DP78" t="str">
            <v>x</v>
          </cell>
          <cell r="DQ78" t="str">
            <v>x</v>
          </cell>
          <cell r="DR78" t="str">
            <v>x</v>
          </cell>
          <cell r="DS78" t="str">
            <v>x</v>
          </cell>
          <cell r="DT78">
            <v>0</v>
          </cell>
          <cell r="DU78">
            <v>10</v>
          </cell>
          <cell r="DV78">
            <v>20</v>
          </cell>
          <cell r="DW78" t="str">
            <v>x</v>
          </cell>
          <cell r="DX78" t="str">
            <v>x</v>
          </cell>
          <cell r="DY78">
            <v>7</v>
          </cell>
          <cell r="DZ78">
            <v>3</v>
          </cell>
          <cell r="EA78" t="str">
            <v>x</v>
          </cell>
          <cell r="EB78">
            <v>13</v>
          </cell>
          <cell r="EC78">
            <v>16</v>
          </cell>
          <cell r="ED78" t="str">
            <v>x</v>
          </cell>
          <cell r="EE78">
            <v>11</v>
          </cell>
          <cell r="EF78">
            <v>9</v>
          </cell>
          <cell r="EG78" t="str">
            <v>x</v>
          </cell>
          <cell r="EH78">
            <v>13</v>
          </cell>
          <cell r="EI78">
            <v>17</v>
          </cell>
          <cell r="EJ78" t="str">
            <v>x</v>
          </cell>
          <cell r="EK78">
            <v>21</v>
          </cell>
          <cell r="EL78" t="str">
            <v>x</v>
          </cell>
          <cell r="EM78">
            <v>12</v>
          </cell>
          <cell r="EN78">
            <v>6</v>
          </cell>
          <cell r="EO78" t="str">
            <v>x</v>
          </cell>
          <cell r="EP78" t="str">
            <v>x</v>
          </cell>
          <cell r="EQ78">
            <v>13</v>
          </cell>
          <cell r="ER78">
            <v>6</v>
          </cell>
          <cell r="ES78" t="str">
            <v>x</v>
          </cell>
          <cell r="ET78">
            <v>11</v>
          </cell>
          <cell r="EU78" t="str">
            <v>x</v>
          </cell>
          <cell r="EV78">
            <v>20</v>
          </cell>
          <cell r="EW78">
            <v>7</v>
          </cell>
          <cell r="EX78">
            <v>4</v>
          </cell>
          <cell r="EY78">
            <v>5</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row>
        <row r="84">
          <cell r="B84" t="str">
            <v>2009-12</v>
          </cell>
        </row>
        <row r="85">
          <cell r="B85" t="str">
            <v>2010-13</v>
          </cell>
        </row>
        <row r="86">
          <cell r="B86" t="str">
            <v>2011-14</v>
          </cell>
          <cell r="C86" t="str">
            <v>2,790</v>
          </cell>
          <cell r="D86">
            <v>0</v>
          </cell>
          <cell r="E86">
            <v>10</v>
          </cell>
          <cell r="F86">
            <v>25</v>
          </cell>
          <cell r="G86">
            <v>10</v>
          </cell>
          <cell r="H86">
            <v>20</v>
          </cell>
          <cell r="I86">
            <v>15</v>
          </cell>
          <cell r="J86" t="str">
            <v>x</v>
          </cell>
          <cell r="K86">
            <v>25</v>
          </cell>
          <cell r="L86">
            <v>20</v>
          </cell>
          <cell r="M86">
            <v>10</v>
          </cell>
          <cell r="N86" t="str">
            <v>x</v>
          </cell>
          <cell r="O86">
            <v>10</v>
          </cell>
          <cell r="P86" t="str">
            <v>x</v>
          </cell>
          <cell r="Q86">
            <v>20</v>
          </cell>
          <cell r="R86">
            <v>10</v>
          </cell>
          <cell r="S86">
            <v>15</v>
          </cell>
          <cell r="T86">
            <v>10</v>
          </cell>
          <cell r="U86">
            <v>10</v>
          </cell>
          <cell r="V86">
            <v>15</v>
          </cell>
          <cell r="W86" t="str">
            <v>x</v>
          </cell>
          <cell r="X86">
            <v>10</v>
          </cell>
          <cell r="Y86">
            <v>15</v>
          </cell>
          <cell r="Z86" t="str">
            <v>x</v>
          </cell>
          <cell r="AA86">
            <v>5</v>
          </cell>
          <cell r="AB86">
            <v>15</v>
          </cell>
          <cell r="AC86">
            <v>5</v>
          </cell>
          <cell r="AD86">
            <v>5</v>
          </cell>
          <cell r="AE86" t="str">
            <v>x</v>
          </cell>
          <cell r="AF86">
            <v>15</v>
          </cell>
          <cell r="AG86">
            <v>0</v>
          </cell>
          <cell r="AH86" t="str">
            <v>x</v>
          </cell>
          <cell r="AI86">
            <v>10</v>
          </cell>
          <cell r="AJ86">
            <v>15</v>
          </cell>
          <cell r="AK86">
            <v>75</v>
          </cell>
          <cell r="AL86">
            <v>35</v>
          </cell>
          <cell r="AM86">
            <v>15</v>
          </cell>
          <cell r="AN86">
            <v>20</v>
          </cell>
          <cell r="AO86">
            <v>10</v>
          </cell>
          <cell r="AP86">
            <v>15</v>
          </cell>
          <cell r="AQ86">
            <v>35</v>
          </cell>
          <cell r="AR86">
            <v>10</v>
          </cell>
          <cell r="AS86">
            <v>35</v>
          </cell>
          <cell r="AT86">
            <v>5</v>
          </cell>
          <cell r="AU86">
            <v>20</v>
          </cell>
          <cell r="AV86">
            <v>20</v>
          </cell>
          <cell r="AW86">
            <v>30</v>
          </cell>
          <cell r="AX86">
            <v>15</v>
          </cell>
          <cell r="AY86">
            <v>35</v>
          </cell>
          <cell r="AZ86">
            <v>20</v>
          </cell>
          <cell r="BA86">
            <v>20</v>
          </cell>
          <cell r="BB86">
            <v>10</v>
          </cell>
          <cell r="BC86">
            <v>20</v>
          </cell>
          <cell r="BD86">
            <v>10</v>
          </cell>
          <cell r="BE86">
            <v>10</v>
          </cell>
          <cell r="BF86">
            <v>20</v>
          </cell>
          <cell r="BG86">
            <v>10</v>
          </cell>
          <cell r="BH86">
            <v>25</v>
          </cell>
          <cell r="BI86">
            <v>25</v>
          </cell>
          <cell r="BJ86">
            <v>30</v>
          </cell>
          <cell r="BK86">
            <v>25</v>
          </cell>
          <cell r="BL86">
            <v>10</v>
          </cell>
          <cell r="BM86">
            <v>15</v>
          </cell>
          <cell r="BN86">
            <v>30</v>
          </cell>
          <cell r="BO86">
            <v>25</v>
          </cell>
          <cell r="BP86">
            <v>25</v>
          </cell>
          <cell r="BQ86">
            <v>25</v>
          </cell>
          <cell r="BR86">
            <v>20</v>
          </cell>
          <cell r="BS86">
            <v>20</v>
          </cell>
          <cell r="BT86">
            <v>35</v>
          </cell>
          <cell r="BU86">
            <v>0</v>
          </cell>
          <cell r="BV86" t="str">
            <v>x</v>
          </cell>
          <cell r="BW86">
            <v>30</v>
          </cell>
          <cell r="BX86">
            <v>15</v>
          </cell>
          <cell r="BY86">
            <v>10</v>
          </cell>
          <cell r="BZ86">
            <v>5</v>
          </cell>
          <cell r="CA86">
            <v>15</v>
          </cell>
          <cell r="CB86">
            <v>10</v>
          </cell>
          <cell r="CC86">
            <v>15</v>
          </cell>
          <cell r="CD86">
            <v>35</v>
          </cell>
          <cell r="CE86">
            <v>10</v>
          </cell>
          <cell r="CF86">
            <v>15</v>
          </cell>
          <cell r="CG86">
            <v>5</v>
          </cell>
          <cell r="CH86">
            <v>20</v>
          </cell>
          <cell r="CI86">
            <v>10</v>
          </cell>
          <cell r="CJ86">
            <v>10</v>
          </cell>
          <cell r="CK86" t="str">
            <v>x</v>
          </cell>
          <cell r="CL86" t="str">
            <v>x</v>
          </cell>
          <cell r="CM86">
            <v>20</v>
          </cell>
          <cell r="CN86">
            <v>15</v>
          </cell>
          <cell r="CO86">
            <v>60</v>
          </cell>
          <cell r="CP86">
            <v>40</v>
          </cell>
          <cell r="CQ86">
            <v>10</v>
          </cell>
          <cell r="CR86">
            <v>5</v>
          </cell>
          <cell r="CS86">
            <v>10</v>
          </cell>
          <cell r="CT86">
            <v>35</v>
          </cell>
          <cell r="CU86" t="str">
            <v>x</v>
          </cell>
          <cell r="CV86">
            <v>20</v>
          </cell>
          <cell r="CW86">
            <v>30</v>
          </cell>
          <cell r="CX86">
            <v>40</v>
          </cell>
          <cell r="CY86">
            <v>15</v>
          </cell>
          <cell r="CZ86">
            <v>25</v>
          </cell>
          <cell r="DA86">
            <v>15</v>
          </cell>
          <cell r="DB86">
            <v>15</v>
          </cell>
          <cell r="DC86" t="str">
            <v>x</v>
          </cell>
          <cell r="DD86">
            <v>30</v>
          </cell>
          <cell r="DE86">
            <v>30</v>
          </cell>
          <cell r="DF86">
            <v>15</v>
          </cell>
          <cell r="DG86">
            <v>10</v>
          </cell>
          <cell r="DH86" t="str">
            <v>x</v>
          </cell>
          <cell r="DI86">
            <v>10</v>
          </cell>
          <cell r="DJ86" t="str">
            <v>x</v>
          </cell>
          <cell r="DK86">
            <v>15</v>
          </cell>
          <cell r="DL86">
            <v>10</v>
          </cell>
          <cell r="DM86" t="str">
            <v>x</v>
          </cell>
          <cell r="DN86">
            <v>25</v>
          </cell>
          <cell r="DO86">
            <v>10</v>
          </cell>
          <cell r="DP86" t="str">
            <v>x</v>
          </cell>
          <cell r="DQ86">
            <v>10</v>
          </cell>
          <cell r="DR86">
            <v>20</v>
          </cell>
          <cell r="DS86">
            <v>25</v>
          </cell>
          <cell r="DT86">
            <v>10</v>
          </cell>
          <cell r="DU86">
            <v>70</v>
          </cell>
          <cell r="DV86">
            <v>20</v>
          </cell>
          <cell r="DW86">
            <v>10</v>
          </cell>
          <cell r="DX86" t="str">
            <v>x</v>
          </cell>
          <cell r="DY86">
            <v>25</v>
          </cell>
          <cell r="DZ86">
            <v>75</v>
          </cell>
          <cell r="EA86">
            <v>20</v>
          </cell>
          <cell r="EB86">
            <v>55</v>
          </cell>
          <cell r="EC86">
            <v>20</v>
          </cell>
          <cell r="ED86">
            <v>25</v>
          </cell>
          <cell r="EE86">
            <v>35</v>
          </cell>
          <cell r="EF86">
            <v>20</v>
          </cell>
          <cell r="EG86">
            <v>5</v>
          </cell>
          <cell r="EH86" t="str">
            <v>x</v>
          </cell>
          <cell r="EI86">
            <v>15</v>
          </cell>
          <cell r="EJ86">
            <v>10</v>
          </cell>
          <cell r="EK86">
            <v>35</v>
          </cell>
          <cell r="EL86">
            <v>20</v>
          </cell>
          <cell r="EM86">
            <v>20</v>
          </cell>
          <cell r="EN86">
            <v>50</v>
          </cell>
          <cell r="EO86">
            <v>15</v>
          </cell>
          <cell r="EP86">
            <v>30</v>
          </cell>
          <cell r="EQ86">
            <v>30</v>
          </cell>
          <cell r="ER86">
            <v>45</v>
          </cell>
          <cell r="ES86">
            <v>20</v>
          </cell>
          <cell r="ET86">
            <v>30</v>
          </cell>
          <cell r="EU86">
            <v>25</v>
          </cell>
          <cell r="EV86">
            <v>45</v>
          </cell>
          <cell r="EW86">
            <v>30</v>
          </cell>
          <cell r="EX86">
            <v>20</v>
          </cell>
          <cell r="EY86">
            <v>30</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row>
        <row r="92">
          <cell r="B92" t="str">
            <v>2009-12</v>
          </cell>
        </row>
        <row r="93">
          <cell r="B93" t="str">
            <v>2010-13</v>
          </cell>
        </row>
        <row r="94">
          <cell r="B94" t="str">
            <v>2011-14</v>
          </cell>
          <cell r="C94">
            <v>5</v>
          </cell>
          <cell r="D94" t="str">
            <v>x</v>
          </cell>
          <cell r="E94">
            <v>2</v>
          </cell>
          <cell r="F94">
            <v>3</v>
          </cell>
          <cell r="G94">
            <v>4</v>
          </cell>
          <cell r="H94">
            <v>7</v>
          </cell>
          <cell r="I94">
            <v>4</v>
          </cell>
          <cell r="J94" t="str">
            <v>x</v>
          </cell>
          <cell r="K94">
            <v>4</v>
          </cell>
          <cell r="L94">
            <v>4</v>
          </cell>
          <cell r="M94">
            <v>2</v>
          </cell>
          <cell r="N94" t="str">
            <v>x</v>
          </cell>
          <cell r="O94">
            <v>3</v>
          </cell>
          <cell r="P94" t="str">
            <v>x</v>
          </cell>
          <cell r="Q94">
            <v>3</v>
          </cell>
          <cell r="R94">
            <v>2</v>
          </cell>
          <cell r="S94">
            <v>5</v>
          </cell>
          <cell r="T94">
            <v>2</v>
          </cell>
          <cell r="U94">
            <v>3</v>
          </cell>
          <cell r="V94">
            <v>2</v>
          </cell>
          <cell r="W94" t="str">
            <v>x</v>
          </cell>
          <cell r="X94">
            <v>2</v>
          </cell>
          <cell r="Y94">
            <v>2</v>
          </cell>
          <cell r="Z94" t="str">
            <v>x</v>
          </cell>
          <cell r="AA94">
            <v>2</v>
          </cell>
          <cell r="AB94">
            <v>3</v>
          </cell>
          <cell r="AC94">
            <v>2</v>
          </cell>
          <cell r="AD94">
            <v>6</v>
          </cell>
          <cell r="AE94" t="str">
            <v>x</v>
          </cell>
          <cell r="AF94">
            <v>3</v>
          </cell>
          <cell r="AG94">
            <v>0</v>
          </cell>
          <cell r="AH94" t="str">
            <v>x</v>
          </cell>
          <cell r="AI94">
            <v>5</v>
          </cell>
          <cell r="AJ94">
            <v>4</v>
          </cell>
          <cell r="AK94">
            <v>5</v>
          </cell>
          <cell r="AL94">
            <v>6</v>
          </cell>
          <cell r="AM94">
            <v>4</v>
          </cell>
          <cell r="AN94">
            <v>5</v>
          </cell>
          <cell r="AO94">
            <v>3</v>
          </cell>
          <cell r="AP94">
            <v>5</v>
          </cell>
          <cell r="AQ94">
            <v>10</v>
          </cell>
          <cell r="AR94">
            <v>7</v>
          </cell>
          <cell r="AS94">
            <v>6</v>
          </cell>
          <cell r="AT94">
            <v>4</v>
          </cell>
          <cell r="AU94">
            <v>8</v>
          </cell>
          <cell r="AV94">
            <v>4</v>
          </cell>
          <cell r="AW94">
            <v>10</v>
          </cell>
          <cell r="AX94">
            <v>6</v>
          </cell>
          <cell r="AY94">
            <v>3</v>
          </cell>
          <cell r="AZ94">
            <v>7</v>
          </cell>
          <cell r="BA94">
            <v>7</v>
          </cell>
          <cell r="BB94">
            <v>3</v>
          </cell>
          <cell r="BC94">
            <v>8</v>
          </cell>
          <cell r="BD94">
            <v>4</v>
          </cell>
          <cell r="BE94">
            <v>4</v>
          </cell>
          <cell r="BF94">
            <v>8</v>
          </cell>
          <cell r="BG94">
            <v>7</v>
          </cell>
          <cell r="BH94">
            <v>6</v>
          </cell>
          <cell r="BI94">
            <v>10</v>
          </cell>
          <cell r="BJ94">
            <v>5</v>
          </cell>
          <cell r="BK94">
            <v>4</v>
          </cell>
          <cell r="BL94">
            <v>5</v>
          </cell>
          <cell r="BM94">
            <v>4</v>
          </cell>
          <cell r="BN94">
            <v>4</v>
          </cell>
          <cell r="BO94">
            <v>9</v>
          </cell>
          <cell r="BP94">
            <v>8</v>
          </cell>
          <cell r="BQ94">
            <v>7</v>
          </cell>
          <cell r="BR94">
            <v>8</v>
          </cell>
          <cell r="BS94">
            <v>10</v>
          </cell>
          <cell r="BT94">
            <v>9</v>
          </cell>
          <cell r="BU94" t="str">
            <v>..</v>
          </cell>
          <cell r="BV94" t="str">
            <v>x</v>
          </cell>
          <cell r="BW94">
            <v>5</v>
          </cell>
          <cell r="BX94">
            <v>6</v>
          </cell>
          <cell r="BY94">
            <v>3</v>
          </cell>
          <cell r="BZ94">
            <v>5</v>
          </cell>
          <cell r="CA94">
            <v>4</v>
          </cell>
          <cell r="CB94">
            <v>8</v>
          </cell>
          <cell r="CC94">
            <v>5</v>
          </cell>
          <cell r="CD94">
            <v>9</v>
          </cell>
          <cell r="CE94">
            <v>5</v>
          </cell>
          <cell r="CF94">
            <v>11</v>
          </cell>
          <cell r="CG94">
            <v>5</v>
          </cell>
          <cell r="CH94">
            <v>5</v>
          </cell>
          <cell r="CI94">
            <v>5</v>
          </cell>
          <cell r="CJ94">
            <v>2</v>
          </cell>
          <cell r="CK94" t="str">
            <v>x</v>
          </cell>
          <cell r="CL94" t="str">
            <v>x</v>
          </cell>
          <cell r="CM94">
            <v>8</v>
          </cell>
          <cell r="CN94">
            <v>6</v>
          </cell>
          <cell r="CO94">
            <v>11</v>
          </cell>
          <cell r="CP94">
            <v>13</v>
          </cell>
          <cell r="CQ94">
            <v>3</v>
          </cell>
          <cell r="CR94">
            <v>5</v>
          </cell>
          <cell r="CS94">
            <v>5</v>
          </cell>
          <cell r="CT94">
            <v>7</v>
          </cell>
          <cell r="CU94" t="str">
            <v>x</v>
          </cell>
          <cell r="CV94">
            <v>6</v>
          </cell>
          <cell r="CW94">
            <v>8</v>
          </cell>
          <cell r="CX94">
            <v>4</v>
          </cell>
          <cell r="CY94">
            <v>7</v>
          </cell>
          <cell r="CZ94">
            <v>8</v>
          </cell>
          <cell r="DA94">
            <v>4</v>
          </cell>
          <cell r="DB94">
            <v>3</v>
          </cell>
          <cell r="DC94" t="str">
            <v>x</v>
          </cell>
          <cell r="DD94">
            <v>6</v>
          </cell>
          <cell r="DE94">
            <v>8</v>
          </cell>
          <cell r="DF94">
            <v>4</v>
          </cell>
          <cell r="DG94">
            <v>4</v>
          </cell>
          <cell r="DH94" t="str">
            <v>x</v>
          </cell>
          <cell r="DI94">
            <v>8</v>
          </cell>
          <cell r="DJ94" t="str">
            <v>x</v>
          </cell>
          <cell r="DK94">
            <v>9</v>
          </cell>
          <cell r="DL94">
            <v>4</v>
          </cell>
          <cell r="DM94" t="str">
            <v>x</v>
          </cell>
          <cell r="DN94">
            <v>6</v>
          </cell>
          <cell r="DO94">
            <v>3</v>
          </cell>
          <cell r="DP94" t="str">
            <v>x</v>
          </cell>
          <cell r="DQ94">
            <v>6</v>
          </cell>
          <cell r="DR94">
            <v>2</v>
          </cell>
          <cell r="DS94">
            <v>8</v>
          </cell>
          <cell r="DT94">
            <v>5</v>
          </cell>
          <cell r="DU94">
            <v>6</v>
          </cell>
          <cell r="DV94">
            <v>9</v>
          </cell>
          <cell r="DW94">
            <v>4</v>
          </cell>
          <cell r="DX94" t="str">
            <v>x</v>
          </cell>
          <cell r="DY94">
            <v>5</v>
          </cell>
          <cell r="DZ94">
            <v>4</v>
          </cell>
          <cell r="EA94">
            <v>5</v>
          </cell>
          <cell r="EB94">
            <v>6</v>
          </cell>
          <cell r="EC94">
            <v>8</v>
          </cell>
          <cell r="ED94">
            <v>9</v>
          </cell>
          <cell r="EE94">
            <v>6</v>
          </cell>
          <cell r="EF94">
            <v>5</v>
          </cell>
          <cell r="EG94">
            <v>3</v>
          </cell>
          <cell r="EH94" t="str">
            <v>x</v>
          </cell>
          <cell r="EI94">
            <v>6</v>
          </cell>
          <cell r="EJ94">
            <v>4</v>
          </cell>
          <cell r="EK94">
            <v>6</v>
          </cell>
          <cell r="EL94">
            <v>5</v>
          </cell>
          <cell r="EM94">
            <v>5</v>
          </cell>
          <cell r="EN94">
            <v>5</v>
          </cell>
          <cell r="EO94">
            <v>7</v>
          </cell>
          <cell r="EP94">
            <v>6</v>
          </cell>
          <cell r="EQ94">
            <v>4</v>
          </cell>
          <cell r="ER94">
            <v>6</v>
          </cell>
          <cell r="ES94">
            <v>9</v>
          </cell>
          <cell r="ET94">
            <v>5</v>
          </cell>
          <cell r="EU94">
            <v>4</v>
          </cell>
          <cell r="EV94">
            <v>9</v>
          </cell>
          <cell r="EW94">
            <v>4</v>
          </cell>
          <cell r="EX94">
            <v>3</v>
          </cell>
          <cell r="EY94">
            <v>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row>
        <row r="100">
          <cell r="B100" t="str">
            <v>2009-12</v>
          </cell>
        </row>
        <row r="101">
          <cell r="B101" t="str">
            <v>2010-13</v>
          </cell>
        </row>
        <row r="102">
          <cell r="B102" t="str">
            <v>2011-14</v>
          </cell>
          <cell r="C102">
            <v>48</v>
          </cell>
          <cell r="D102">
            <v>32</v>
          </cell>
          <cell r="E102">
            <v>37</v>
          </cell>
          <cell r="F102">
            <v>49</v>
          </cell>
          <cell r="G102">
            <v>50</v>
          </cell>
          <cell r="H102">
            <v>48</v>
          </cell>
          <cell r="I102">
            <v>54</v>
          </cell>
          <cell r="J102">
            <v>45</v>
          </cell>
          <cell r="K102">
            <v>49</v>
          </cell>
          <cell r="L102">
            <v>48</v>
          </cell>
          <cell r="M102">
            <v>47</v>
          </cell>
          <cell r="N102">
            <v>53</v>
          </cell>
          <cell r="O102">
            <v>45</v>
          </cell>
          <cell r="P102">
            <v>53</v>
          </cell>
          <cell r="Q102">
            <v>53</v>
          </cell>
          <cell r="R102">
            <v>49</v>
          </cell>
          <cell r="S102">
            <v>53</v>
          </cell>
          <cell r="T102">
            <v>48</v>
          </cell>
          <cell r="U102">
            <v>51</v>
          </cell>
          <cell r="V102">
            <v>53</v>
          </cell>
          <cell r="W102">
            <v>52</v>
          </cell>
          <cell r="X102">
            <v>54</v>
          </cell>
          <cell r="Y102">
            <v>61</v>
          </cell>
          <cell r="Z102">
            <v>41</v>
          </cell>
          <cell r="AA102">
            <v>53</v>
          </cell>
          <cell r="AB102">
            <v>57</v>
          </cell>
          <cell r="AC102">
            <v>54</v>
          </cell>
          <cell r="AD102">
            <v>49</v>
          </cell>
          <cell r="AE102">
            <v>59</v>
          </cell>
          <cell r="AF102">
            <v>53</v>
          </cell>
          <cell r="AG102">
            <v>48</v>
          </cell>
          <cell r="AH102">
            <v>58</v>
          </cell>
          <cell r="AI102">
            <v>59</v>
          </cell>
          <cell r="AJ102">
            <v>54</v>
          </cell>
          <cell r="AK102">
            <v>54</v>
          </cell>
          <cell r="AL102">
            <v>42</v>
          </cell>
          <cell r="AM102">
            <v>39</v>
          </cell>
          <cell r="AN102">
            <v>49</v>
          </cell>
          <cell r="AO102">
            <v>50</v>
          </cell>
          <cell r="AP102">
            <v>44</v>
          </cell>
          <cell r="AQ102">
            <v>49</v>
          </cell>
          <cell r="AR102">
            <v>50</v>
          </cell>
          <cell r="AS102">
            <v>54</v>
          </cell>
          <cell r="AT102">
            <v>43</v>
          </cell>
          <cell r="AU102">
            <v>43</v>
          </cell>
          <cell r="AV102">
            <v>46</v>
          </cell>
          <cell r="AW102">
            <v>48</v>
          </cell>
          <cell r="AX102">
            <v>49</v>
          </cell>
          <cell r="AY102">
            <v>50</v>
          </cell>
          <cell r="AZ102">
            <v>43</v>
          </cell>
          <cell r="BA102">
            <v>47</v>
          </cell>
          <cell r="BB102">
            <v>46</v>
          </cell>
          <cell r="BC102">
            <v>46</v>
          </cell>
          <cell r="BD102">
            <v>46</v>
          </cell>
          <cell r="BE102">
            <v>38</v>
          </cell>
          <cell r="BF102">
            <v>51</v>
          </cell>
          <cell r="BG102">
            <v>39</v>
          </cell>
          <cell r="BH102">
            <v>37</v>
          </cell>
          <cell r="BI102">
            <v>43</v>
          </cell>
          <cell r="BJ102">
            <v>44</v>
          </cell>
          <cell r="BK102">
            <v>43</v>
          </cell>
          <cell r="BL102">
            <v>47</v>
          </cell>
          <cell r="BM102">
            <v>54</v>
          </cell>
          <cell r="BN102">
            <v>50</v>
          </cell>
          <cell r="BO102">
            <v>41</v>
          </cell>
          <cell r="BP102">
            <v>53</v>
          </cell>
          <cell r="BQ102">
            <v>42</v>
          </cell>
          <cell r="BR102">
            <v>50</v>
          </cell>
          <cell r="BS102">
            <v>58</v>
          </cell>
          <cell r="BT102">
            <v>47</v>
          </cell>
          <cell r="BU102" t="str">
            <v>.</v>
          </cell>
          <cell r="BV102">
            <v>39</v>
          </cell>
          <cell r="BW102">
            <v>47</v>
          </cell>
          <cell r="BX102">
            <v>53</v>
          </cell>
          <cell r="BY102">
            <v>48</v>
          </cell>
          <cell r="BZ102">
            <v>39</v>
          </cell>
          <cell r="CA102">
            <v>37</v>
          </cell>
          <cell r="CB102">
            <v>39</v>
          </cell>
          <cell r="CC102">
            <v>39</v>
          </cell>
          <cell r="CD102">
            <v>40</v>
          </cell>
          <cell r="CE102">
            <v>46</v>
          </cell>
          <cell r="CF102">
            <v>35</v>
          </cell>
          <cell r="CG102">
            <v>42</v>
          </cell>
          <cell r="CH102">
            <v>38</v>
          </cell>
          <cell r="CI102">
            <v>43</v>
          </cell>
          <cell r="CJ102">
            <v>62</v>
          </cell>
          <cell r="CK102">
            <v>47</v>
          </cell>
          <cell r="CL102">
            <v>46</v>
          </cell>
          <cell r="CM102">
            <v>48</v>
          </cell>
          <cell r="CN102">
            <v>44</v>
          </cell>
          <cell r="CO102">
            <v>43</v>
          </cell>
          <cell r="CP102">
            <v>35</v>
          </cell>
          <cell r="CQ102">
            <v>44</v>
          </cell>
          <cell r="CR102">
            <v>43</v>
          </cell>
          <cell r="CS102">
            <v>37</v>
          </cell>
          <cell r="CT102">
            <v>49</v>
          </cell>
          <cell r="CU102">
            <v>33</v>
          </cell>
          <cell r="CV102">
            <v>50</v>
          </cell>
          <cell r="CW102">
            <v>48</v>
          </cell>
          <cell r="CX102">
            <v>34</v>
          </cell>
          <cell r="CY102">
            <v>50</v>
          </cell>
          <cell r="CZ102">
            <v>47</v>
          </cell>
          <cell r="DA102">
            <v>30</v>
          </cell>
          <cell r="DB102">
            <v>39</v>
          </cell>
          <cell r="DC102">
            <v>50</v>
          </cell>
          <cell r="DD102">
            <v>33</v>
          </cell>
          <cell r="DE102">
            <v>32</v>
          </cell>
          <cell r="DF102">
            <v>50</v>
          </cell>
          <cell r="DG102">
            <v>42</v>
          </cell>
          <cell r="DH102">
            <v>38</v>
          </cell>
          <cell r="DI102">
            <v>44</v>
          </cell>
          <cell r="DJ102">
            <v>40</v>
          </cell>
          <cell r="DK102">
            <v>44</v>
          </cell>
          <cell r="DL102">
            <v>47</v>
          </cell>
          <cell r="DM102">
            <v>43</v>
          </cell>
          <cell r="DN102">
            <v>41</v>
          </cell>
          <cell r="DO102">
            <v>40</v>
          </cell>
          <cell r="DP102">
            <v>41</v>
          </cell>
          <cell r="DQ102">
            <v>47</v>
          </cell>
          <cell r="DR102">
            <v>44</v>
          </cell>
          <cell r="DS102">
            <v>42</v>
          </cell>
          <cell r="DT102">
            <v>44</v>
          </cell>
          <cell r="DU102">
            <v>45</v>
          </cell>
          <cell r="DV102">
            <v>47</v>
          </cell>
          <cell r="DW102">
            <v>46</v>
          </cell>
          <cell r="DX102">
            <v>54</v>
          </cell>
          <cell r="DY102">
            <v>41</v>
          </cell>
          <cell r="DZ102">
            <v>41</v>
          </cell>
          <cell r="EA102">
            <v>54</v>
          </cell>
          <cell r="EB102">
            <v>42</v>
          </cell>
          <cell r="EC102">
            <v>53</v>
          </cell>
          <cell r="ED102">
            <v>53</v>
          </cell>
          <cell r="EE102">
            <v>42</v>
          </cell>
          <cell r="EF102">
            <v>41</v>
          </cell>
          <cell r="EG102">
            <v>35</v>
          </cell>
          <cell r="EH102">
            <v>33</v>
          </cell>
          <cell r="EI102">
            <v>48</v>
          </cell>
          <cell r="EJ102">
            <v>40</v>
          </cell>
          <cell r="EK102">
            <v>51</v>
          </cell>
          <cell r="EL102">
            <v>36</v>
          </cell>
          <cell r="EM102">
            <v>43</v>
          </cell>
          <cell r="EN102">
            <v>46</v>
          </cell>
          <cell r="EO102">
            <v>50</v>
          </cell>
          <cell r="EP102">
            <v>44</v>
          </cell>
          <cell r="EQ102">
            <v>38</v>
          </cell>
          <cell r="ER102">
            <v>47</v>
          </cell>
          <cell r="ES102">
            <v>53</v>
          </cell>
          <cell r="ET102">
            <v>38</v>
          </cell>
          <cell r="EU102">
            <v>51</v>
          </cell>
          <cell r="EV102">
            <v>36</v>
          </cell>
          <cell r="EW102">
            <v>54</v>
          </cell>
          <cell r="EX102">
            <v>50</v>
          </cell>
          <cell r="EY102">
            <v>53</v>
          </cell>
        </row>
        <row r="103">
          <cell r="B103" t="str">
            <v>2012-15</v>
          </cell>
        </row>
        <row r="104">
          <cell r="B104" t="str">
            <v>2013-16</v>
          </cell>
        </row>
        <row r="105">
          <cell r="B105" t="str">
            <v>Trend</v>
          </cell>
        </row>
        <row r="106">
          <cell r="B106" t="str">
            <v>Rank</v>
          </cell>
        </row>
        <row r="107">
          <cell r="A107" t="str">
            <v>Number of children awaiting adoption</v>
          </cell>
          <cell r="B107" t="str">
            <v>2008-11</v>
          </cell>
        </row>
        <row r="108">
          <cell r="B108" t="str">
            <v>2009-12</v>
          </cell>
          <cell r="C108" t="str">
            <v>6,560</v>
          </cell>
          <cell r="D108">
            <v>0</v>
          </cell>
          <cell r="E108">
            <v>15</v>
          </cell>
          <cell r="F108">
            <v>45</v>
          </cell>
          <cell r="G108">
            <v>25</v>
          </cell>
          <cell r="H108">
            <v>20</v>
          </cell>
          <cell r="I108">
            <v>20</v>
          </cell>
          <cell r="J108" t="str">
            <v>x</v>
          </cell>
          <cell r="K108">
            <v>40</v>
          </cell>
          <cell r="L108">
            <v>30</v>
          </cell>
          <cell r="M108">
            <v>40</v>
          </cell>
          <cell r="N108">
            <v>20</v>
          </cell>
          <cell r="O108">
            <v>20</v>
          </cell>
          <cell r="P108">
            <v>20</v>
          </cell>
          <cell r="Q108">
            <v>45</v>
          </cell>
          <cell r="R108">
            <v>25</v>
          </cell>
          <cell r="S108">
            <v>20</v>
          </cell>
          <cell r="T108">
            <v>25</v>
          </cell>
          <cell r="U108">
            <v>25</v>
          </cell>
          <cell r="V108">
            <v>35</v>
          </cell>
          <cell r="W108">
            <v>40</v>
          </cell>
          <cell r="X108">
            <v>35</v>
          </cell>
          <cell r="Y108">
            <v>55</v>
          </cell>
          <cell r="Z108">
            <v>10</v>
          </cell>
          <cell r="AA108">
            <v>15</v>
          </cell>
          <cell r="AB108">
            <v>35</v>
          </cell>
          <cell r="AC108">
            <v>20</v>
          </cell>
          <cell r="AD108">
            <v>20</v>
          </cell>
          <cell r="AE108">
            <v>15</v>
          </cell>
          <cell r="AF108">
            <v>30</v>
          </cell>
          <cell r="AG108">
            <v>15</v>
          </cell>
          <cell r="AH108">
            <v>10</v>
          </cell>
          <cell r="AI108">
            <v>20</v>
          </cell>
          <cell r="AJ108">
            <v>25</v>
          </cell>
          <cell r="AK108">
            <v>165</v>
          </cell>
          <cell r="AL108">
            <v>40</v>
          </cell>
          <cell r="AM108">
            <v>65</v>
          </cell>
          <cell r="AN108">
            <v>55</v>
          </cell>
          <cell r="AO108">
            <v>20</v>
          </cell>
          <cell r="AP108">
            <v>25</v>
          </cell>
          <cell r="AQ108">
            <v>90</v>
          </cell>
          <cell r="AR108">
            <v>35</v>
          </cell>
          <cell r="AS108">
            <v>65</v>
          </cell>
          <cell r="AT108">
            <v>35</v>
          </cell>
          <cell r="AU108">
            <v>35</v>
          </cell>
          <cell r="AV108">
            <v>30</v>
          </cell>
          <cell r="AW108">
            <v>55</v>
          </cell>
          <cell r="AX108">
            <v>30</v>
          </cell>
          <cell r="AY108">
            <v>110</v>
          </cell>
          <cell r="AZ108">
            <v>35</v>
          </cell>
          <cell r="BA108">
            <v>65</v>
          </cell>
          <cell r="BB108">
            <v>35</v>
          </cell>
          <cell r="BC108">
            <v>35</v>
          </cell>
          <cell r="BD108">
            <v>25</v>
          </cell>
          <cell r="BE108" t="str">
            <v>x</v>
          </cell>
          <cell r="BF108">
            <v>55</v>
          </cell>
          <cell r="BG108">
            <v>30</v>
          </cell>
          <cell r="BH108">
            <v>60</v>
          </cell>
          <cell r="BI108">
            <v>70</v>
          </cell>
          <cell r="BJ108">
            <v>65</v>
          </cell>
          <cell r="BK108">
            <v>75</v>
          </cell>
          <cell r="BL108">
            <v>45</v>
          </cell>
          <cell r="BM108">
            <v>90</v>
          </cell>
          <cell r="BN108">
            <v>160</v>
          </cell>
          <cell r="BO108">
            <v>65</v>
          </cell>
          <cell r="BP108">
            <v>35</v>
          </cell>
          <cell r="BQ108">
            <v>40</v>
          </cell>
          <cell r="BR108">
            <v>25</v>
          </cell>
          <cell r="BS108">
            <v>45</v>
          </cell>
          <cell r="BT108">
            <v>45</v>
          </cell>
          <cell r="BU108">
            <v>0</v>
          </cell>
          <cell r="BV108" t="str">
            <v>x</v>
          </cell>
          <cell r="BW108">
            <v>40</v>
          </cell>
          <cell r="BX108">
            <v>25</v>
          </cell>
          <cell r="BY108">
            <v>25</v>
          </cell>
          <cell r="BZ108">
            <v>15</v>
          </cell>
          <cell r="CA108">
            <v>30</v>
          </cell>
          <cell r="CB108">
            <v>35</v>
          </cell>
          <cell r="CC108">
            <v>30</v>
          </cell>
          <cell r="CD108">
            <v>90</v>
          </cell>
          <cell r="CE108">
            <v>40</v>
          </cell>
          <cell r="CF108">
            <v>30</v>
          </cell>
          <cell r="CG108">
            <v>20</v>
          </cell>
          <cell r="CH108">
            <v>40</v>
          </cell>
          <cell r="CI108">
            <v>20</v>
          </cell>
          <cell r="CJ108">
            <v>30</v>
          </cell>
          <cell r="CK108">
            <v>15</v>
          </cell>
          <cell r="CL108">
            <v>15</v>
          </cell>
          <cell r="CM108">
            <v>40</v>
          </cell>
          <cell r="CN108">
            <v>55</v>
          </cell>
          <cell r="CO108">
            <v>125</v>
          </cell>
          <cell r="CP108">
            <v>95</v>
          </cell>
          <cell r="CQ108">
            <v>25</v>
          </cell>
          <cell r="CR108">
            <v>20</v>
          </cell>
          <cell r="CS108">
            <v>30</v>
          </cell>
          <cell r="CT108">
            <v>85</v>
          </cell>
          <cell r="CU108">
            <v>10</v>
          </cell>
          <cell r="CV108">
            <v>85</v>
          </cell>
          <cell r="CW108">
            <v>55</v>
          </cell>
          <cell r="CX108">
            <v>85</v>
          </cell>
          <cell r="CY108">
            <v>45</v>
          </cell>
          <cell r="CZ108">
            <v>50</v>
          </cell>
          <cell r="DA108">
            <v>30</v>
          </cell>
          <cell r="DB108">
            <v>40</v>
          </cell>
          <cell r="DC108">
            <v>0</v>
          </cell>
          <cell r="DD108">
            <v>115</v>
          </cell>
          <cell r="DE108">
            <v>50</v>
          </cell>
          <cell r="DF108">
            <v>25</v>
          </cell>
          <cell r="DG108">
            <v>15</v>
          </cell>
          <cell r="DH108">
            <v>15</v>
          </cell>
          <cell r="DI108">
            <v>10</v>
          </cell>
          <cell r="DJ108">
            <v>15</v>
          </cell>
          <cell r="DK108">
            <v>45</v>
          </cell>
          <cell r="DL108">
            <v>40</v>
          </cell>
          <cell r="DM108" t="str">
            <v>x</v>
          </cell>
          <cell r="DN108">
            <v>50</v>
          </cell>
          <cell r="DO108">
            <v>65</v>
          </cell>
          <cell r="DP108">
            <v>15</v>
          </cell>
          <cell r="DQ108">
            <v>20</v>
          </cell>
          <cell r="DR108">
            <v>35</v>
          </cell>
          <cell r="DS108">
            <v>50</v>
          </cell>
          <cell r="DT108">
            <v>25</v>
          </cell>
          <cell r="DU108">
            <v>115</v>
          </cell>
          <cell r="DV108">
            <v>15</v>
          </cell>
          <cell r="DW108">
            <v>15</v>
          </cell>
          <cell r="DX108">
            <v>15</v>
          </cell>
          <cell r="DY108">
            <v>60</v>
          </cell>
          <cell r="DZ108">
            <v>165</v>
          </cell>
          <cell r="EA108">
            <v>45</v>
          </cell>
          <cell r="EB108">
            <v>160</v>
          </cell>
          <cell r="EC108">
            <v>40</v>
          </cell>
          <cell r="ED108">
            <v>65</v>
          </cell>
          <cell r="EE108">
            <v>95</v>
          </cell>
          <cell r="EF108">
            <v>85</v>
          </cell>
          <cell r="EG108">
            <v>10</v>
          </cell>
          <cell r="EH108">
            <v>15</v>
          </cell>
          <cell r="EI108">
            <v>35</v>
          </cell>
          <cell r="EJ108">
            <v>25</v>
          </cell>
          <cell r="EK108">
            <v>40</v>
          </cell>
          <cell r="EL108">
            <v>60</v>
          </cell>
          <cell r="EM108">
            <v>65</v>
          </cell>
          <cell r="EN108">
            <v>75</v>
          </cell>
          <cell r="EO108">
            <v>10</v>
          </cell>
          <cell r="EP108">
            <v>50</v>
          </cell>
          <cell r="EQ108">
            <v>70</v>
          </cell>
          <cell r="ER108">
            <v>115</v>
          </cell>
          <cell r="ES108">
            <v>20</v>
          </cell>
          <cell r="ET108">
            <v>30</v>
          </cell>
          <cell r="EU108">
            <v>70</v>
          </cell>
          <cell r="EV108">
            <v>75</v>
          </cell>
          <cell r="EW108">
            <v>55</v>
          </cell>
          <cell r="EX108">
            <v>60</v>
          </cell>
          <cell r="EY108">
            <v>55</v>
          </cell>
        </row>
        <row r="109">
          <cell r="B109" t="str">
            <v>2010-13</v>
          </cell>
          <cell r="C109" t="str">
            <v>7,130</v>
          </cell>
          <cell r="D109">
            <v>0</v>
          </cell>
          <cell r="E109">
            <v>15</v>
          </cell>
          <cell r="F109">
            <v>20</v>
          </cell>
          <cell r="G109">
            <v>20</v>
          </cell>
          <cell r="H109">
            <v>20</v>
          </cell>
          <cell r="I109">
            <v>15</v>
          </cell>
          <cell r="J109" t="str">
            <v>x</v>
          </cell>
          <cell r="K109">
            <v>50</v>
          </cell>
          <cell r="L109">
            <v>40</v>
          </cell>
          <cell r="M109">
            <v>45</v>
          </cell>
          <cell r="N109">
            <v>35</v>
          </cell>
          <cell r="O109">
            <v>25</v>
          </cell>
          <cell r="P109">
            <v>15</v>
          </cell>
          <cell r="Q109">
            <v>40</v>
          </cell>
          <cell r="R109">
            <v>25</v>
          </cell>
          <cell r="S109">
            <v>25</v>
          </cell>
          <cell r="T109">
            <v>20</v>
          </cell>
          <cell r="U109">
            <v>40</v>
          </cell>
          <cell r="V109">
            <v>40</v>
          </cell>
          <cell r="W109">
            <v>35</v>
          </cell>
          <cell r="X109">
            <v>35</v>
          </cell>
          <cell r="Y109">
            <v>60</v>
          </cell>
          <cell r="Z109">
            <v>5</v>
          </cell>
          <cell r="AA109">
            <v>10</v>
          </cell>
          <cell r="AB109">
            <v>40</v>
          </cell>
          <cell r="AC109">
            <v>15</v>
          </cell>
          <cell r="AD109">
            <v>20</v>
          </cell>
          <cell r="AE109">
            <v>15</v>
          </cell>
          <cell r="AF109">
            <v>35</v>
          </cell>
          <cell r="AG109">
            <v>15</v>
          </cell>
          <cell r="AH109" t="str">
            <v>x</v>
          </cell>
          <cell r="AI109">
            <v>20</v>
          </cell>
          <cell r="AJ109">
            <v>25</v>
          </cell>
          <cell r="AK109">
            <v>185</v>
          </cell>
          <cell r="AL109">
            <v>70</v>
          </cell>
          <cell r="AM109">
            <v>65</v>
          </cell>
          <cell r="AN109">
            <v>40</v>
          </cell>
          <cell r="AO109">
            <v>20</v>
          </cell>
          <cell r="AP109">
            <v>30</v>
          </cell>
          <cell r="AQ109">
            <v>100</v>
          </cell>
          <cell r="AR109">
            <v>30</v>
          </cell>
          <cell r="AS109">
            <v>95</v>
          </cell>
          <cell r="AT109">
            <v>55</v>
          </cell>
          <cell r="AU109">
            <v>30</v>
          </cell>
          <cell r="AV109">
            <v>55</v>
          </cell>
          <cell r="AW109">
            <v>65</v>
          </cell>
          <cell r="AX109">
            <v>40</v>
          </cell>
          <cell r="AY109">
            <v>115</v>
          </cell>
          <cell r="AZ109">
            <v>45</v>
          </cell>
          <cell r="BA109">
            <v>60</v>
          </cell>
          <cell r="BB109">
            <v>45</v>
          </cell>
          <cell r="BC109">
            <v>35</v>
          </cell>
          <cell r="BD109">
            <v>25</v>
          </cell>
          <cell r="BE109">
            <v>10</v>
          </cell>
          <cell r="BF109">
            <v>75</v>
          </cell>
          <cell r="BG109">
            <v>35</v>
          </cell>
          <cell r="BH109">
            <v>75</v>
          </cell>
          <cell r="BI109">
            <v>55</v>
          </cell>
          <cell r="BJ109">
            <v>60</v>
          </cell>
          <cell r="BK109">
            <v>90</v>
          </cell>
          <cell r="BL109">
            <v>60</v>
          </cell>
          <cell r="BM109">
            <v>70</v>
          </cell>
          <cell r="BN109">
            <v>195</v>
          </cell>
          <cell r="BO109">
            <v>70</v>
          </cell>
          <cell r="BP109">
            <v>45</v>
          </cell>
          <cell r="BQ109">
            <v>40</v>
          </cell>
          <cell r="BR109">
            <v>35</v>
          </cell>
          <cell r="BS109">
            <v>30</v>
          </cell>
          <cell r="BT109">
            <v>50</v>
          </cell>
          <cell r="BU109">
            <v>0</v>
          </cell>
          <cell r="BV109">
            <v>10</v>
          </cell>
          <cell r="BW109">
            <v>45</v>
          </cell>
          <cell r="BX109">
            <v>35</v>
          </cell>
          <cell r="BY109">
            <v>5</v>
          </cell>
          <cell r="BZ109">
            <v>15</v>
          </cell>
          <cell r="CA109">
            <v>20</v>
          </cell>
          <cell r="CB109">
            <v>35</v>
          </cell>
          <cell r="CC109">
            <v>40</v>
          </cell>
          <cell r="CD109">
            <v>60</v>
          </cell>
          <cell r="CE109">
            <v>35</v>
          </cell>
          <cell r="CF109">
            <v>35</v>
          </cell>
          <cell r="CG109">
            <v>25</v>
          </cell>
          <cell r="CH109">
            <v>45</v>
          </cell>
          <cell r="CI109">
            <v>20</v>
          </cell>
          <cell r="CJ109">
            <v>25</v>
          </cell>
          <cell r="CK109">
            <v>30</v>
          </cell>
          <cell r="CL109">
            <v>20</v>
          </cell>
          <cell r="CM109">
            <v>45</v>
          </cell>
          <cell r="CN109">
            <v>30</v>
          </cell>
          <cell r="CO109">
            <v>125</v>
          </cell>
          <cell r="CP109">
            <v>75</v>
          </cell>
          <cell r="CQ109">
            <v>25</v>
          </cell>
          <cell r="CR109">
            <v>15</v>
          </cell>
          <cell r="CS109">
            <v>30</v>
          </cell>
          <cell r="CT109">
            <v>55</v>
          </cell>
          <cell r="CU109">
            <v>20</v>
          </cell>
          <cell r="CV109">
            <v>90</v>
          </cell>
          <cell r="CW109">
            <v>50</v>
          </cell>
          <cell r="CX109">
            <v>95</v>
          </cell>
          <cell r="CY109">
            <v>50</v>
          </cell>
          <cell r="CZ109">
            <v>85</v>
          </cell>
          <cell r="DA109">
            <v>40</v>
          </cell>
          <cell r="DB109">
            <v>55</v>
          </cell>
          <cell r="DC109">
            <v>0</v>
          </cell>
          <cell r="DD109">
            <v>105</v>
          </cell>
          <cell r="DE109">
            <v>75</v>
          </cell>
          <cell r="DF109">
            <v>35</v>
          </cell>
          <cell r="DG109">
            <v>15</v>
          </cell>
          <cell r="DH109">
            <v>20</v>
          </cell>
          <cell r="DI109">
            <v>15</v>
          </cell>
          <cell r="DJ109">
            <v>15</v>
          </cell>
          <cell r="DK109">
            <v>50</v>
          </cell>
          <cell r="DL109">
            <v>45</v>
          </cell>
          <cell r="DM109" t="str">
            <v>x</v>
          </cell>
          <cell r="DN109">
            <v>40</v>
          </cell>
          <cell r="DO109">
            <v>80</v>
          </cell>
          <cell r="DP109">
            <v>15</v>
          </cell>
          <cell r="DQ109">
            <v>15</v>
          </cell>
          <cell r="DR109">
            <v>65</v>
          </cell>
          <cell r="DS109">
            <v>65</v>
          </cell>
          <cell r="DT109">
            <v>30</v>
          </cell>
          <cell r="DU109">
            <v>90</v>
          </cell>
          <cell r="DV109">
            <v>25</v>
          </cell>
          <cell r="DW109">
            <v>15</v>
          </cell>
          <cell r="DX109">
            <v>20</v>
          </cell>
          <cell r="DY109">
            <v>55</v>
          </cell>
          <cell r="DZ109">
            <v>185</v>
          </cell>
          <cell r="EA109">
            <v>60</v>
          </cell>
          <cell r="EB109">
            <v>180</v>
          </cell>
          <cell r="EC109">
            <v>65</v>
          </cell>
          <cell r="ED109">
            <v>60</v>
          </cell>
          <cell r="EE109">
            <v>115</v>
          </cell>
          <cell r="EF109">
            <v>115</v>
          </cell>
          <cell r="EG109">
            <v>15</v>
          </cell>
          <cell r="EH109">
            <v>25</v>
          </cell>
          <cell r="EI109">
            <v>30</v>
          </cell>
          <cell r="EJ109">
            <v>25</v>
          </cell>
          <cell r="EK109">
            <v>40</v>
          </cell>
          <cell r="EL109">
            <v>50</v>
          </cell>
          <cell r="EM109">
            <v>80</v>
          </cell>
          <cell r="EN109">
            <v>105</v>
          </cell>
          <cell r="EO109">
            <v>5</v>
          </cell>
          <cell r="EP109">
            <v>70</v>
          </cell>
          <cell r="EQ109">
            <v>85</v>
          </cell>
          <cell r="ER109">
            <v>90</v>
          </cell>
          <cell r="ES109">
            <v>35</v>
          </cell>
          <cell r="ET109">
            <v>40</v>
          </cell>
          <cell r="EU109">
            <v>70</v>
          </cell>
          <cell r="EV109">
            <v>80</v>
          </cell>
          <cell r="EW109">
            <v>45</v>
          </cell>
          <cell r="EX109">
            <v>65</v>
          </cell>
          <cell r="EY109">
            <v>50</v>
          </cell>
        </row>
        <row r="110">
          <cell r="B110" t="str">
            <v>2011-14</v>
          </cell>
          <cell r="C110" t="str">
            <v>6,370</v>
          </cell>
          <cell r="D110">
            <v>0</v>
          </cell>
          <cell r="E110">
            <v>10</v>
          </cell>
          <cell r="F110">
            <v>30</v>
          </cell>
          <cell r="G110">
            <v>30</v>
          </cell>
          <cell r="H110">
            <v>10</v>
          </cell>
          <cell r="I110" t="str">
            <v>x</v>
          </cell>
          <cell r="J110" t="str">
            <v>x</v>
          </cell>
          <cell r="K110">
            <v>35</v>
          </cell>
          <cell r="L110">
            <v>20</v>
          </cell>
          <cell r="M110">
            <v>45</v>
          </cell>
          <cell r="N110">
            <v>25</v>
          </cell>
          <cell r="O110">
            <v>15</v>
          </cell>
          <cell r="P110">
            <v>15</v>
          </cell>
          <cell r="Q110">
            <v>55</v>
          </cell>
          <cell r="R110">
            <v>30</v>
          </cell>
          <cell r="S110">
            <v>35</v>
          </cell>
          <cell r="T110">
            <v>20</v>
          </cell>
          <cell r="U110">
            <v>30</v>
          </cell>
          <cell r="V110">
            <v>35</v>
          </cell>
          <cell r="W110">
            <v>35</v>
          </cell>
          <cell r="X110">
            <v>30</v>
          </cell>
          <cell r="Y110">
            <v>40</v>
          </cell>
          <cell r="Z110">
            <v>10</v>
          </cell>
          <cell r="AA110">
            <v>5</v>
          </cell>
          <cell r="AB110">
            <v>95</v>
          </cell>
          <cell r="AC110">
            <v>15</v>
          </cell>
          <cell r="AD110">
            <v>20</v>
          </cell>
          <cell r="AE110">
            <v>15</v>
          </cell>
          <cell r="AF110">
            <v>25</v>
          </cell>
          <cell r="AG110">
            <v>20</v>
          </cell>
          <cell r="AH110" t="str">
            <v>x</v>
          </cell>
          <cell r="AI110">
            <v>25</v>
          </cell>
          <cell r="AJ110">
            <v>15</v>
          </cell>
          <cell r="AK110">
            <v>170</v>
          </cell>
          <cell r="AL110">
            <v>75</v>
          </cell>
          <cell r="AM110">
            <v>60</v>
          </cell>
          <cell r="AN110">
            <v>30</v>
          </cell>
          <cell r="AO110">
            <v>25</v>
          </cell>
          <cell r="AP110">
            <v>55</v>
          </cell>
          <cell r="AQ110">
            <v>105</v>
          </cell>
          <cell r="AR110">
            <v>25</v>
          </cell>
          <cell r="AS110">
            <v>55</v>
          </cell>
          <cell r="AT110">
            <v>60</v>
          </cell>
          <cell r="AU110">
            <v>20</v>
          </cell>
          <cell r="AV110">
            <v>25</v>
          </cell>
          <cell r="AW110">
            <v>55</v>
          </cell>
          <cell r="AX110">
            <v>35</v>
          </cell>
          <cell r="AY110">
            <v>105</v>
          </cell>
          <cell r="AZ110">
            <v>40</v>
          </cell>
          <cell r="BA110">
            <v>70</v>
          </cell>
          <cell r="BB110">
            <v>40</v>
          </cell>
          <cell r="BC110">
            <v>25</v>
          </cell>
          <cell r="BD110">
            <v>20</v>
          </cell>
          <cell r="BE110">
            <v>10</v>
          </cell>
          <cell r="BF110">
            <v>50</v>
          </cell>
          <cell r="BG110">
            <v>40</v>
          </cell>
          <cell r="BH110">
            <v>75</v>
          </cell>
          <cell r="BI110">
            <v>20</v>
          </cell>
          <cell r="BJ110">
            <v>60</v>
          </cell>
          <cell r="BK110">
            <v>80</v>
          </cell>
          <cell r="BL110">
            <v>65</v>
          </cell>
          <cell r="BM110">
            <v>45</v>
          </cell>
          <cell r="BN110">
            <v>165</v>
          </cell>
          <cell r="BO110">
            <v>50</v>
          </cell>
          <cell r="BP110">
            <v>25</v>
          </cell>
          <cell r="BQ110">
            <v>40</v>
          </cell>
          <cell r="BR110">
            <v>30</v>
          </cell>
          <cell r="BS110">
            <v>20</v>
          </cell>
          <cell r="BT110">
            <v>50</v>
          </cell>
          <cell r="BU110">
            <v>0</v>
          </cell>
          <cell r="BV110">
            <v>10</v>
          </cell>
          <cell r="BW110">
            <v>70</v>
          </cell>
          <cell r="BX110">
            <v>25</v>
          </cell>
          <cell r="BY110" t="str">
            <v>x</v>
          </cell>
          <cell r="BZ110">
            <v>15</v>
          </cell>
          <cell r="CA110">
            <v>35</v>
          </cell>
          <cell r="CB110">
            <v>20</v>
          </cell>
          <cell r="CC110">
            <v>15</v>
          </cell>
          <cell r="CD110">
            <v>50</v>
          </cell>
          <cell r="CE110">
            <v>30</v>
          </cell>
          <cell r="CF110">
            <v>45</v>
          </cell>
          <cell r="CG110">
            <v>15</v>
          </cell>
          <cell r="CH110">
            <v>30</v>
          </cell>
          <cell r="CI110" t="str">
            <v>x</v>
          </cell>
          <cell r="CJ110">
            <v>25</v>
          </cell>
          <cell r="CK110">
            <v>40</v>
          </cell>
          <cell r="CL110">
            <v>30</v>
          </cell>
          <cell r="CM110">
            <v>45</v>
          </cell>
          <cell r="CN110">
            <v>25</v>
          </cell>
          <cell r="CO110">
            <v>80</v>
          </cell>
          <cell r="CP110">
            <v>50</v>
          </cell>
          <cell r="CQ110">
            <v>20</v>
          </cell>
          <cell r="CR110">
            <v>10</v>
          </cell>
          <cell r="CS110">
            <v>20</v>
          </cell>
          <cell r="CT110">
            <v>45</v>
          </cell>
          <cell r="CU110">
            <v>15</v>
          </cell>
          <cell r="CV110">
            <v>85</v>
          </cell>
          <cell r="CW110">
            <v>45</v>
          </cell>
          <cell r="CX110">
            <v>120</v>
          </cell>
          <cell r="CY110">
            <v>35</v>
          </cell>
          <cell r="CZ110">
            <v>100</v>
          </cell>
          <cell r="DA110">
            <v>40</v>
          </cell>
          <cell r="DB110">
            <v>50</v>
          </cell>
          <cell r="DC110" t="str">
            <v>x</v>
          </cell>
          <cell r="DD110">
            <v>100</v>
          </cell>
          <cell r="DE110">
            <v>70</v>
          </cell>
          <cell r="DF110">
            <v>40</v>
          </cell>
          <cell r="DG110">
            <v>15</v>
          </cell>
          <cell r="DH110">
            <v>10</v>
          </cell>
          <cell r="DI110">
            <v>5</v>
          </cell>
          <cell r="DJ110">
            <v>20</v>
          </cell>
          <cell r="DK110">
            <v>35</v>
          </cell>
          <cell r="DL110">
            <v>35</v>
          </cell>
          <cell r="DM110" t="str">
            <v>x</v>
          </cell>
          <cell r="DN110">
            <v>65</v>
          </cell>
          <cell r="DO110">
            <v>75</v>
          </cell>
          <cell r="DP110">
            <v>10</v>
          </cell>
          <cell r="DQ110">
            <v>15</v>
          </cell>
          <cell r="DR110">
            <v>70</v>
          </cell>
          <cell r="DS110">
            <v>80</v>
          </cell>
          <cell r="DT110">
            <v>30</v>
          </cell>
          <cell r="DU110">
            <v>80</v>
          </cell>
          <cell r="DV110">
            <v>15</v>
          </cell>
          <cell r="DW110">
            <v>20</v>
          </cell>
          <cell r="DX110">
            <v>15</v>
          </cell>
          <cell r="DY110">
            <v>40</v>
          </cell>
          <cell r="DZ110">
            <v>140</v>
          </cell>
          <cell r="EA110">
            <v>45</v>
          </cell>
          <cell r="EB110">
            <v>145</v>
          </cell>
          <cell r="EC110">
            <v>35</v>
          </cell>
          <cell r="ED110">
            <v>60</v>
          </cell>
          <cell r="EE110">
            <v>65</v>
          </cell>
          <cell r="EF110">
            <v>105</v>
          </cell>
          <cell r="EG110">
            <v>15</v>
          </cell>
          <cell r="EH110">
            <v>15</v>
          </cell>
          <cell r="EI110">
            <v>15</v>
          </cell>
          <cell r="EJ110">
            <v>20</v>
          </cell>
          <cell r="EK110">
            <v>40</v>
          </cell>
          <cell r="EL110">
            <v>105</v>
          </cell>
          <cell r="EM110">
            <v>50</v>
          </cell>
          <cell r="EN110">
            <v>90</v>
          </cell>
          <cell r="EO110">
            <v>20</v>
          </cell>
          <cell r="EP110">
            <v>30</v>
          </cell>
          <cell r="EQ110">
            <v>90</v>
          </cell>
          <cell r="ER110">
            <v>120</v>
          </cell>
          <cell r="ES110">
            <v>25</v>
          </cell>
          <cell r="ET110">
            <v>50</v>
          </cell>
          <cell r="EU110">
            <v>65</v>
          </cell>
          <cell r="EV110">
            <v>60</v>
          </cell>
          <cell r="EW110">
            <v>55</v>
          </cell>
          <cell r="EX110">
            <v>75</v>
          </cell>
          <cell r="EY110">
            <v>35</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row>
        <row r="117">
          <cell r="B117" t="str">
            <v>2010-13</v>
          </cell>
        </row>
        <row r="118">
          <cell r="B118" t="str">
            <v>2011-14</v>
          </cell>
          <cell r="C118">
            <v>525</v>
          </cell>
          <cell r="D118" t="str">
            <v>x</v>
          </cell>
          <cell r="E118">
            <v>468</v>
          </cell>
          <cell r="F118">
            <v>545</v>
          </cell>
          <cell r="G118">
            <v>393</v>
          </cell>
          <cell r="H118">
            <v>629</v>
          </cell>
          <cell r="I118">
            <v>585</v>
          </cell>
          <cell r="J118">
            <v>445</v>
          </cell>
          <cell r="K118">
            <v>544</v>
          </cell>
          <cell r="L118">
            <v>452</v>
          </cell>
          <cell r="M118">
            <v>488</v>
          </cell>
          <cell r="N118">
            <v>525</v>
          </cell>
          <cell r="O118">
            <v>519</v>
          </cell>
          <cell r="P118">
            <v>497</v>
          </cell>
          <cell r="Q118">
            <v>653</v>
          </cell>
          <cell r="R118">
            <v>506</v>
          </cell>
          <cell r="S118">
            <v>459</v>
          </cell>
          <cell r="T118">
            <v>515</v>
          </cell>
          <cell r="U118">
            <v>485</v>
          </cell>
          <cell r="V118">
            <v>631</v>
          </cell>
          <cell r="W118">
            <v>465</v>
          </cell>
          <cell r="X118">
            <v>404</v>
          </cell>
          <cell r="Y118">
            <v>502</v>
          </cell>
          <cell r="Z118">
            <v>401</v>
          </cell>
          <cell r="AA118">
            <v>525</v>
          </cell>
          <cell r="AB118">
            <v>476</v>
          </cell>
          <cell r="AC118">
            <v>460</v>
          </cell>
          <cell r="AD118">
            <v>367</v>
          </cell>
          <cell r="AE118">
            <v>487</v>
          </cell>
          <cell r="AF118">
            <v>453</v>
          </cell>
          <cell r="AG118">
            <v>448</v>
          </cell>
          <cell r="AH118">
            <v>352</v>
          </cell>
          <cell r="AI118">
            <v>624</v>
          </cell>
          <cell r="AJ118">
            <v>542</v>
          </cell>
          <cell r="AK118">
            <v>691</v>
          </cell>
          <cell r="AL118">
            <v>594</v>
          </cell>
          <cell r="AM118">
            <v>533</v>
          </cell>
          <cell r="AN118">
            <v>532</v>
          </cell>
          <cell r="AO118">
            <v>543</v>
          </cell>
          <cell r="AP118">
            <v>562</v>
          </cell>
          <cell r="AQ118">
            <v>522</v>
          </cell>
          <cell r="AR118">
            <v>620</v>
          </cell>
          <cell r="AS118">
            <v>612</v>
          </cell>
          <cell r="AT118">
            <v>539</v>
          </cell>
          <cell r="AU118">
            <v>384</v>
          </cell>
          <cell r="AV118">
            <v>617</v>
          </cell>
          <cell r="AW118">
            <v>526</v>
          </cell>
          <cell r="AX118">
            <v>613</v>
          </cell>
          <cell r="AY118">
            <v>568</v>
          </cell>
          <cell r="AZ118">
            <v>491</v>
          </cell>
          <cell r="BA118">
            <v>513</v>
          </cell>
          <cell r="BB118">
            <v>490</v>
          </cell>
          <cell r="BC118">
            <v>539</v>
          </cell>
          <cell r="BD118">
            <v>462</v>
          </cell>
          <cell r="BE118">
            <v>444</v>
          </cell>
          <cell r="BF118">
            <v>656</v>
          </cell>
          <cell r="BG118">
            <v>467</v>
          </cell>
          <cell r="BH118">
            <v>553</v>
          </cell>
          <cell r="BI118">
            <v>595</v>
          </cell>
          <cell r="BJ118">
            <v>527</v>
          </cell>
          <cell r="BK118">
            <v>560</v>
          </cell>
          <cell r="BL118">
            <v>689</v>
          </cell>
          <cell r="BM118">
            <v>615</v>
          </cell>
          <cell r="BN118">
            <v>519</v>
          </cell>
          <cell r="BO118">
            <v>549</v>
          </cell>
          <cell r="BP118">
            <v>538</v>
          </cell>
          <cell r="BQ118">
            <v>532</v>
          </cell>
          <cell r="BR118">
            <v>539</v>
          </cell>
          <cell r="BS118">
            <v>482</v>
          </cell>
          <cell r="BT118">
            <v>621</v>
          </cell>
          <cell r="BU118" t="str">
            <v>..</v>
          </cell>
          <cell r="BV118">
            <v>526</v>
          </cell>
          <cell r="BW118">
            <v>509</v>
          </cell>
          <cell r="BX118">
            <v>570</v>
          </cell>
          <cell r="BY118">
            <v>480</v>
          </cell>
          <cell r="BZ118">
            <v>394</v>
          </cell>
          <cell r="CA118">
            <v>556</v>
          </cell>
          <cell r="CB118">
            <v>470</v>
          </cell>
          <cell r="CC118">
            <v>548</v>
          </cell>
          <cell r="CD118">
            <v>527</v>
          </cell>
          <cell r="CE118">
            <v>580</v>
          </cell>
          <cell r="CF118">
            <v>537</v>
          </cell>
          <cell r="CG118">
            <v>518</v>
          </cell>
          <cell r="CH118">
            <v>476</v>
          </cell>
          <cell r="CI118">
            <v>517</v>
          </cell>
          <cell r="CJ118">
            <v>646</v>
          </cell>
          <cell r="CK118">
            <v>553</v>
          </cell>
          <cell r="CL118">
            <v>501</v>
          </cell>
          <cell r="CM118">
            <v>575</v>
          </cell>
          <cell r="CN118">
            <v>507</v>
          </cell>
          <cell r="CO118">
            <v>475</v>
          </cell>
          <cell r="CP118">
            <v>594</v>
          </cell>
          <cell r="CQ118">
            <v>343</v>
          </cell>
          <cell r="CR118">
            <v>376</v>
          </cell>
          <cell r="CS118">
            <v>478</v>
          </cell>
          <cell r="CT118">
            <v>562</v>
          </cell>
          <cell r="CU118">
            <v>204</v>
          </cell>
          <cell r="CV118">
            <v>473</v>
          </cell>
          <cell r="CW118">
            <v>503</v>
          </cell>
          <cell r="CX118">
            <v>529</v>
          </cell>
          <cell r="CY118">
            <v>502</v>
          </cell>
          <cell r="CZ118">
            <v>476</v>
          </cell>
          <cell r="DA118">
            <v>414</v>
          </cell>
          <cell r="DB118">
            <v>489</v>
          </cell>
          <cell r="DC118" t="str">
            <v>x</v>
          </cell>
          <cell r="DD118">
            <v>451</v>
          </cell>
          <cell r="DE118">
            <v>427</v>
          </cell>
          <cell r="DF118">
            <v>580</v>
          </cell>
          <cell r="DG118">
            <v>587</v>
          </cell>
          <cell r="DH118">
            <v>510</v>
          </cell>
          <cell r="DI118">
            <v>720</v>
          </cell>
          <cell r="DJ118">
            <v>506</v>
          </cell>
          <cell r="DK118">
            <v>516</v>
          </cell>
          <cell r="DL118">
            <v>515</v>
          </cell>
          <cell r="DM118">
            <v>566</v>
          </cell>
          <cell r="DN118">
            <v>466</v>
          </cell>
          <cell r="DO118">
            <v>461</v>
          </cell>
          <cell r="DP118">
            <v>460</v>
          </cell>
          <cell r="DQ118">
            <v>614</v>
          </cell>
          <cell r="DR118">
            <v>485</v>
          </cell>
          <cell r="DS118">
            <v>515</v>
          </cell>
          <cell r="DT118">
            <v>624</v>
          </cell>
          <cell r="DU118">
            <v>573</v>
          </cell>
          <cell r="DV118">
            <v>486</v>
          </cell>
          <cell r="DW118">
            <v>401</v>
          </cell>
          <cell r="DX118">
            <v>344</v>
          </cell>
          <cell r="DY118">
            <v>595</v>
          </cell>
          <cell r="DZ118">
            <v>563</v>
          </cell>
          <cell r="EA118">
            <v>486</v>
          </cell>
          <cell r="EB118">
            <v>702</v>
          </cell>
          <cell r="EC118">
            <v>644</v>
          </cell>
          <cell r="ED118">
            <v>743</v>
          </cell>
          <cell r="EE118">
            <v>540</v>
          </cell>
          <cell r="EF118">
            <v>523</v>
          </cell>
          <cell r="EG118">
            <v>398</v>
          </cell>
          <cell r="EH118">
            <v>328</v>
          </cell>
          <cell r="EI118">
            <v>513</v>
          </cell>
          <cell r="EJ118">
            <v>385</v>
          </cell>
          <cell r="EK118">
            <v>428</v>
          </cell>
          <cell r="EL118">
            <v>433</v>
          </cell>
          <cell r="EM118">
            <v>481</v>
          </cell>
          <cell r="EN118">
            <v>529</v>
          </cell>
          <cell r="EO118">
            <v>494</v>
          </cell>
          <cell r="EP118">
            <v>447</v>
          </cell>
          <cell r="EQ118">
            <v>471</v>
          </cell>
          <cell r="ER118">
            <v>599</v>
          </cell>
          <cell r="ES118">
            <v>581</v>
          </cell>
          <cell r="ET118">
            <v>349</v>
          </cell>
          <cell r="EU118">
            <v>454</v>
          </cell>
          <cell r="EV118">
            <v>466</v>
          </cell>
          <cell r="EW118">
            <v>492</v>
          </cell>
          <cell r="EX118">
            <v>482</v>
          </cell>
          <cell r="EY118">
            <v>540</v>
          </cell>
        </row>
        <row r="119">
          <cell r="B119" t="str">
            <v>2012-15</v>
          </cell>
        </row>
        <row r="120">
          <cell r="B120" t="str">
            <v>2013-16</v>
          </cell>
        </row>
        <row r="121">
          <cell r="B121" t="str">
            <v>Trend</v>
          </cell>
        </row>
        <row r="122">
          <cell r="B122" t="str">
            <v>Rank</v>
          </cell>
        </row>
        <row r="123">
          <cell r="A123" t="str">
            <v>A1</v>
          </cell>
          <cell r="B123" t="str">
            <v>3 Year Trend</v>
          </cell>
          <cell r="C123" t="str">
            <v>Average time in 2011-14 was shorter than in 2010-13</v>
          </cell>
          <cell r="D123" t="str">
            <v>N/A</v>
          </cell>
          <cell r="E123" t="str">
            <v>Average time in 2011-14 was longer than in 2010-13</v>
          </cell>
          <cell r="F123" t="str">
            <v>Average time in 2011-14 was shorter than in 2010-13</v>
          </cell>
          <cell r="G123" t="str">
            <v>Average time in 2011-14 was shorter than in 2010-13</v>
          </cell>
          <cell r="H123" t="str">
            <v>Average time in 2011-14 was longer than in 2010-13</v>
          </cell>
          <cell r="I123" t="str">
            <v>Average time in 2011-14 was longer than in 2010-13</v>
          </cell>
          <cell r="J123" t="str">
            <v>Average time in 2011-14 was shorter than in 2010-13</v>
          </cell>
          <cell r="K123" t="str">
            <v>Average time in 2011-14 was shorter than in 2010-13</v>
          </cell>
          <cell r="L123" t="str">
            <v>Average time in 2011-14 was longer than in 2010-13</v>
          </cell>
          <cell r="M123" t="str">
            <v>Average time in 2011-14 was shorter than in 2010-13</v>
          </cell>
          <cell r="N123" t="str">
            <v>Average time in 2011-14 was shorter than in 2010-13</v>
          </cell>
          <cell r="O123" t="str">
            <v>Average time in 2011-14 was shorter than in 2010-13</v>
          </cell>
          <cell r="P123" t="str">
            <v>Average time in 2011-14 was shorter than in 2010-13</v>
          </cell>
          <cell r="Q123" t="str">
            <v>Average time in 2011-14 was longer than in 2010-13</v>
          </cell>
          <cell r="R123" t="str">
            <v>Average time in 2011-14 was shorter than in 2010-13</v>
          </cell>
          <cell r="S123" t="str">
            <v>Average time in 2011-14 was shorter than in 2010-13</v>
          </cell>
          <cell r="T123" t="str">
            <v>Average time in 2011-14 was shorter than in 2010-13</v>
          </cell>
          <cell r="U123" t="str">
            <v>Average time in 2011-14 was shorter than in 2010-13</v>
          </cell>
          <cell r="V123" t="str">
            <v>Average time in 2011-14 was shorter than in 2010-13</v>
          </cell>
          <cell r="W123" t="str">
            <v>Average time in 2011-14 was longer than in 2010-13</v>
          </cell>
          <cell r="X123" t="str">
            <v>Average time in 2011-14 was shorter than in 2010-13</v>
          </cell>
          <cell r="Y123" t="str">
            <v>Average time in 2011-14 was longer than in 2010-13</v>
          </cell>
          <cell r="Z123" t="str">
            <v>Average time in 2011-14 was shorter than in 2010-13</v>
          </cell>
          <cell r="AA123" t="str">
            <v>Average time in 2011-14 was shorter than in 2010-13</v>
          </cell>
          <cell r="AB123" t="str">
            <v>Average time in 2011-14 was shorter than in 2010-13</v>
          </cell>
          <cell r="AC123" t="str">
            <v>Average time in 2011-14 was shorter than in 2010-13</v>
          </cell>
          <cell r="AD123" t="str">
            <v>Average time in 2011-14 was shorter than in 2010-13</v>
          </cell>
          <cell r="AE123" t="str">
            <v>Average time in 2011-14 was longer than in 2010-13</v>
          </cell>
          <cell r="AF123" t="str">
            <v>Average time in 2011-14 was shorter than in 2010-13</v>
          </cell>
          <cell r="AG123" t="str">
            <v>Average time in 2011-14 was shorter than in 2010-13</v>
          </cell>
          <cell r="AH123" t="str">
            <v>Average time in 2011-14 was longer than in 2010-13</v>
          </cell>
          <cell r="AI123" t="str">
            <v>Average time in 2011-14 was longer than in 2010-13</v>
          </cell>
          <cell r="AJ123" t="str">
            <v>Average time in 2011-14 was longer than in 2010-13</v>
          </cell>
          <cell r="AK123" t="str">
            <v>Average time in 2011-14 was shorter than in 2010-13</v>
          </cell>
          <cell r="AL123" t="str">
            <v>Average time in 2011-14 was shorter than in 2010-13</v>
          </cell>
          <cell r="AM123" t="str">
            <v>Average time in 2011-14 was longer than in 2010-13</v>
          </cell>
          <cell r="AN123" t="str">
            <v>Average time in 2011-14 was shorter than in 2010-13</v>
          </cell>
          <cell r="AO123" t="str">
            <v>Average time in 2011-14 was longer than in 2010-13</v>
          </cell>
          <cell r="AP123" t="str">
            <v>Average time in 2011-14 was shorter than in 2010-13</v>
          </cell>
          <cell r="AQ123" t="str">
            <v>Average time in 2011-14 was shorter than in 2010-13</v>
          </cell>
          <cell r="AR123" t="str">
            <v>Average time in 2011-14 was longer than in 2010-13</v>
          </cell>
          <cell r="AS123" t="str">
            <v>Average time in 2011-14 was shorter than in 2010-13</v>
          </cell>
          <cell r="AT123" t="str">
            <v>Average time in 2011-14 was longer than in 2010-13</v>
          </cell>
          <cell r="AU123" t="str">
            <v>Average time in 2011-14 was shorter than in 2010-13</v>
          </cell>
          <cell r="AV123" t="str">
            <v>Average time in 2011-14 was shorter than in 2010-13</v>
          </cell>
          <cell r="AW123" t="str">
            <v>Average time in 2011-14 was shorter than in 2010-13</v>
          </cell>
          <cell r="AX123" t="str">
            <v>Average time in 2011-14 was shorter than in 2010-13</v>
          </cell>
          <cell r="AY123" t="str">
            <v>Average time in 2011-14 was shorter than in 2010-13</v>
          </cell>
          <cell r="AZ123" t="str">
            <v>Average time in 2011-14 was shorter than in 2010-13</v>
          </cell>
          <cell r="BA123" t="str">
            <v>Average time in 2011-14 was shorter than in 2010-13</v>
          </cell>
          <cell r="BB123" t="str">
            <v>Average time in 2011-14 was shorter than in 2010-13</v>
          </cell>
          <cell r="BC123" t="str">
            <v>Average time in 2011-14 was shorter than in 2010-13</v>
          </cell>
          <cell r="BD123" t="str">
            <v>Average time in 2011-14 was shorter than in 2010-13</v>
          </cell>
          <cell r="BE123" t="str">
            <v>Average time in 2011-14 was shorter than in 2010-13</v>
          </cell>
          <cell r="BF123" t="str">
            <v>Average time in 2011-14 was shorter than in 2010-13</v>
          </cell>
          <cell r="BG123" t="str">
            <v>Average time in 2011-14 was shorter than in 2010-13</v>
          </cell>
          <cell r="BH123" t="str">
            <v>Average time in 2011-14 was shorter than in 2010-13</v>
          </cell>
          <cell r="BI123" t="str">
            <v>Average time in 2011-14 was longer than in 2010-13</v>
          </cell>
          <cell r="BJ123" t="str">
            <v>Average time in 2011-14 was shorter than in 2010-13</v>
          </cell>
          <cell r="BK123" t="str">
            <v>Average time in 2011-14 was shorter than in 2010-13</v>
          </cell>
          <cell r="BL123" t="str">
            <v>Average time in 2011-14 was shorter than in 2010-13</v>
          </cell>
          <cell r="BM123" t="str">
            <v>Average time in 2011-14 was shorter than in 2010-13</v>
          </cell>
          <cell r="BN123" t="str">
            <v>Average time in 2011-14 was shorter than in 2010-13</v>
          </cell>
          <cell r="BO123" t="str">
            <v>Average time in 2011-14 was shorter than in 2010-13</v>
          </cell>
          <cell r="BP123" t="str">
            <v>Average time in 2011-14 was longer than in 2010-13</v>
          </cell>
          <cell r="BQ123" t="str">
            <v>Average time in 2011-14 was shorter than in 2010-13</v>
          </cell>
          <cell r="BR123" t="str">
            <v>Average time in 2011-14 was longer than in 2010-13</v>
          </cell>
          <cell r="BS123" t="str">
            <v>Average time in 2011-14 was longer than in 2010-13</v>
          </cell>
          <cell r="BT123" t="str">
            <v>Average time in 2011-14 was shorter than in 2010-13</v>
          </cell>
          <cell r="BU123" t="str">
            <v>N/A</v>
          </cell>
          <cell r="BV123" t="str">
            <v>Average time in 2011-14 was shorter than in 2010-13</v>
          </cell>
          <cell r="BW123" t="str">
            <v>Average time in 2011-14 was shorter than in 2010-13</v>
          </cell>
          <cell r="BX123" t="str">
            <v>Average time in 2011-14 was longer than in 2010-13</v>
          </cell>
          <cell r="BY123" t="str">
            <v>Average time in 2011-14 was shorter than in 2010-13</v>
          </cell>
          <cell r="BZ123" t="str">
            <v>Average time in 2011-14 was longer than in 2010-13</v>
          </cell>
          <cell r="CA123" t="str">
            <v>Average time in 2011-14 was longer than in 2010-13</v>
          </cell>
          <cell r="CB123" t="str">
            <v>Average time in 2011-14 was longer than in 2010-13</v>
          </cell>
          <cell r="CC123" t="str">
            <v>Average time in 2011-14 was shorter than in 2010-13</v>
          </cell>
          <cell r="CD123" t="str">
            <v>Average time in 2011-14 was longer than in 2010-13</v>
          </cell>
          <cell r="CE123" t="str">
            <v>Average time in 2011-14 was shorter than in 2010-13</v>
          </cell>
          <cell r="CF123" t="str">
            <v>Average time in 2011-14 was longer than in 2010-13</v>
          </cell>
          <cell r="CG123" t="str">
            <v>Average time in 2011-14 was shorter than in 2010-13</v>
          </cell>
          <cell r="CH123" t="str">
            <v>Average time in 2011-14 was shorter than in 2010-13</v>
          </cell>
          <cell r="CI123" t="str">
            <v>Average time in 2011-14 was longer than in 2010-13</v>
          </cell>
          <cell r="CJ123" t="str">
            <v>Average time in 2011-14 was longer than in 2010-13</v>
          </cell>
          <cell r="CK123" t="str">
            <v>Average time in 2011-14 was shorter than in 2010-13</v>
          </cell>
          <cell r="CL123" t="str">
            <v>Average time in 2011-14 was shorter than in 2010-13</v>
          </cell>
          <cell r="CM123" t="str">
            <v>Average time in 2011-14 was longer than in 2010-13</v>
          </cell>
          <cell r="CN123" t="str">
            <v>Average time in 2011-14 was shorter than in 2010-13</v>
          </cell>
          <cell r="CO123" t="str">
            <v>Average time in 2011-14 was shorter than in 2010-13</v>
          </cell>
          <cell r="CP123" t="str">
            <v>Average time in 2011-14 was longer than in 2010-13</v>
          </cell>
          <cell r="CQ123" t="str">
            <v>Average time in 2011-14 was longer than in 2010-13</v>
          </cell>
          <cell r="CR123" t="str">
            <v>Average time in 2011-14 was shorter than in 2010-13</v>
          </cell>
          <cell r="CS123" t="str">
            <v>Average time in 2011-14 was longer than in 2010-13</v>
          </cell>
          <cell r="CT123" t="str">
            <v>Average time in 2011-14 was shorter than in 2010-13</v>
          </cell>
          <cell r="CU123" t="str">
            <v>Average time in 2011-14 was shorter than in 2010-13</v>
          </cell>
          <cell r="CV123" t="str">
            <v>Average time in 2011-14 was shorter than in 2010-13</v>
          </cell>
          <cell r="CW123" t="str">
            <v>Average time in 2011-14 was longer than in 2010-13</v>
          </cell>
          <cell r="CX123" t="str">
            <v>Average time in 2011-14 was shorter than in 2010-13</v>
          </cell>
          <cell r="CY123" t="str">
            <v>Average time in 2011-14 was shorter than in 2010-13</v>
          </cell>
          <cell r="CZ123" t="str">
            <v>Average time in 2011-14 was longer than in 2010-13</v>
          </cell>
          <cell r="DA123" t="str">
            <v>Average time in 2011-14 was shorter than in 2010-13</v>
          </cell>
          <cell r="DB123" t="str">
            <v>Average time in 2011-14 was shorter than in 2010-13</v>
          </cell>
          <cell r="DC123" t="str">
            <v>N/A</v>
          </cell>
          <cell r="DD123" t="str">
            <v>Average time in 2011-14 was shorter than in 2010-13</v>
          </cell>
          <cell r="DE123" t="str">
            <v>Average time in 2011-14 was shorter than in 2010-13</v>
          </cell>
          <cell r="DF123" t="str">
            <v>Average time in 2011-14 was shorter than in 2010-13</v>
          </cell>
          <cell r="DG123" t="str">
            <v>Average time in 2011-14 was longer than in 2010-13</v>
          </cell>
          <cell r="DH123" t="str">
            <v>N/A</v>
          </cell>
          <cell r="DI123" t="str">
            <v>Average time in 2011-14 was longer than in 2010-13</v>
          </cell>
          <cell r="DJ123" t="str">
            <v>Average time in 2011-14 was shorter than in 2010-13</v>
          </cell>
          <cell r="DK123" t="str">
            <v>Average time in 2011-14 was longer than in 2010-13</v>
          </cell>
          <cell r="DL123" t="str">
            <v>Average time in 2011-14 was longer than in 2010-13</v>
          </cell>
          <cell r="DM123" t="str">
            <v>Average time in 2011-14 was shorter than in 2010-13</v>
          </cell>
          <cell r="DN123" t="str">
            <v>Average time in 2011-14 was longer than in 2010-13</v>
          </cell>
          <cell r="DO123" t="str">
            <v>Average time in 2011-14 was longer than in 2010-13</v>
          </cell>
          <cell r="DP123" t="str">
            <v>Average time in 2011-14 was shorter than in 2010-13</v>
          </cell>
          <cell r="DQ123" t="str">
            <v>Average time in 2011-14 was longer than in 2010-13</v>
          </cell>
          <cell r="DR123" t="str">
            <v>Average time in 2011-14 was longer than in 2010-13</v>
          </cell>
          <cell r="DS123" t="str">
            <v>Average time in 2011-14 was shorter than in 2010-13</v>
          </cell>
          <cell r="DT123" t="str">
            <v>Average time in 2011-14 was shorter than in 2010-13</v>
          </cell>
          <cell r="DU123" t="str">
            <v>Average time in 2011-14 was shorter than in 2010-13</v>
          </cell>
          <cell r="DV123" t="str">
            <v>Average time in 2011-14 was shorter than in 2010-13</v>
          </cell>
          <cell r="DW123" t="str">
            <v>Average time in 2011-14 was shorter than in 2010-13</v>
          </cell>
          <cell r="DX123" t="str">
            <v>Average time in 2011-14 was shorter than in 2010-13</v>
          </cell>
          <cell r="DY123" t="str">
            <v>Average time in 2011-14 was shorter than in 2010-13</v>
          </cell>
          <cell r="DZ123" t="str">
            <v>Average time in 2011-14 was shorter than in 2010-13</v>
          </cell>
          <cell r="EA123" t="str">
            <v>Average time in 2011-14 was longer than in 2010-13</v>
          </cell>
          <cell r="EB123" t="str">
            <v>Average time in 2011-14 was shorter than in 2010-13</v>
          </cell>
          <cell r="EC123" t="str">
            <v>Average time in 2011-14 was longer than in 2010-13</v>
          </cell>
          <cell r="ED123" t="str">
            <v>Average time in 2011-14 was longer than in 2010-13</v>
          </cell>
          <cell r="EE123" t="str">
            <v>Average time in 2011-14 was shorter than in 2010-13</v>
          </cell>
          <cell r="EF123" t="str">
            <v>Average time in 2011-14 was longer than in 2010-13</v>
          </cell>
          <cell r="EG123" t="str">
            <v>Average time in 2011-14 was shorter than in 2010-13</v>
          </cell>
          <cell r="EH123" t="str">
            <v>Average time in 2011-14 was shorter than in 2010-13</v>
          </cell>
          <cell r="EI123" t="str">
            <v>Average time in 2011-14 was longer than in 2010-13</v>
          </cell>
          <cell r="EJ123" t="str">
            <v>Average time in 2011-14 was shorter than in 2010-13</v>
          </cell>
          <cell r="EK123" t="str">
            <v>Average time in 2011-14 was longer than in 2010-13</v>
          </cell>
          <cell r="EL123" t="str">
            <v>Average time in 2011-14 was shorter than in 2010-13</v>
          </cell>
          <cell r="EM123" t="str">
            <v>Average time in 2011-14 was longer than in 2010-13</v>
          </cell>
          <cell r="EN123" t="str">
            <v>Average time in 2011-14 was longer than in 2010-13</v>
          </cell>
          <cell r="EO123" t="str">
            <v>Average time in 2011-14 was longer than in 2010-13</v>
          </cell>
          <cell r="EP123" t="str">
            <v>Average time in 2011-14 was shorter than in 2010-13</v>
          </cell>
          <cell r="EQ123" t="str">
            <v>Average time in 2011-14 was shorter than in 2010-13</v>
          </cell>
          <cell r="ER123" t="str">
            <v>Average time in 2011-14 was longer than in 2010-13</v>
          </cell>
          <cell r="ES123" t="str">
            <v>Average time in 2011-14 was shorter than in 2010-13</v>
          </cell>
          <cell r="ET123" t="str">
            <v>Average time in 2011-14 was longer than in 2010-13</v>
          </cell>
          <cell r="EU123" t="str">
            <v>Average time in 2011-14 was shorter than in 2010-13</v>
          </cell>
          <cell r="EV123" t="str">
            <v>Average time in 2011-14 was shorter than in 2010-13</v>
          </cell>
          <cell r="EW123" t="str">
            <v>Average time in 2011-14 was longer than in 2010-13</v>
          </cell>
          <cell r="EX123" t="str">
            <v>Average time in 2011-14 was longer than in 2010-13</v>
          </cell>
          <cell r="EY123" t="str">
            <v>Average time in 2011-14 was longer than in 2010-13</v>
          </cell>
        </row>
        <row r="124">
          <cell r="A124" t="str">
            <v>A2</v>
          </cell>
          <cell r="B124" t="str">
            <v>3 Year Trend</v>
          </cell>
          <cell r="C124" t="str">
            <v>Average time in 2011-14 was longer than in 2010-13</v>
          </cell>
          <cell r="D124" t="str">
            <v>N/A</v>
          </cell>
          <cell r="E124" t="str">
            <v>Average time in 2011-14 was shorter than in 2010-13</v>
          </cell>
          <cell r="F124" t="str">
            <v>Average time in 2011-14 was longer than in 2010-13</v>
          </cell>
          <cell r="G124" t="str">
            <v>Average time in 2011-14 was longer than in 2010-13</v>
          </cell>
          <cell r="H124" t="str">
            <v>Average time in 2011-14 was longer than in 2010-13</v>
          </cell>
          <cell r="I124" t="str">
            <v>Average time in 2011-14 was shorter than in 2010-13</v>
          </cell>
          <cell r="J124" t="str">
            <v>Average time in 2011-14 was shorter than in 2010-13</v>
          </cell>
          <cell r="K124" t="str">
            <v>Average time in 2011-14 was longer than in 2010-13</v>
          </cell>
          <cell r="L124" t="str">
            <v>Average time in 2011-14 was longer than in 2010-13</v>
          </cell>
          <cell r="M124" t="str">
            <v>Average time in 2011-14 was longer than in 2010-13</v>
          </cell>
          <cell r="N124" t="str">
            <v>Average time in 2011-14 was longer than in 2010-13</v>
          </cell>
          <cell r="O124" t="str">
            <v>Average time in 2011-14 was longer than in 2010-13</v>
          </cell>
          <cell r="P124" t="str">
            <v>Average time in 2011-14 was longer than in 2010-13</v>
          </cell>
          <cell r="Q124" t="str">
            <v>Average time in 2011-14 was longer than in 2010-13</v>
          </cell>
          <cell r="R124" t="str">
            <v>Average time in 2011-14 was longer than in 2010-13</v>
          </cell>
          <cell r="S124" t="str">
            <v>Average time in 2011-14 was longer than in 2010-13</v>
          </cell>
          <cell r="T124" t="str">
            <v>Average time in 2011-14 was shorter than in 2010-13</v>
          </cell>
          <cell r="U124" t="str">
            <v>Average time in 2011-14 was longer than in 2010-13</v>
          </cell>
          <cell r="V124" t="str">
            <v>Average time in 2011-14 was shorter than in 2010-13</v>
          </cell>
          <cell r="W124" t="str">
            <v>Average time in 2011-14 was longer than in 2010-13</v>
          </cell>
          <cell r="X124" t="str">
            <v>Average time in 2011-14 was longer than in 2010-13</v>
          </cell>
          <cell r="Y124" t="str">
            <v>Average time in 2011-14 was longer than in 2010-13</v>
          </cell>
          <cell r="Z124" t="str">
            <v>Average time in 2011-14 was longer than in 2010-13</v>
          </cell>
          <cell r="AA124" t="str">
            <v>Average time in 2011-14 was shorter than in 2010-13</v>
          </cell>
          <cell r="AB124" t="str">
            <v>Average time in 2011-14 was longer than in 2010-13</v>
          </cell>
          <cell r="AC124" t="str">
            <v>Average time in 2011-14 was shorter than in 2010-13</v>
          </cell>
          <cell r="AD124" t="str">
            <v>Average time in 2011-14 was shorter than in 2010-13</v>
          </cell>
          <cell r="AE124" t="str">
            <v>Average time in 2011-14 was longer than in 2010-13</v>
          </cell>
          <cell r="AF124" t="str">
            <v>Average time in 2011-14 was shorter than in 2010-13</v>
          </cell>
          <cell r="AG124" t="str">
            <v>Average time in 2011-14 was shorter than in 2010-13</v>
          </cell>
          <cell r="AH124" t="str">
            <v>Average time in 2011-14 was shorter than in 2010-13</v>
          </cell>
          <cell r="AI124" t="str">
            <v>Average time in 2011-14 was longer than in 2010-13</v>
          </cell>
          <cell r="AJ124" t="str">
            <v>Average time in 2011-14 was longer than in 2010-13</v>
          </cell>
          <cell r="AK124" t="str">
            <v>Average time in 2011-14 was shorter than in 2010-13</v>
          </cell>
          <cell r="AL124" t="str">
            <v>Average time in 2011-14 was shorter than in 2010-13</v>
          </cell>
          <cell r="AM124" t="str">
            <v>Average time in 2011-14 was longer than in 2010-13</v>
          </cell>
          <cell r="AN124" t="str">
            <v>Average time in 2011-14 was shorter than in 2010-13</v>
          </cell>
          <cell r="AO124" t="str">
            <v>Average time in 2011-14 was shorter than in 2010-13</v>
          </cell>
          <cell r="AP124" t="str">
            <v>Average time in 2011-14 was longer than in 2010-13</v>
          </cell>
          <cell r="AQ124" t="str">
            <v>Average time in 2011-14 was shorter than in 2010-13</v>
          </cell>
          <cell r="AR124" t="str">
            <v>Average time in 2011-14 was shorter than in 2010-13</v>
          </cell>
          <cell r="AS124" t="str">
            <v>Average time in 2011-14 was longer than in 2010-13</v>
          </cell>
          <cell r="AT124" t="str">
            <v>Average time in 2011-14 was longer than in 2010-13</v>
          </cell>
          <cell r="AU124" t="str">
            <v>Average time in 2011-14 was longer than in 2010-13</v>
          </cell>
          <cell r="AV124" t="str">
            <v>Average time in 2011-14 was shorter than in 2010-13</v>
          </cell>
          <cell r="AW124" t="str">
            <v>Average time in 2011-14 was shorter than in 2010-13</v>
          </cell>
          <cell r="AX124" t="str">
            <v>Average time in 2011-14 was shorter than in 2010-13</v>
          </cell>
          <cell r="AY124" t="str">
            <v>Average time in 2011-14 was longer than in 2010-13</v>
          </cell>
          <cell r="AZ124" t="str">
            <v>Average time in 2011-14 was shorter than in 2010-13</v>
          </cell>
          <cell r="BA124" t="str">
            <v>Average time in 2011-14 was longer than in 2010-13</v>
          </cell>
          <cell r="BB124" t="str">
            <v>Average time in 2011-14 was shorter than in 2010-13</v>
          </cell>
          <cell r="BC124" t="str">
            <v>Average time in 2011-14 was shorter than in 2010-13</v>
          </cell>
          <cell r="BD124" t="str">
            <v>Average time in 2011-14 was shorter than in 2010-13</v>
          </cell>
          <cell r="BE124" t="str">
            <v>Average time in 2011-14 was shorter than in 2010-13</v>
          </cell>
          <cell r="BF124" t="str">
            <v>Average time in 2011-14 was shorter than in 2010-13</v>
          </cell>
          <cell r="BG124" t="str">
            <v>Average time in 2011-14 was shorter than in 2010-13</v>
          </cell>
          <cell r="BH124" t="str">
            <v>Average time in 2011-14 was shorter than in 2010-13</v>
          </cell>
          <cell r="BI124" t="str">
            <v>Average time in 2011-14 was longer than in 2010-13</v>
          </cell>
          <cell r="BJ124" t="str">
            <v>Average time in 2011-14 was longer than in 2010-13</v>
          </cell>
          <cell r="BK124" t="str">
            <v>Average time in 2011-14 was shorter than in 2010-13</v>
          </cell>
          <cell r="BL124" t="str">
            <v>Average time in 2011-14 was longer than in 2010-13</v>
          </cell>
          <cell r="BM124" t="str">
            <v>Average time in 2011-14 was longer than in 2010-13</v>
          </cell>
          <cell r="BN124" t="str">
            <v>Average time in 2011-14 was shorter than in 2010-13</v>
          </cell>
          <cell r="BO124" t="str">
            <v>Average time in 2011-14 was longer than in 2010-13</v>
          </cell>
          <cell r="BP124" t="str">
            <v>Average time in 2011-14 was longer than in 2010-13</v>
          </cell>
          <cell r="BQ124" t="str">
            <v>Average time in 2011-14 was longer than in 2010-13</v>
          </cell>
          <cell r="BR124" t="str">
            <v>Average time in 2011-14 was longer than in 2010-13</v>
          </cell>
          <cell r="BS124" t="str">
            <v>Average time in 2011-14 was longer than in 2010-13</v>
          </cell>
          <cell r="BT124" t="str">
            <v>Average time in 2011-14 was shorter than in 2010-13</v>
          </cell>
          <cell r="BU124" t="str">
            <v>N/A</v>
          </cell>
          <cell r="BV124" t="str">
            <v>Average time in 2011-14 was shorter than in 2010-13</v>
          </cell>
          <cell r="BW124" t="str">
            <v>Average time in 2011-14 was shorter than in 2010-13</v>
          </cell>
          <cell r="BX124" t="str">
            <v>Average time in 2011-14 was longer than in 2010-13</v>
          </cell>
          <cell r="BY124" t="str">
            <v>Average time in 2011-14 was shorter than in 2010-13</v>
          </cell>
          <cell r="BZ124" t="str">
            <v>Average time in 2011-14 was longer than in 2010-13</v>
          </cell>
          <cell r="CA124" t="str">
            <v>Average time in 2011-14 was longer than in 2010-13</v>
          </cell>
          <cell r="CB124" t="str">
            <v>Average time in 2011-14 was longer than in 2010-13</v>
          </cell>
          <cell r="CC124" t="str">
            <v>Average time in 2011-14 was shorter than in 2010-13</v>
          </cell>
          <cell r="CD124" t="str">
            <v>Average time in 2011-14 was longer than in 2010-13</v>
          </cell>
          <cell r="CE124" t="str">
            <v>Average time in 2011-14 was shorter than in 2010-13</v>
          </cell>
          <cell r="CF124" t="str">
            <v>Average time in 2011-14 was shorter than in 2010-13</v>
          </cell>
          <cell r="CG124" t="str">
            <v>Average time in 2011-14 was shorter than in 2010-13</v>
          </cell>
          <cell r="CH124" t="str">
            <v>Average time in 2011-14 was longer than in 2010-13</v>
          </cell>
          <cell r="CI124" t="str">
            <v>Average time in 2011-14 was longer than in 2010-13</v>
          </cell>
          <cell r="CJ124" t="str">
            <v>Average time in 2011-14 was longer than in 2010-13</v>
          </cell>
          <cell r="CK124" t="str">
            <v>Average time in 2011-14 was longer than in 2010-13</v>
          </cell>
          <cell r="CL124" t="str">
            <v>N/A</v>
          </cell>
          <cell r="CM124" t="str">
            <v>Average time in 2011-14 was longer than in 2010-13</v>
          </cell>
          <cell r="CN124" t="str">
            <v>Average time in 2011-14 was shorter than in 2010-13</v>
          </cell>
          <cell r="CO124" t="str">
            <v>Average time in 2011-14 was longer than in 2010-13</v>
          </cell>
          <cell r="CP124" t="str">
            <v>Average time in 2011-14 was longer than in 2010-13</v>
          </cell>
          <cell r="CQ124" t="str">
            <v>Average time in 2011-14 was longer than in 2010-13</v>
          </cell>
          <cell r="CR124" t="str">
            <v>Average time in 2011-14 was longer than in 2010-13</v>
          </cell>
          <cell r="CS124" t="str">
            <v>Average time in 2011-14 was longer than in 2010-13</v>
          </cell>
          <cell r="CT124" t="str">
            <v>Average time in 2011-14 was longer than in 2010-13</v>
          </cell>
          <cell r="CU124" t="str">
            <v>N/A</v>
          </cell>
          <cell r="CV124" t="str">
            <v>Average time in 2011-14 was longer than in 2010-13</v>
          </cell>
          <cell r="CW124" t="str">
            <v>Average time in 2011-14 was longer than in 2010-13</v>
          </cell>
          <cell r="CX124" t="str">
            <v>Average time in 2011-14 was longer than in 2010-13</v>
          </cell>
          <cell r="CY124" t="str">
            <v>Average time in 2011-14 was longer than in 2010-13</v>
          </cell>
          <cell r="CZ124" t="str">
            <v>Average time in 2011-14 was longer than in 2010-13</v>
          </cell>
          <cell r="DA124" t="str">
            <v>Average time in 2011-14 was longer than in 2010-13</v>
          </cell>
          <cell r="DB124" t="str">
            <v>Average time in 2011-14 was shorter than in 2010-13</v>
          </cell>
          <cell r="DC124" t="str">
            <v>N/A</v>
          </cell>
          <cell r="DD124" t="str">
            <v>Average time in 2011-14 was longer than in 2010-13</v>
          </cell>
          <cell r="DE124" t="str">
            <v>Average time in 2011-14 was longer than in 2010-13</v>
          </cell>
          <cell r="DF124" t="str">
            <v>Average time in 2011-14 was shorter than in 2010-13</v>
          </cell>
          <cell r="DG124" t="str">
            <v>Average time in 2011-14 was shorter than in 2010-13</v>
          </cell>
          <cell r="DH124" t="str">
            <v>N/A</v>
          </cell>
          <cell r="DI124" t="str">
            <v>Average time in 2011-14 was shorter than in 2010-13</v>
          </cell>
          <cell r="DJ124" t="str">
            <v>Average time in 2011-14 was longer than in 2010-13</v>
          </cell>
          <cell r="DK124" t="str">
            <v>Average time in 2011-14 was longer than in 2010-13</v>
          </cell>
          <cell r="DL124" t="str">
            <v>Average time in 2011-14 was longer than in 2010-13</v>
          </cell>
          <cell r="DM124" t="str">
            <v>Average time in 2011-14 was shorter than in 2010-13</v>
          </cell>
          <cell r="DN124" t="str">
            <v>Average time in 2011-14 was shorter than in 2010-13</v>
          </cell>
          <cell r="DO124" t="str">
            <v>Average time in 2011-14 was longer than in 2010-13</v>
          </cell>
          <cell r="DP124" t="str">
            <v>Average time in 2011-14 was longer than in 2010-13</v>
          </cell>
          <cell r="DQ124" t="str">
            <v>Average time in 2011-14 was longer than in 2010-13</v>
          </cell>
          <cell r="DR124" t="str">
            <v>Average time in 2011-14 was shorter than in 2010-13</v>
          </cell>
          <cell r="DS124" t="str">
            <v>Average time in 2011-14 was shorter than in 2010-13</v>
          </cell>
          <cell r="DT124" t="str">
            <v>Average time in 2011-14 was shorter than in 2010-13</v>
          </cell>
          <cell r="DU124" t="str">
            <v>Average time in 2011-14 was shorter than in 2010-13</v>
          </cell>
          <cell r="DV124" t="str">
            <v>Average time in 2011-14 was shorter than in 2010-13</v>
          </cell>
          <cell r="DW124" t="str">
            <v>Average time in 2011-14 was shorter than in 2010-13</v>
          </cell>
          <cell r="DX124" t="str">
            <v>Average time in 2011-14 was longer than in 2010-13</v>
          </cell>
          <cell r="DY124" t="str">
            <v>Average time in 2011-14 was shorter than in 2010-13</v>
          </cell>
          <cell r="DZ124" t="str">
            <v>Average time in 2011-14 was longer than in 2010-13</v>
          </cell>
          <cell r="EA124" t="str">
            <v>Average time in 2011-14 was longer than in 2010-13</v>
          </cell>
          <cell r="EB124" t="str">
            <v>Average time in 2011-14 was longer than in 2010-13</v>
          </cell>
          <cell r="EC124" t="str">
            <v>Average time in 2011-14 was longer than in 2010-13</v>
          </cell>
          <cell r="ED124" t="str">
            <v>Average time in 2011-14 was longer than in 2010-13</v>
          </cell>
          <cell r="EE124" t="str">
            <v>Average time in 2011-14 was longer than in 2010-13</v>
          </cell>
          <cell r="EF124" t="str">
            <v>Average time in 2011-14 was longer than in 2010-13</v>
          </cell>
          <cell r="EG124" t="str">
            <v>Average time in 2011-14 was longer than in 2010-13</v>
          </cell>
          <cell r="EH124" t="str">
            <v>Average time in 2011-14 was longer than in 2010-13</v>
          </cell>
          <cell r="EI124" t="str">
            <v>Average time in 2011-14 was shorter than in 2010-13</v>
          </cell>
          <cell r="EJ124" t="str">
            <v>Average time in 2011-14 was longer than in 2010-13</v>
          </cell>
          <cell r="EK124" t="str">
            <v>Average time in 2011-14 was longer than in 2010-13</v>
          </cell>
          <cell r="EL124" t="str">
            <v>Average time in 2011-14 was shorter than in 2010-13</v>
          </cell>
          <cell r="EM124" t="str">
            <v>Average time in 2011-14 was longer than in 2010-13</v>
          </cell>
          <cell r="EN124" t="str">
            <v>Average time in 2011-14 was longer than in 2010-13</v>
          </cell>
          <cell r="EO124" t="str">
            <v>Average time in 2011-14 was longer than in 2010-13</v>
          </cell>
          <cell r="EP124" t="str">
            <v>Average time in 2011-14 was longer than in 2010-13</v>
          </cell>
          <cell r="EQ124" t="str">
            <v>Average time in 2011-14 was shorter than in 2010-13</v>
          </cell>
          <cell r="ER124" t="str">
            <v>Average time in 2011-14 was longer than in 2010-13</v>
          </cell>
          <cell r="ES124" t="str">
            <v>Average time in 2011-14 was longer than in 2010-13</v>
          </cell>
          <cell r="ET124" t="str">
            <v>Average time in 2011-14 was longer than in 2010-13</v>
          </cell>
          <cell r="EU124" t="str">
            <v>Average time in 2011-14 was longer than in 2010-13</v>
          </cell>
          <cell r="EV124" t="str">
            <v>Average time in 2011-14 was shorter than in 2010-13</v>
          </cell>
          <cell r="EW124" t="str">
            <v>Average time in 2011-14 was shorter than in 2010-13</v>
          </cell>
          <cell r="EX124" t="str">
            <v>Average time in 2011-14 was longer than in 2010-13</v>
          </cell>
          <cell r="EY124" t="str">
            <v>Average time in 2011-14 was longer than in 2010-13</v>
          </cell>
        </row>
        <row r="125">
          <cell r="A125" t="str">
            <v xml:space="preserve">Number of approved adoptive families as at 31 March 2014 </v>
          </cell>
          <cell r="B125" t="str">
            <v>2008-11</v>
          </cell>
        </row>
        <row r="126">
          <cell r="B126" t="str">
            <v>2009-12</v>
          </cell>
        </row>
        <row r="127">
          <cell r="B127" t="str">
            <v>2010-13</v>
          </cell>
          <cell r="C127" t="str">
            <v>4,195</v>
          </cell>
          <cell r="D127">
            <v>0</v>
          </cell>
          <cell r="E127">
            <v>16</v>
          </cell>
          <cell r="F127">
            <v>21</v>
          </cell>
          <cell r="G127">
            <v>15</v>
          </cell>
          <cell r="H127" t="str">
            <v>48*</v>
          </cell>
          <cell r="I127">
            <v>12</v>
          </cell>
          <cell r="J127" t="str">
            <v>48*</v>
          </cell>
          <cell r="K127">
            <v>24</v>
          </cell>
          <cell r="L127">
            <v>22</v>
          </cell>
          <cell r="M127">
            <v>21</v>
          </cell>
          <cell r="N127">
            <v>25</v>
          </cell>
          <cell r="O127">
            <v>20</v>
          </cell>
          <cell r="P127" t="str">
            <v>48*</v>
          </cell>
          <cell r="Q127">
            <v>19</v>
          </cell>
          <cell r="R127">
            <v>15</v>
          </cell>
          <cell r="S127">
            <v>13</v>
          </cell>
          <cell r="T127">
            <v>23</v>
          </cell>
          <cell r="U127">
            <v>24</v>
          </cell>
          <cell r="V127">
            <v>31</v>
          </cell>
          <cell r="W127">
            <v>18</v>
          </cell>
          <cell r="X127">
            <v>19</v>
          </cell>
          <cell r="Y127">
            <v>27</v>
          </cell>
          <cell r="Z127">
            <v>2</v>
          </cell>
          <cell r="AA127">
            <v>22</v>
          </cell>
          <cell r="AB127">
            <v>20</v>
          </cell>
          <cell r="AC127">
            <v>23</v>
          </cell>
          <cell r="AD127">
            <v>8</v>
          </cell>
          <cell r="AE127">
            <v>16</v>
          </cell>
          <cell r="AF127">
            <v>22</v>
          </cell>
          <cell r="AG127">
            <v>15</v>
          </cell>
          <cell r="AH127">
            <v>11</v>
          </cell>
          <cell r="AI127">
            <v>12</v>
          </cell>
          <cell r="AJ127">
            <v>21</v>
          </cell>
          <cell r="AK127">
            <v>95</v>
          </cell>
          <cell r="AL127">
            <v>48</v>
          </cell>
          <cell r="AM127">
            <v>12</v>
          </cell>
          <cell r="AN127">
            <v>18</v>
          </cell>
          <cell r="AO127">
            <v>15</v>
          </cell>
          <cell r="AP127">
            <v>18</v>
          </cell>
          <cell r="AQ127">
            <v>12</v>
          </cell>
          <cell r="AR127">
            <v>11</v>
          </cell>
          <cell r="AS127">
            <v>57</v>
          </cell>
          <cell r="AT127" t="str">
            <v>45*</v>
          </cell>
          <cell r="AU127">
            <v>20</v>
          </cell>
          <cell r="AV127">
            <v>48</v>
          </cell>
          <cell r="AW127">
            <v>25</v>
          </cell>
          <cell r="AX127">
            <v>25</v>
          </cell>
          <cell r="AY127">
            <v>48</v>
          </cell>
          <cell r="AZ127">
            <v>16</v>
          </cell>
          <cell r="BA127">
            <v>23</v>
          </cell>
          <cell r="BB127">
            <v>39</v>
          </cell>
          <cell r="BC127">
            <v>42</v>
          </cell>
          <cell r="BD127">
            <v>25</v>
          </cell>
          <cell r="BE127">
            <v>22</v>
          </cell>
          <cell r="BF127" t="str">
            <v>45*</v>
          </cell>
          <cell r="BG127">
            <v>10</v>
          </cell>
          <cell r="BH127">
            <v>26</v>
          </cell>
          <cell r="BI127">
            <v>18</v>
          </cell>
          <cell r="BJ127">
            <v>36</v>
          </cell>
          <cell r="BK127">
            <v>44</v>
          </cell>
          <cell r="BL127">
            <v>18</v>
          </cell>
          <cell r="BM127">
            <v>36</v>
          </cell>
          <cell r="BN127">
            <v>116</v>
          </cell>
          <cell r="BO127">
            <v>28</v>
          </cell>
          <cell r="BP127">
            <v>20</v>
          </cell>
          <cell r="BQ127">
            <v>50</v>
          </cell>
          <cell r="BR127">
            <v>25</v>
          </cell>
          <cell r="BS127">
            <v>32</v>
          </cell>
          <cell r="BT127">
            <v>24</v>
          </cell>
          <cell r="BU127">
            <v>0</v>
          </cell>
          <cell r="BV127">
            <v>10</v>
          </cell>
          <cell r="BW127">
            <v>42</v>
          </cell>
          <cell r="BX127">
            <v>26</v>
          </cell>
          <cell r="BY127">
            <v>19</v>
          </cell>
          <cell r="BZ127">
            <v>16</v>
          </cell>
          <cell r="CA127">
            <v>8</v>
          </cell>
          <cell r="CB127">
            <v>4</v>
          </cell>
          <cell r="CC127">
            <v>14</v>
          </cell>
          <cell r="CD127">
            <v>29</v>
          </cell>
          <cell r="CE127">
            <v>13</v>
          </cell>
          <cell r="CF127">
            <v>12</v>
          </cell>
          <cell r="CG127">
            <v>8</v>
          </cell>
          <cell r="CH127">
            <v>47</v>
          </cell>
          <cell r="CI127">
            <v>15</v>
          </cell>
          <cell r="CJ127">
            <v>22</v>
          </cell>
          <cell r="CK127" t="str">
            <v>25*</v>
          </cell>
          <cell r="CL127" t="str">
            <v>25*</v>
          </cell>
          <cell r="CM127">
            <v>32</v>
          </cell>
          <cell r="CN127">
            <v>19</v>
          </cell>
          <cell r="CO127">
            <v>37</v>
          </cell>
          <cell r="CP127">
            <v>29</v>
          </cell>
          <cell r="CQ127">
            <v>22</v>
          </cell>
          <cell r="CR127">
            <v>16</v>
          </cell>
          <cell r="CS127">
            <v>18</v>
          </cell>
          <cell r="CT127">
            <v>49</v>
          </cell>
          <cell r="CU127">
            <v>11</v>
          </cell>
          <cell r="CV127">
            <v>38</v>
          </cell>
          <cell r="CW127">
            <v>27</v>
          </cell>
          <cell r="CX127">
            <v>57</v>
          </cell>
          <cell r="CY127">
            <v>20</v>
          </cell>
          <cell r="CZ127">
            <v>28</v>
          </cell>
          <cell r="DA127" t="str">
            <v>35*</v>
          </cell>
          <cell r="DB127">
            <v>34</v>
          </cell>
          <cell r="DC127" t="str">
            <v>35*</v>
          </cell>
          <cell r="DD127">
            <v>57</v>
          </cell>
          <cell r="DE127">
            <v>20</v>
          </cell>
          <cell r="DF127">
            <v>31</v>
          </cell>
          <cell r="DG127">
            <v>19</v>
          </cell>
          <cell r="DH127">
            <v>7</v>
          </cell>
          <cell r="DI127">
            <v>12</v>
          </cell>
          <cell r="DJ127">
            <v>12</v>
          </cell>
          <cell r="DK127">
            <v>13</v>
          </cell>
          <cell r="DL127">
            <v>24</v>
          </cell>
          <cell r="DM127">
            <v>9</v>
          </cell>
          <cell r="DN127">
            <v>56</v>
          </cell>
          <cell r="DO127">
            <v>27</v>
          </cell>
          <cell r="DP127">
            <v>9</v>
          </cell>
          <cell r="DQ127" t="str">
            <v>45*</v>
          </cell>
          <cell r="DR127">
            <v>62</v>
          </cell>
          <cell r="DS127">
            <v>43</v>
          </cell>
          <cell r="DT127">
            <v>17</v>
          </cell>
          <cell r="DU127">
            <v>94</v>
          </cell>
          <cell r="DV127">
            <v>28</v>
          </cell>
          <cell r="DW127">
            <v>15</v>
          </cell>
          <cell r="DX127">
            <v>17</v>
          </cell>
          <cell r="DY127">
            <v>35</v>
          </cell>
          <cell r="DZ127">
            <v>93</v>
          </cell>
          <cell r="EA127">
            <v>25</v>
          </cell>
          <cell r="EB127">
            <v>61</v>
          </cell>
          <cell r="EC127">
            <v>21</v>
          </cell>
          <cell r="ED127">
            <v>8</v>
          </cell>
          <cell r="EE127">
            <v>51</v>
          </cell>
          <cell r="EF127">
            <v>63</v>
          </cell>
          <cell r="EG127" t="str">
            <v>25*</v>
          </cell>
          <cell r="EH127" t="str">
            <v>25*</v>
          </cell>
          <cell r="EI127">
            <v>18</v>
          </cell>
          <cell r="EJ127">
            <v>27</v>
          </cell>
          <cell r="EK127">
            <v>41</v>
          </cell>
          <cell r="EL127">
            <v>33</v>
          </cell>
          <cell r="EM127">
            <v>31</v>
          </cell>
          <cell r="EN127">
            <v>92</v>
          </cell>
          <cell r="EO127">
            <v>11</v>
          </cell>
          <cell r="EP127">
            <v>51</v>
          </cell>
          <cell r="EQ127">
            <v>59</v>
          </cell>
          <cell r="ER127">
            <v>68</v>
          </cell>
          <cell r="ES127">
            <v>20</v>
          </cell>
          <cell r="ET127">
            <v>32</v>
          </cell>
          <cell r="EU127">
            <v>37</v>
          </cell>
          <cell r="EV127">
            <v>43</v>
          </cell>
          <cell r="EW127">
            <v>46</v>
          </cell>
          <cell r="EX127">
            <v>63</v>
          </cell>
          <cell r="EY127">
            <v>55</v>
          </cell>
        </row>
        <row r="128">
          <cell r="B128" t="str">
            <v>2011-14</v>
          </cell>
        </row>
        <row r="129">
          <cell r="B129" t="str">
            <v>2012-15</v>
          </cell>
        </row>
        <row r="130">
          <cell r="B130" t="str">
            <v>2013-16</v>
          </cell>
        </row>
        <row r="131">
          <cell r="B131" t="str">
            <v>Trend</v>
          </cell>
        </row>
        <row r="132">
          <cell r="B132" t="str">
            <v>Rank</v>
          </cell>
        </row>
        <row r="133">
          <cell r="A133" t="str">
            <v>Proportion of adoptive families who were matched to a child during 2013-14 who waited more than 6 months from approval to being matched to a child</v>
          </cell>
          <cell r="B133" t="str">
            <v>2008-11</v>
          </cell>
        </row>
        <row r="134">
          <cell r="B134" t="str">
            <v>2009-12</v>
          </cell>
        </row>
        <row r="135">
          <cell r="B135" t="str">
            <v>2010-13</v>
          </cell>
          <cell r="C135">
            <v>58</v>
          </cell>
          <cell r="D135" t="str">
            <v>..</v>
          </cell>
          <cell r="E135">
            <v>44</v>
          </cell>
          <cell r="F135">
            <v>31</v>
          </cell>
          <cell r="G135">
            <v>70</v>
          </cell>
          <cell r="H135" t="str">
            <v>65*</v>
          </cell>
          <cell r="I135" t="str">
            <v>x</v>
          </cell>
          <cell r="J135" t="str">
            <v>65*</v>
          </cell>
          <cell r="K135" t="str">
            <v>x</v>
          </cell>
          <cell r="L135">
            <v>0</v>
          </cell>
          <cell r="M135">
            <v>70</v>
          </cell>
          <cell r="N135">
            <v>87</v>
          </cell>
          <cell r="O135" t="str">
            <v>x</v>
          </cell>
          <cell r="P135" t="str">
            <v>65*</v>
          </cell>
          <cell r="Q135">
            <v>75</v>
          </cell>
          <cell r="R135">
            <v>55</v>
          </cell>
          <cell r="S135">
            <v>55</v>
          </cell>
          <cell r="T135" t="str">
            <v>x</v>
          </cell>
          <cell r="U135">
            <v>82</v>
          </cell>
          <cell r="V135">
            <v>44</v>
          </cell>
          <cell r="W135">
            <v>77</v>
          </cell>
          <cell r="X135" t="str">
            <v>x</v>
          </cell>
          <cell r="Y135">
            <v>54</v>
          </cell>
          <cell r="Z135" t="str">
            <v>..</v>
          </cell>
          <cell r="AA135">
            <v>73</v>
          </cell>
          <cell r="AB135">
            <v>72</v>
          </cell>
          <cell r="AC135">
            <v>75</v>
          </cell>
          <cell r="AD135">
            <v>73</v>
          </cell>
          <cell r="AE135" t="str">
            <v>x</v>
          </cell>
          <cell r="AF135">
            <v>36</v>
          </cell>
          <cell r="AG135" t="str">
            <v>x</v>
          </cell>
          <cell r="AH135" t="str">
            <v>x</v>
          </cell>
          <cell r="AI135" t="str">
            <v>x</v>
          </cell>
          <cell r="AJ135">
            <v>43</v>
          </cell>
          <cell r="AK135">
            <v>62</v>
          </cell>
          <cell r="AL135">
            <v>84</v>
          </cell>
          <cell r="AM135" t="str">
            <v>x</v>
          </cell>
          <cell r="AN135">
            <v>80</v>
          </cell>
          <cell r="AO135">
            <v>82</v>
          </cell>
          <cell r="AP135">
            <v>63</v>
          </cell>
          <cell r="AQ135">
            <v>50</v>
          </cell>
          <cell r="AR135" t="str">
            <v>x</v>
          </cell>
          <cell r="AS135">
            <v>40</v>
          </cell>
          <cell r="AT135" t="str">
            <v>76*</v>
          </cell>
          <cell r="AU135">
            <v>39</v>
          </cell>
          <cell r="AV135">
            <v>67</v>
          </cell>
          <cell r="AW135">
            <v>47</v>
          </cell>
          <cell r="AX135">
            <v>71</v>
          </cell>
          <cell r="AY135">
            <v>48</v>
          </cell>
          <cell r="AZ135">
            <v>69</v>
          </cell>
          <cell r="BA135">
            <v>31</v>
          </cell>
          <cell r="BB135">
            <v>67</v>
          </cell>
          <cell r="BC135">
            <v>59</v>
          </cell>
          <cell r="BD135">
            <v>83</v>
          </cell>
          <cell r="BE135">
            <v>68</v>
          </cell>
          <cell r="BF135" t="str">
            <v>76*</v>
          </cell>
          <cell r="BG135">
            <v>0</v>
          </cell>
          <cell r="BH135">
            <v>43</v>
          </cell>
          <cell r="BI135">
            <v>40</v>
          </cell>
          <cell r="BJ135">
            <v>63</v>
          </cell>
          <cell r="BK135">
            <v>49</v>
          </cell>
          <cell r="BL135">
            <v>100</v>
          </cell>
          <cell r="BM135">
            <v>56</v>
          </cell>
          <cell r="BN135">
            <v>88</v>
          </cell>
          <cell r="BO135">
            <v>63</v>
          </cell>
          <cell r="BP135">
            <v>64</v>
          </cell>
          <cell r="BQ135">
            <v>73</v>
          </cell>
          <cell r="BR135">
            <v>74</v>
          </cell>
          <cell r="BS135">
            <v>56</v>
          </cell>
          <cell r="BT135">
            <v>32</v>
          </cell>
          <cell r="BU135" t="str">
            <v>..</v>
          </cell>
          <cell r="BV135">
            <v>100</v>
          </cell>
          <cell r="BW135">
            <v>85</v>
          </cell>
          <cell r="BX135">
            <v>60</v>
          </cell>
          <cell r="BY135">
            <v>48</v>
          </cell>
          <cell r="BZ135">
            <v>42</v>
          </cell>
          <cell r="CA135">
            <v>63</v>
          </cell>
          <cell r="CB135">
            <v>0</v>
          </cell>
          <cell r="CC135">
            <v>58</v>
          </cell>
          <cell r="CD135">
            <v>47</v>
          </cell>
          <cell r="CE135">
            <v>70</v>
          </cell>
          <cell r="CF135">
            <v>69</v>
          </cell>
          <cell r="CG135">
            <v>63</v>
          </cell>
          <cell r="CH135">
            <v>80</v>
          </cell>
          <cell r="CI135">
            <v>100</v>
          </cell>
          <cell r="CJ135">
            <v>64</v>
          </cell>
          <cell r="CK135" t="str">
            <v>79*</v>
          </cell>
          <cell r="CL135" t="str">
            <v>79*</v>
          </cell>
          <cell r="CM135">
            <v>79</v>
          </cell>
          <cell r="CN135">
            <v>83</v>
          </cell>
          <cell r="CO135">
            <v>59</v>
          </cell>
          <cell r="CP135">
            <v>61</v>
          </cell>
          <cell r="CQ135">
            <v>42</v>
          </cell>
          <cell r="CR135" t="str">
            <v>x</v>
          </cell>
          <cell r="CS135">
            <v>63</v>
          </cell>
          <cell r="CT135">
            <v>36</v>
          </cell>
          <cell r="CU135" t="str">
            <v>x</v>
          </cell>
          <cell r="CV135">
            <v>35</v>
          </cell>
          <cell r="CW135">
            <v>41</v>
          </cell>
          <cell r="CX135">
            <v>48</v>
          </cell>
          <cell r="CY135">
            <v>54</v>
          </cell>
          <cell r="CZ135">
            <v>73</v>
          </cell>
          <cell r="DA135" t="str">
            <v>44*</v>
          </cell>
          <cell r="DB135">
            <v>42</v>
          </cell>
          <cell r="DC135" t="str">
            <v>44*</v>
          </cell>
          <cell r="DD135">
            <v>49</v>
          </cell>
          <cell r="DE135">
            <v>36</v>
          </cell>
          <cell r="DF135">
            <v>50</v>
          </cell>
          <cell r="DG135">
            <v>59</v>
          </cell>
          <cell r="DH135" t="str">
            <v>x</v>
          </cell>
          <cell r="DI135">
            <v>64</v>
          </cell>
          <cell r="DJ135">
            <v>100</v>
          </cell>
          <cell r="DK135">
            <v>56</v>
          </cell>
          <cell r="DL135">
            <v>67</v>
          </cell>
          <cell r="DM135" t="str">
            <v>x</v>
          </cell>
          <cell r="DN135">
            <v>90</v>
          </cell>
          <cell r="DO135">
            <v>63</v>
          </cell>
          <cell r="DP135">
            <v>100</v>
          </cell>
          <cell r="DQ135" t="str">
            <v>76*</v>
          </cell>
          <cell r="DR135">
            <v>63</v>
          </cell>
          <cell r="DS135">
            <v>83</v>
          </cell>
          <cell r="DT135">
            <v>45</v>
          </cell>
          <cell r="DU135">
            <v>65</v>
          </cell>
          <cell r="DV135" t="str">
            <v>x</v>
          </cell>
          <cell r="DW135">
            <v>87</v>
          </cell>
          <cell r="DX135">
            <v>47</v>
          </cell>
          <cell r="DY135">
            <v>68</v>
          </cell>
          <cell r="DZ135">
            <v>54</v>
          </cell>
          <cell r="EA135">
            <v>62</v>
          </cell>
          <cell r="EB135">
            <v>72</v>
          </cell>
          <cell r="EC135">
            <v>65</v>
          </cell>
          <cell r="ED135" t="str">
            <v>x</v>
          </cell>
          <cell r="EE135">
            <v>38</v>
          </cell>
          <cell r="EF135">
            <v>68</v>
          </cell>
          <cell r="EG135" t="str">
            <v>50*</v>
          </cell>
          <cell r="EH135" t="str">
            <v>50*</v>
          </cell>
          <cell r="EI135">
            <v>78</v>
          </cell>
          <cell r="EJ135">
            <v>50</v>
          </cell>
          <cell r="EK135">
            <v>75</v>
          </cell>
          <cell r="EL135">
            <v>59</v>
          </cell>
          <cell r="EM135">
            <v>88</v>
          </cell>
          <cell r="EN135">
            <v>44</v>
          </cell>
          <cell r="EO135">
            <v>75</v>
          </cell>
          <cell r="EP135">
            <v>45</v>
          </cell>
          <cell r="EQ135">
            <v>27</v>
          </cell>
          <cell r="ER135">
            <v>33</v>
          </cell>
          <cell r="ES135">
            <v>83</v>
          </cell>
          <cell r="ET135">
            <v>89</v>
          </cell>
          <cell r="EU135">
            <v>80</v>
          </cell>
          <cell r="EV135">
            <v>68</v>
          </cell>
          <cell r="EW135">
            <v>63</v>
          </cell>
          <cell r="EX135">
            <v>55</v>
          </cell>
          <cell r="EY135">
            <v>70</v>
          </cell>
        </row>
        <row r="136">
          <cell r="B136" t="str">
            <v>2011-14</v>
          </cell>
        </row>
        <row r="137">
          <cell r="B137" t="str">
            <v>2012-15</v>
          </cell>
        </row>
        <row r="138">
          <cell r="B138" t="str">
            <v>2013-16</v>
          </cell>
        </row>
        <row r="139">
          <cell r="B139" t="str">
            <v>Trend</v>
          </cell>
        </row>
        <row r="140">
          <cell r="B140" t="str">
            <v>Rank</v>
          </cell>
        </row>
        <row r="141">
          <cell r="A141" t="str">
            <v>Number of applications still to be assessed (not yet approved or rejected) as at 31st March 2014</v>
          </cell>
          <cell r="B141" t="str">
            <v>2008-11</v>
          </cell>
        </row>
        <row r="142">
          <cell r="B142" t="str">
            <v>2009-12</v>
          </cell>
        </row>
        <row r="143">
          <cell r="B143" t="str">
            <v>2010-13</v>
          </cell>
          <cell r="C143" t="str">
            <v>2,506</v>
          </cell>
          <cell r="D143">
            <v>2</v>
          </cell>
          <cell r="E143">
            <v>25</v>
          </cell>
          <cell r="F143">
            <v>11</v>
          </cell>
          <cell r="G143">
            <v>7</v>
          </cell>
          <cell r="H143" t="str">
            <v>21*</v>
          </cell>
          <cell r="I143">
            <v>14</v>
          </cell>
          <cell r="J143" t="str">
            <v>21*</v>
          </cell>
          <cell r="K143">
            <v>20</v>
          </cell>
          <cell r="L143"/>
          <cell r="M143">
            <v>23</v>
          </cell>
          <cell r="N143">
            <v>11</v>
          </cell>
          <cell r="O143">
            <v>5</v>
          </cell>
          <cell r="P143" t="str">
            <v>21*</v>
          </cell>
          <cell r="Q143">
            <v>13</v>
          </cell>
          <cell r="R143">
            <v>10</v>
          </cell>
          <cell r="S143">
            <v>15</v>
          </cell>
          <cell r="T143">
            <v>11</v>
          </cell>
          <cell r="U143">
            <v>8</v>
          </cell>
          <cell r="V143">
            <v>6</v>
          </cell>
          <cell r="W143">
            <v>20</v>
          </cell>
          <cell r="X143">
            <v>6</v>
          </cell>
          <cell r="Y143">
            <v>26</v>
          </cell>
          <cell r="Z143">
            <v>0</v>
          </cell>
          <cell r="AA143">
            <v>7</v>
          </cell>
          <cell r="AB143">
            <v>17</v>
          </cell>
          <cell r="AC143">
            <v>6</v>
          </cell>
          <cell r="AD143">
            <v>2</v>
          </cell>
          <cell r="AE143">
            <v>2</v>
          </cell>
          <cell r="AF143">
            <v>23</v>
          </cell>
          <cell r="AG143">
            <v>6</v>
          </cell>
          <cell r="AH143">
            <v>9</v>
          </cell>
          <cell r="AI143">
            <v>12</v>
          </cell>
          <cell r="AJ143">
            <v>25</v>
          </cell>
          <cell r="AK143">
            <v>47</v>
          </cell>
          <cell r="AL143">
            <v>27</v>
          </cell>
          <cell r="AM143">
            <v>9</v>
          </cell>
          <cell r="AN143">
            <v>4</v>
          </cell>
          <cell r="AO143">
            <v>7</v>
          </cell>
          <cell r="AP143">
            <v>8</v>
          </cell>
          <cell r="AQ143">
            <v>9</v>
          </cell>
          <cell r="AR143">
            <v>6</v>
          </cell>
          <cell r="AS143">
            <v>25</v>
          </cell>
          <cell r="AT143" t="str">
            <v>47*</v>
          </cell>
          <cell r="AU143">
            <v>16</v>
          </cell>
          <cell r="AV143">
            <v>27</v>
          </cell>
          <cell r="AW143">
            <v>14</v>
          </cell>
          <cell r="AX143">
            <v>11</v>
          </cell>
          <cell r="AY143">
            <v>60</v>
          </cell>
          <cell r="AZ143">
            <v>16</v>
          </cell>
          <cell r="BA143">
            <v>5</v>
          </cell>
          <cell r="BB143">
            <v>22</v>
          </cell>
          <cell r="BC143">
            <v>24</v>
          </cell>
          <cell r="BD143">
            <v>15</v>
          </cell>
          <cell r="BE143">
            <v>20</v>
          </cell>
          <cell r="BF143" t="str">
            <v>47*</v>
          </cell>
          <cell r="BG143">
            <v>1</v>
          </cell>
          <cell r="BH143">
            <v>20</v>
          </cell>
          <cell r="BI143">
            <v>3</v>
          </cell>
          <cell r="BJ143">
            <v>23</v>
          </cell>
          <cell r="BK143">
            <v>56</v>
          </cell>
          <cell r="BL143">
            <v>5</v>
          </cell>
          <cell r="BM143">
            <v>20</v>
          </cell>
          <cell r="BN143">
            <v>66</v>
          </cell>
          <cell r="BO143">
            <v>19</v>
          </cell>
          <cell r="BP143">
            <v>14</v>
          </cell>
          <cell r="BQ143">
            <v>28</v>
          </cell>
          <cell r="BR143">
            <v>6</v>
          </cell>
          <cell r="BS143">
            <v>8</v>
          </cell>
          <cell r="BT143">
            <v>15</v>
          </cell>
          <cell r="BU143">
            <v>0</v>
          </cell>
          <cell r="BV143">
            <v>8</v>
          </cell>
          <cell r="BW143">
            <v>21</v>
          </cell>
          <cell r="BX143">
            <v>4</v>
          </cell>
          <cell r="BY143">
            <v>9</v>
          </cell>
          <cell r="BZ143">
            <v>10</v>
          </cell>
          <cell r="CA143">
            <v>22</v>
          </cell>
          <cell r="CB143">
            <v>18</v>
          </cell>
          <cell r="CC143">
            <v>6</v>
          </cell>
          <cell r="CD143">
            <v>18</v>
          </cell>
          <cell r="CE143">
            <v>7</v>
          </cell>
          <cell r="CF143">
            <v>10</v>
          </cell>
          <cell r="CG143">
            <v>12</v>
          </cell>
          <cell r="CH143">
            <v>25</v>
          </cell>
          <cell r="CI143">
            <v>10</v>
          </cell>
          <cell r="CJ143">
            <v>5</v>
          </cell>
          <cell r="CK143" t="str">
            <v>18*</v>
          </cell>
          <cell r="CL143" t="str">
            <v>18*</v>
          </cell>
          <cell r="CM143">
            <v>16</v>
          </cell>
          <cell r="CN143">
            <v>15</v>
          </cell>
          <cell r="CO143">
            <v>21</v>
          </cell>
          <cell r="CP143">
            <v>18</v>
          </cell>
          <cell r="CQ143">
            <v>14</v>
          </cell>
          <cell r="CR143">
            <v>15</v>
          </cell>
          <cell r="CS143">
            <v>10</v>
          </cell>
          <cell r="CT143">
            <v>18</v>
          </cell>
          <cell r="CU143">
            <v>8</v>
          </cell>
          <cell r="CV143">
            <v>32</v>
          </cell>
          <cell r="CW143">
            <v>21</v>
          </cell>
          <cell r="CX143">
            <v>18</v>
          </cell>
          <cell r="CY143">
            <v>22</v>
          </cell>
          <cell r="CZ143">
            <v>36</v>
          </cell>
          <cell r="DA143" t="str">
            <v>17*</v>
          </cell>
          <cell r="DB143">
            <v>22</v>
          </cell>
          <cell r="DC143" t="str">
            <v>17*</v>
          </cell>
          <cell r="DD143">
            <v>43</v>
          </cell>
          <cell r="DE143">
            <v>11</v>
          </cell>
          <cell r="DF143">
            <v>21</v>
          </cell>
          <cell r="DG143">
            <v>6</v>
          </cell>
          <cell r="DH143">
            <v>10</v>
          </cell>
          <cell r="DI143">
            <v>8</v>
          </cell>
          <cell r="DJ143">
            <v>4</v>
          </cell>
          <cell r="DK143">
            <v>21</v>
          </cell>
          <cell r="DL143">
            <v>10</v>
          </cell>
          <cell r="DM143">
            <v>7</v>
          </cell>
          <cell r="DN143">
            <v>27</v>
          </cell>
          <cell r="DO143">
            <v>15</v>
          </cell>
          <cell r="DP143">
            <v>6</v>
          </cell>
          <cell r="DQ143" t="str">
            <v>47*</v>
          </cell>
          <cell r="DR143">
            <v>15</v>
          </cell>
          <cell r="DS143">
            <v>7</v>
          </cell>
          <cell r="DT143">
            <v>6</v>
          </cell>
          <cell r="DU143">
            <v>41</v>
          </cell>
          <cell r="DV143">
            <v>11</v>
          </cell>
          <cell r="DW143">
            <v>6</v>
          </cell>
          <cell r="DX143">
            <v>8</v>
          </cell>
          <cell r="DY143">
            <v>16</v>
          </cell>
          <cell r="DZ143">
            <v>99</v>
          </cell>
          <cell r="EA143">
            <v>26</v>
          </cell>
          <cell r="EB143">
            <v>32</v>
          </cell>
          <cell r="EC143">
            <v>15</v>
          </cell>
          <cell r="ED143">
            <v>8</v>
          </cell>
          <cell r="EE143">
            <v>27</v>
          </cell>
          <cell r="EF143">
            <v>21</v>
          </cell>
          <cell r="EG143" t="str">
            <v>21*</v>
          </cell>
          <cell r="EH143" t="str">
            <v>21*</v>
          </cell>
          <cell r="EI143">
            <v>19</v>
          </cell>
          <cell r="EJ143">
            <v>6</v>
          </cell>
          <cell r="EK143">
            <v>34</v>
          </cell>
          <cell r="EL143">
            <v>9</v>
          </cell>
          <cell r="EM143">
            <v>26</v>
          </cell>
          <cell r="EN143">
            <v>27</v>
          </cell>
          <cell r="EO143">
            <v>9</v>
          </cell>
          <cell r="EP143">
            <v>40</v>
          </cell>
          <cell r="EQ143">
            <v>19</v>
          </cell>
          <cell r="ER143">
            <v>34</v>
          </cell>
          <cell r="ES143">
            <v>12</v>
          </cell>
          <cell r="ET143">
            <v>21</v>
          </cell>
          <cell r="EU143">
            <v>13</v>
          </cell>
          <cell r="EV143">
            <v>16</v>
          </cell>
          <cell r="EW143">
            <v>38</v>
          </cell>
          <cell r="EX143">
            <v>31</v>
          </cell>
          <cell r="EY143">
            <v>32</v>
          </cell>
        </row>
        <row r="144">
          <cell r="B144" t="str">
            <v>2011-14</v>
          </cell>
        </row>
        <row r="145">
          <cell r="B145" t="str">
            <v>2012-15</v>
          </cell>
        </row>
        <row r="146">
          <cell r="B146" t="str">
            <v>2013-16</v>
          </cell>
        </row>
        <row r="147">
          <cell r="B147" t="str">
            <v>Trend</v>
          </cell>
        </row>
        <row r="148">
          <cell r="B148" t="str">
            <v>Rank</v>
          </cell>
        </row>
        <row r="149">
          <cell r="A149" t="str">
            <v>Number of children awaiting adoption with a placement order (as at 31 March 2014)</v>
          </cell>
          <cell r="B149" t="str">
            <v>2008-11</v>
          </cell>
        </row>
        <row r="150">
          <cell r="B150" t="str">
            <v>2009-12</v>
          </cell>
          <cell r="C150" t="str">
            <v>4,780</v>
          </cell>
          <cell r="D150">
            <v>0</v>
          </cell>
          <cell r="E150">
            <v>10</v>
          </cell>
          <cell r="F150">
            <v>25</v>
          </cell>
          <cell r="G150">
            <v>10</v>
          </cell>
          <cell r="H150">
            <v>15</v>
          </cell>
          <cell r="I150">
            <v>10</v>
          </cell>
          <cell r="J150" t="str">
            <v>x</v>
          </cell>
          <cell r="K150">
            <v>40</v>
          </cell>
          <cell r="L150">
            <v>25</v>
          </cell>
          <cell r="M150">
            <v>30</v>
          </cell>
          <cell r="N150">
            <v>10</v>
          </cell>
          <cell r="O150">
            <v>15</v>
          </cell>
          <cell r="P150">
            <v>10</v>
          </cell>
          <cell r="Q150">
            <v>25</v>
          </cell>
          <cell r="R150">
            <v>10</v>
          </cell>
          <cell r="S150">
            <v>10</v>
          </cell>
          <cell r="T150">
            <v>15</v>
          </cell>
          <cell r="U150">
            <v>10</v>
          </cell>
          <cell r="V150">
            <v>20</v>
          </cell>
          <cell r="W150">
            <v>35</v>
          </cell>
          <cell r="X150">
            <v>20</v>
          </cell>
          <cell r="Y150">
            <v>40</v>
          </cell>
          <cell r="Z150">
            <v>10</v>
          </cell>
          <cell r="AA150">
            <v>10</v>
          </cell>
          <cell r="AB150">
            <v>15</v>
          </cell>
          <cell r="AC150">
            <v>20</v>
          </cell>
          <cell r="AD150">
            <v>15</v>
          </cell>
          <cell r="AE150">
            <v>10</v>
          </cell>
          <cell r="AF150">
            <v>15</v>
          </cell>
          <cell r="AG150">
            <v>15</v>
          </cell>
          <cell r="AH150">
            <v>5</v>
          </cell>
          <cell r="AI150">
            <v>20</v>
          </cell>
          <cell r="AJ150">
            <v>15</v>
          </cell>
          <cell r="AK150">
            <v>115</v>
          </cell>
          <cell r="AL150">
            <v>30</v>
          </cell>
          <cell r="AM150">
            <v>50</v>
          </cell>
          <cell r="AN150">
            <v>40</v>
          </cell>
          <cell r="AO150">
            <v>15</v>
          </cell>
          <cell r="AP150">
            <v>10</v>
          </cell>
          <cell r="AQ150">
            <v>70</v>
          </cell>
          <cell r="AR150">
            <v>20</v>
          </cell>
          <cell r="AS150">
            <v>45</v>
          </cell>
          <cell r="AT150">
            <v>25</v>
          </cell>
          <cell r="AU150">
            <v>25</v>
          </cell>
          <cell r="AV150">
            <v>20</v>
          </cell>
          <cell r="AW150">
            <v>40</v>
          </cell>
          <cell r="AX150">
            <v>15</v>
          </cell>
          <cell r="AY150">
            <v>70</v>
          </cell>
          <cell r="AZ150">
            <v>30</v>
          </cell>
          <cell r="BA150">
            <v>45</v>
          </cell>
          <cell r="BB150">
            <v>30</v>
          </cell>
          <cell r="BC150">
            <v>20</v>
          </cell>
          <cell r="BD150">
            <v>15</v>
          </cell>
          <cell r="BE150" t="str">
            <v>x</v>
          </cell>
          <cell r="BF150">
            <v>45</v>
          </cell>
          <cell r="BG150">
            <v>20</v>
          </cell>
          <cell r="BH150">
            <v>45</v>
          </cell>
          <cell r="BI150">
            <v>55</v>
          </cell>
          <cell r="BJ150">
            <v>50</v>
          </cell>
          <cell r="BK150">
            <v>50</v>
          </cell>
          <cell r="BL150">
            <v>35</v>
          </cell>
          <cell r="BM150">
            <v>80</v>
          </cell>
          <cell r="BN150">
            <v>140</v>
          </cell>
          <cell r="BO150">
            <v>45</v>
          </cell>
          <cell r="BP150">
            <v>20</v>
          </cell>
          <cell r="BQ150">
            <v>30</v>
          </cell>
          <cell r="BR150">
            <v>15</v>
          </cell>
          <cell r="BS150">
            <v>25</v>
          </cell>
          <cell r="BT150">
            <v>40</v>
          </cell>
          <cell r="BU150">
            <v>0</v>
          </cell>
          <cell r="BV150" t="str">
            <v>x</v>
          </cell>
          <cell r="BW150">
            <v>25</v>
          </cell>
          <cell r="BX150">
            <v>15</v>
          </cell>
          <cell r="BY150">
            <v>20</v>
          </cell>
          <cell r="BZ150">
            <v>10</v>
          </cell>
          <cell r="CA150">
            <v>25</v>
          </cell>
          <cell r="CB150">
            <v>25</v>
          </cell>
          <cell r="CC150">
            <v>30</v>
          </cell>
          <cell r="CD150">
            <v>70</v>
          </cell>
          <cell r="CE150">
            <v>35</v>
          </cell>
          <cell r="CF150">
            <v>20</v>
          </cell>
          <cell r="CG150">
            <v>15</v>
          </cell>
          <cell r="CH150">
            <v>25</v>
          </cell>
          <cell r="CI150">
            <v>15</v>
          </cell>
          <cell r="CJ150">
            <v>20</v>
          </cell>
          <cell r="CK150">
            <v>5</v>
          </cell>
          <cell r="CL150">
            <v>5</v>
          </cell>
          <cell r="CM150">
            <v>30</v>
          </cell>
          <cell r="CN150">
            <v>50</v>
          </cell>
          <cell r="CO150">
            <v>100</v>
          </cell>
          <cell r="CP150">
            <v>65</v>
          </cell>
          <cell r="CQ150">
            <v>20</v>
          </cell>
          <cell r="CR150">
            <v>15</v>
          </cell>
          <cell r="CS150">
            <v>20</v>
          </cell>
          <cell r="CT150">
            <v>70</v>
          </cell>
          <cell r="CU150" t="str">
            <v>x</v>
          </cell>
          <cell r="CV150">
            <v>75</v>
          </cell>
          <cell r="CW150">
            <v>45</v>
          </cell>
          <cell r="CX150">
            <v>50</v>
          </cell>
          <cell r="CY150">
            <v>35</v>
          </cell>
          <cell r="CZ150">
            <v>40</v>
          </cell>
          <cell r="DA150">
            <v>25</v>
          </cell>
          <cell r="DB150">
            <v>30</v>
          </cell>
          <cell r="DC150">
            <v>0</v>
          </cell>
          <cell r="DD150">
            <v>90</v>
          </cell>
          <cell r="DE150">
            <v>45</v>
          </cell>
          <cell r="DF150">
            <v>10</v>
          </cell>
          <cell r="DG150">
            <v>10</v>
          </cell>
          <cell r="DH150">
            <v>10</v>
          </cell>
          <cell r="DI150">
            <v>10</v>
          </cell>
          <cell r="DJ150">
            <v>10</v>
          </cell>
          <cell r="DK150">
            <v>25</v>
          </cell>
          <cell r="DL150">
            <v>20</v>
          </cell>
          <cell r="DM150">
            <v>0</v>
          </cell>
          <cell r="DN150">
            <v>35</v>
          </cell>
          <cell r="DO150">
            <v>50</v>
          </cell>
          <cell r="DP150">
            <v>10</v>
          </cell>
          <cell r="DQ150">
            <v>15</v>
          </cell>
          <cell r="DR150">
            <v>25</v>
          </cell>
          <cell r="DS150">
            <v>30</v>
          </cell>
          <cell r="DT150">
            <v>25</v>
          </cell>
          <cell r="DU150">
            <v>70</v>
          </cell>
          <cell r="DV150">
            <v>10</v>
          </cell>
          <cell r="DW150">
            <v>15</v>
          </cell>
          <cell r="DX150">
            <v>10</v>
          </cell>
          <cell r="DY150">
            <v>40</v>
          </cell>
          <cell r="DZ150">
            <v>120</v>
          </cell>
          <cell r="EA150">
            <v>35</v>
          </cell>
          <cell r="EB150">
            <v>130</v>
          </cell>
          <cell r="EC150">
            <v>25</v>
          </cell>
          <cell r="ED150">
            <v>55</v>
          </cell>
          <cell r="EE150">
            <v>85</v>
          </cell>
          <cell r="EF150">
            <v>70</v>
          </cell>
          <cell r="EG150">
            <v>5</v>
          </cell>
          <cell r="EH150">
            <v>10</v>
          </cell>
          <cell r="EI150">
            <v>30</v>
          </cell>
          <cell r="EJ150">
            <v>20</v>
          </cell>
          <cell r="EK150">
            <v>30</v>
          </cell>
          <cell r="EL150">
            <v>45</v>
          </cell>
          <cell r="EM150">
            <v>35</v>
          </cell>
          <cell r="EN150">
            <v>55</v>
          </cell>
          <cell r="EO150">
            <v>10</v>
          </cell>
          <cell r="EP150">
            <v>40</v>
          </cell>
          <cell r="EQ150">
            <v>55</v>
          </cell>
          <cell r="ER150">
            <v>100</v>
          </cell>
          <cell r="ES150">
            <v>10</v>
          </cell>
          <cell r="ET150">
            <v>25</v>
          </cell>
          <cell r="EU150">
            <v>40</v>
          </cell>
          <cell r="EV150">
            <v>70</v>
          </cell>
          <cell r="EW150">
            <v>35</v>
          </cell>
          <cell r="EX150">
            <v>50</v>
          </cell>
          <cell r="EY150">
            <v>50</v>
          </cell>
        </row>
        <row r="151">
          <cell r="B151" t="str">
            <v>2010-13</v>
          </cell>
          <cell r="C151" t="str">
            <v>5,480</v>
          </cell>
          <cell r="D151">
            <v>0</v>
          </cell>
          <cell r="E151">
            <v>10</v>
          </cell>
          <cell r="F151">
            <v>15</v>
          </cell>
          <cell r="G151">
            <v>20</v>
          </cell>
          <cell r="H151">
            <v>15</v>
          </cell>
          <cell r="I151">
            <v>5</v>
          </cell>
          <cell r="J151" t="str">
            <v>x</v>
          </cell>
          <cell r="K151">
            <v>45</v>
          </cell>
          <cell r="L151">
            <v>25</v>
          </cell>
          <cell r="M151">
            <v>40</v>
          </cell>
          <cell r="N151">
            <v>20</v>
          </cell>
          <cell r="O151">
            <v>25</v>
          </cell>
          <cell r="P151" t="str">
            <v>x</v>
          </cell>
          <cell r="Q151">
            <v>35</v>
          </cell>
          <cell r="R151">
            <v>15</v>
          </cell>
          <cell r="S151">
            <v>25</v>
          </cell>
          <cell r="T151">
            <v>10</v>
          </cell>
          <cell r="U151">
            <v>20</v>
          </cell>
          <cell r="V151">
            <v>20</v>
          </cell>
          <cell r="W151">
            <v>30</v>
          </cell>
          <cell r="X151">
            <v>30</v>
          </cell>
          <cell r="Y151">
            <v>40</v>
          </cell>
          <cell r="Z151" t="str">
            <v>x</v>
          </cell>
          <cell r="AA151">
            <v>10</v>
          </cell>
          <cell r="AB151">
            <v>25</v>
          </cell>
          <cell r="AC151">
            <v>15</v>
          </cell>
          <cell r="AD151">
            <v>20</v>
          </cell>
          <cell r="AE151">
            <v>15</v>
          </cell>
          <cell r="AF151">
            <v>15</v>
          </cell>
          <cell r="AG151">
            <v>10</v>
          </cell>
          <cell r="AH151" t="str">
            <v>x</v>
          </cell>
          <cell r="AI151">
            <v>20</v>
          </cell>
          <cell r="AJ151">
            <v>20</v>
          </cell>
          <cell r="AK151">
            <v>155</v>
          </cell>
          <cell r="AL151">
            <v>45</v>
          </cell>
          <cell r="AM151">
            <v>60</v>
          </cell>
          <cell r="AN151">
            <v>40</v>
          </cell>
          <cell r="AO151">
            <v>20</v>
          </cell>
          <cell r="AP151">
            <v>15</v>
          </cell>
          <cell r="AQ151">
            <v>85</v>
          </cell>
          <cell r="AR151">
            <v>25</v>
          </cell>
          <cell r="AS151">
            <v>70</v>
          </cell>
          <cell r="AT151">
            <v>40</v>
          </cell>
          <cell r="AU151">
            <v>25</v>
          </cell>
          <cell r="AV151">
            <v>50</v>
          </cell>
          <cell r="AW151">
            <v>45</v>
          </cell>
          <cell r="AX151">
            <v>30</v>
          </cell>
          <cell r="AY151">
            <v>85</v>
          </cell>
          <cell r="AZ151">
            <v>40</v>
          </cell>
          <cell r="BA151">
            <v>50</v>
          </cell>
          <cell r="BB151">
            <v>30</v>
          </cell>
          <cell r="BC151">
            <v>30</v>
          </cell>
          <cell r="BD151">
            <v>20</v>
          </cell>
          <cell r="BE151">
            <v>10</v>
          </cell>
          <cell r="BF151">
            <v>55</v>
          </cell>
          <cell r="BG151">
            <v>30</v>
          </cell>
          <cell r="BH151">
            <v>50</v>
          </cell>
          <cell r="BI151">
            <v>40</v>
          </cell>
          <cell r="BJ151">
            <v>50</v>
          </cell>
          <cell r="BK151">
            <v>60</v>
          </cell>
          <cell r="BL151">
            <v>55</v>
          </cell>
          <cell r="BM151">
            <v>70</v>
          </cell>
          <cell r="BN151">
            <v>165</v>
          </cell>
          <cell r="BO151">
            <v>50</v>
          </cell>
          <cell r="BP151">
            <v>35</v>
          </cell>
          <cell r="BQ151">
            <v>20</v>
          </cell>
          <cell r="BR151">
            <v>25</v>
          </cell>
          <cell r="BS151">
            <v>25</v>
          </cell>
          <cell r="BT151">
            <v>35</v>
          </cell>
          <cell r="BU151">
            <v>0</v>
          </cell>
          <cell r="BV151" t="str">
            <v>x</v>
          </cell>
          <cell r="BW151">
            <v>30</v>
          </cell>
          <cell r="BX151">
            <v>10</v>
          </cell>
          <cell r="BY151" t="str">
            <v>x</v>
          </cell>
          <cell r="BZ151">
            <v>10</v>
          </cell>
          <cell r="CA151">
            <v>20</v>
          </cell>
          <cell r="CB151">
            <v>30</v>
          </cell>
          <cell r="CC151">
            <v>35</v>
          </cell>
          <cell r="CD151">
            <v>50</v>
          </cell>
          <cell r="CE151">
            <v>30</v>
          </cell>
          <cell r="CF151">
            <v>25</v>
          </cell>
          <cell r="CG151">
            <v>20</v>
          </cell>
          <cell r="CH151">
            <v>35</v>
          </cell>
          <cell r="CI151">
            <v>20</v>
          </cell>
          <cell r="CJ151">
            <v>20</v>
          </cell>
          <cell r="CK151">
            <v>25</v>
          </cell>
          <cell r="CL151">
            <v>10</v>
          </cell>
          <cell r="CM151">
            <v>40</v>
          </cell>
          <cell r="CN151">
            <v>30</v>
          </cell>
          <cell r="CO151">
            <v>110</v>
          </cell>
          <cell r="CP151">
            <v>65</v>
          </cell>
          <cell r="CQ151">
            <v>15</v>
          </cell>
          <cell r="CR151">
            <v>10</v>
          </cell>
          <cell r="CS151">
            <v>25</v>
          </cell>
          <cell r="CT151">
            <v>50</v>
          </cell>
          <cell r="CU151">
            <v>10</v>
          </cell>
          <cell r="CV151">
            <v>75</v>
          </cell>
          <cell r="CW151">
            <v>35</v>
          </cell>
          <cell r="CX151">
            <v>60</v>
          </cell>
          <cell r="CY151">
            <v>40</v>
          </cell>
          <cell r="CZ151">
            <v>60</v>
          </cell>
          <cell r="DA151">
            <v>25</v>
          </cell>
          <cell r="DB151">
            <v>30</v>
          </cell>
          <cell r="DC151">
            <v>0</v>
          </cell>
          <cell r="DD151">
            <v>70</v>
          </cell>
          <cell r="DE151">
            <v>55</v>
          </cell>
          <cell r="DF151">
            <v>20</v>
          </cell>
          <cell r="DG151">
            <v>15</v>
          </cell>
          <cell r="DH151">
            <v>15</v>
          </cell>
          <cell r="DI151">
            <v>15</v>
          </cell>
          <cell r="DJ151">
            <v>10</v>
          </cell>
          <cell r="DK151">
            <v>40</v>
          </cell>
          <cell r="DL151">
            <v>35</v>
          </cell>
          <cell r="DM151" t="str">
            <v>x</v>
          </cell>
          <cell r="DN151">
            <v>35</v>
          </cell>
          <cell r="DO151">
            <v>70</v>
          </cell>
          <cell r="DP151">
            <v>10</v>
          </cell>
          <cell r="DQ151">
            <v>10</v>
          </cell>
          <cell r="DR151">
            <v>45</v>
          </cell>
          <cell r="DS151">
            <v>60</v>
          </cell>
          <cell r="DT151">
            <v>20</v>
          </cell>
          <cell r="DU151">
            <v>60</v>
          </cell>
          <cell r="DV151">
            <v>20</v>
          </cell>
          <cell r="DW151">
            <v>5</v>
          </cell>
          <cell r="DX151">
            <v>15</v>
          </cell>
          <cell r="DY151">
            <v>55</v>
          </cell>
          <cell r="DZ151">
            <v>150</v>
          </cell>
          <cell r="EA151">
            <v>45</v>
          </cell>
          <cell r="EB151">
            <v>145</v>
          </cell>
          <cell r="EC151">
            <v>50</v>
          </cell>
          <cell r="ED151">
            <v>45</v>
          </cell>
          <cell r="EE151">
            <v>105</v>
          </cell>
          <cell r="EF151">
            <v>105</v>
          </cell>
          <cell r="EG151" t="str">
            <v>x</v>
          </cell>
          <cell r="EH151">
            <v>20</v>
          </cell>
          <cell r="EI151">
            <v>20</v>
          </cell>
          <cell r="EJ151">
            <v>20</v>
          </cell>
          <cell r="EK151">
            <v>35</v>
          </cell>
          <cell r="EL151">
            <v>45</v>
          </cell>
          <cell r="EM151">
            <v>45</v>
          </cell>
          <cell r="EN151">
            <v>65</v>
          </cell>
          <cell r="EO151">
            <v>5</v>
          </cell>
          <cell r="EP151">
            <v>65</v>
          </cell>
          <cell r="EQ151">
            <v>70</v>
          </cell>
          <cell r="ER151">
            <v>80</v>
          </cell>
          <cell r="ES151">
            <v>15</v>
          </cell>
          <cell r="ET151">
            <v>30</v>
          </cell>
          <cell r="EU151">
            <v>45</v>
          </cell>
          <cell r="EV151">
            <v>70</v>
          </cell>
          <cell r="EW151">
            <v>35</v>
          </cell>
          <cell r="EX151">
            <v>50</v>
          </cell>
          <cell r="EY151">
            <v>45</v>
          </cell>
        </row>
        <row r="152">
          <cell r="B152" t="str">
            <v>2011-14</v>
          </cell>
          <cell r="C152" t="str">
            <v>4,680</v>
          </cell>
          <cell r="D152">
            <v>0</v>
          </cell>
          <cell r="E152">
            <v>5</v>
          </cell>
          <cell r="F152">
            <v>5</v>
          </cell>
          <cell r="G152">
            <v>30</v>
          </cell>
          <cell r="H152">
            <v>10</v>
          </cell>
          <cell r="I152" t="str">
            <v>x</v>
          </cell>
          <cell r="J152" t="str">
            <v>x</v>
          </cell>
          <cell r="K152">
            <v>30</v>
          </cell>
          <cell r="L152">
            <v>15</v>
          </cell>
          <cell r="M152">
            <v>40</v>
          </cell>
          <cell r="N152">
            <v>10</v>
          </cell>
          <cell r="O152">
            <v>10</v>
          </cell>
          <cell r="P152" t="str">
            <v>x</v>
          </cell>
          <cell r="Q152">
            <v>40</v>
          </cell>
          <cell r="R152">
            <v>20</v>
          </cell>
          <cell r="S152">
            <v>20</v>
          </cell>
          <cell r="T152">
            <v>15</v>
          </cell>
          <cell r="U152">
            <v>20</v>
          </cell>
          <cell r="V152">
            <v>15</v>
          </cell>
          <cell r="W152">
            <v>10</v>
          </cell>
          <cell r="X152">
            <v>25</v>
          </cell>
          <cell r="Y152">
            <v>25</v>
          </cell>
          <cell r="Z152">
            <v>10</v>
          </cell>
          <cell r="AA152" t="str">
            <v>x</v>
          </cell>
          <cell r="AB152">
            <v>25</v>
          </cell>
          <cell r="AC152">
            <v>10</v>
          </cell>
          <cell r="AD152">
            <v>15</v>
          </cell>
          <cell r="AE152">
            <v>10</v>
          </cell>
          <cell r="AF152">
            <v>15</v>
          </cell>
          <cell r="AG152">
            <v>15</v>
          </cell>
          <cell r="AH152" t="str">
            <v>x</v>
          </cell>
          <cell r="AI152">
            <v>20</v>
          </cell>
          <cell r="AJ152">
            <v>10</v>
          </cell>
          <cell r="AK152">
            <v>130</v>
          </cell>
          <cell r="AL152">
            <v>45</v>
          </cell>
          <cell r="AM152">
            <v>55</v>
          </cell>
          <cell r="AN152">
            <v>30</v>
          </cell>
          <cell r="AO152">
            <v>15</v>
          </cell>
          <cell r="AP152">
            <v>25</v>
          </cell>
          <cell r="AQ152">
            <v>70</v>
          </cell>
          <cell r="AR152">
            <v>25</v>
          </cell>
          <cell r="AS152">
            <v>45</v>
          </cell>
          <cell r="AT152">
            <v>55</v>
          </cell>
          <cell r="AU152">
            <v>15</v>
          </cell>
          <cell r="AV152">
            <v>25</v>
          </cell>
          <cell r="AW152">
            <v>40</v>
          </cell>
          <cell r="AX152">
            <v>30</v>
          </cell>
          <cell r="AY152">
            <v>75</v>
          </cell>
          <cell r="AZ152">
            <v>35</v>
          </cell>
          <cell r="BA152">
            <v>45</v>
          </cell>
          <cell r="BB152">
            <v>25</v>
          </cell>
          <cell r="BC152">
            <v>15</v>
          </cell>
          <cell r="BD152">
            <v>20</v>
          </cell>
          <cell r="BE152" t="str">
            <v>x</v>
          </cell>
          <cell r="BF152">
            <v>40</v>
          </cell>
          <cell r="BG152">
            <v>40</v>
          </cell>
          <cell r="BH152">
            <v>45</v>
          </cell>
          <cell r="BI152">
            <v>15</v>
          </cell>
          <cell r="BJ152">
            <v>50</v>
          </cell>
          <cell r="BK152">
            <v>45</v>
          </cell>
          <cell r="BL152">
            <v>50</v>
          </cell>
          <cell r="BM152">
            <v>35</v>
          </cell>
          <cell r="BN152">
            <v>130</v>
          </cell>
          <cell r="BO152">
            <v>35</v>
          </cell>
          <cell r="BP152">
            <v>15</v>
          </cell>
          <cell r="BQ152">
            <v>15</v>
          </cell>
          <cell r="BR152">
            <v>20</v>
          </cell>
          <cell r="BS152">
            <v>10</v>
          </cell>
          <cell r="BT152">
            <v>40</v>
          </cell>
          <cell r="BU152">
            <v>0</v>
          </cell>
          <cell r="BV152">
            <v>5</v>
          </cell>
          <cell r="BW152">
            <v>35</v>
          </cell>
          <cell r="BX152">
            <v>20</v>
          </cell>
          <cell r="BY152" t="str">
            <v>x</v>
          </cell>
          <cell r="BZ152">
            <v>10</v>
          </cell>
          <cell r="CA152">
            <v>25</v>
          </cell>
          <cell r="CB152">
            <v>15</v>
          </cell>
          <cell r="CC152">
            <v>15</v>
          </cell>
          <cell r="CD152">
            <v>45</v>
          </cell>
          <cell r="CE152">
            <v>30</v>
          </cell>
          <cell r="CF152">
            <v>35</v>
          </cell>
          <cell r="CG152">
            <v>10</v>
          </cell>
          <cell r="CH152">
            <v>25</v>
          </cell>
          <cell r="CI152" t="str">
            <v>x</v>
          </cell>
          <cell r="CJ152">
            <v>20</v>
          </cell>
          <cell r="CK152">
            <v>30</v>
          </cell>
          <cell r="CL152">
            <v>25</v>
          </cell>
          <cell r="CM152">
            <v>45</v>
          </cell>
          <cell r="CN152">
            <v>15</v>
          </cell>
          <cell r="CO152">
            <v>80</v>
          </cell>
          <cell r="CP152">
            <v>35</v>
          </cell>
          <cell r="CQ152">
            <v>15</v>
          </cell>
          <cell r="CR152">
            <v>5</v>
          </cell>
          <cell r="CS152">
            <v>20</v>
          </cell>
          <cell r="CT152">
            <v>40</v>
          </cell>
          <cell r="CU152">
            <v>10</v>
          </cell>
          <cell r="CV152">
            <v>65</v>
          </cell>
          <cell r="CW152">
            <v>40</v>
          </cell>
          <cell r="CX152">
            <v>70</v>
          </cell>
          <cell r="CY152">
            <v>30</v>
          </cell>
          <cell r="CZ152">
            <v>80</v>
          </cell>
          <cell r="DA152">
            <v>25</v>
          </cell>
          <cell r="DB152">
            <v>40</v>
          </cell>
          <cell r="DC152" t="str">
            <v>x</v>
          </cell>
          <cell r="DD152">
            <v>50</v>
          </cell>
          <cell r="DE152">
            <v>50</v>
          </cell>
          <cell r="DF152">
            <v>15</v>
          </cell>
          <cell r="DG152">
            <v>10</v>
          </cell>
          <cell r="DH152">
            <v>5</v>
          </cell>
          <cell r="DI152" t="str">
            <v>x</v>
          </cell>
          <cell r="DJ152">
            <v>10</v>
          </cell>
          <cell r="DK152">
            <v>30</v>
          </cell>
          <cell r="DL152">
            <v>25</v>
          </cell>
          <cell r="DM152" t="str">
            <v>x</v>
          </cell>
          <cell r="DN152">
            <v>60</v>
          </cell>
          <cell r="DO152">
            <v>70</v>
          </cell>
          <cell r="DP152">
            <v>10</v>
          </cell>
          <cell r="DQ152">
            <v>15</v>
          </cell>
          <cell r="DR152">
            <v>45</v>
          </cell>
          <cell r="DS152">
            <v>55</v>
          </cell>
          <cell r="DT152">
            <v>25</v>
          </cell>
          <cell r="DU152">
            <v>50</v>
          </cell>
          <cell r="DV152">
            <v>5</v>
          </cell>
          <cell r="DW152">
            <v>15</v>
          </cell>
          <cell r="DX152">
            <v>15</v>
          </cell>
          <cell r="DY152">
            <v>30</v>
          </cell>
          <cell r="DZ152">
            <v>105</v>
          </cell>
          <cell r="EA152">
            <v>35</v>
          </cell>
          <cell r="EB152">
            <v>130</v>
          </cell>
          <cell r="EC152">
            <v>35</v>
          </cell>
          <cell r="ED152">
            <v>45</v>
          </cell>
          <cell r="EE152">
            <v>55</v>
          </cell>
          <cell r="EF152">
            <v>95</v>
          </cell>
          <cell r="EG152">
            <v>5</v>
          </cell>
          <cell r="EH152">
            <v>15</v>
          </cell>
          <cell r="EI152">
            <v>10</v>
          </cell>
          <cell r="EJ152">
            <v>15</v>
          </cell>
          <cell r="EK152">
            <v>40</v>
          </cell>
          <cell r="EL152">
            <v>80</v>
          </cell>
          <cell r="EM152">
            <v>35</v>
          </cell>
          <cell r="EN152">
            <v>50</v>
          </cell>
          <cell r="EO152">
            <v>10</v>
          </cell>
          <cell r="EP152">
            <v>30</v>
          </cell>
          <cell r="EQ152">
            <v>60</v>
          </cell>
          <cell r="ER152">
            <v>80</v>
          </cell>
          <cell r="ES152">
            <v>15</v>
          </cell>
          <cell r="ET152">
            <v>40</v>
          </cell>
          <cell r="EU152">
            <v>30</v>
          </cell>
          <cell r="EV152">
            <v>55</v>
          </cell>
          <cell r="EW152">
            <v>35</v>
          </cell>
          <cell r="EX152">
            <v>70</v>
          </cell>
          <cell r="EY152">
            <v>30</v>
          </cell>
        </row>
        <row r="153">
          <cell r="B153" t="str">
            <v>2012-15</v>
          </cell>
        </row>
        <row r="154">
          <cell r="B154" t="str">
            <v>2013-16</v>
          </cell>
        </row>
        <row r="155">
          <cell r="B155" t="str">
            <v>Trend</v>
          </cell>
        </row>
        <row r="156">
          <cell r="B156" t="str">
            <v>Rank</v>
          </cell>
        </row>
        <row r="157">
          <cell r="A157" t="str">
            <v>Joint Services?</v>
          </cell>
          <cell r="C157"/>
          <cell r="D157"/>
          <cell r="E157"/>
          <cell r="F157"/>
          <cell r="G157"/>
          <cell r="H157" t="str">
            <v>*Data shown for Hammersmith &amp; Fulham, Kensington &amp; Chelsea and Westminster combined due to shared services</v>
          </cell>
          <cell r="I157"/>
          <cell r="J157" t="str">
            <v>*Data shown for Hammersmith &amp; Fulham, Kensington &amp; Chelsea and Westminster combined due to shared services</v>
          </cell>
          <cell r="K157"/>
          <cell r="L157"/>
          <cell r="M157"/>
          <cell r="N157"/>
          <cell r="O157"/>
          <cell r="P157" t="str">
            <v>*Data shown for Hammersmith &amp; Fulham, Kensington &amp; Chelsea and Westminster combined due to shared services</v>
          </cell>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t="str">
            <v>*Data shown for Wigan, Warrington and St. Helen’s combined due to shared services.</v>
          </cell>
          <cell r="AU157"/>
          <cell r="AV157"/>
          <cell r="AW157"/>
          <cell r="AX157"/>
          <cell r="AY157"/>
          <cell r="AZ157"/>
          <cell r="BA157"/>
          <cell r="BB157"/>
          <cell r="BC157"/>
          <cell r="BD157"/>
          <cell r="BE157"/>
          <cell r="BF157" t="str">
            <v>*Data shown for Wigan, Warrington and St. Helen’s combined due to shared services.</v>
          </cell>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I157"/>
          <cell r="CJ157"/>
          <cell r="CK157" t="str">
            <v xml:space="preserve">*Data shown for both Central Bedfordshire and Bedford </v>
          </cell>
          <cell r="CL157" t="str">
            <v xml:space="preserve">*Data shown for both Central Bedfordshire and Bedford </v>
          </cell>
          <cell r="CM157"/>
          <cell r="CN157"/>
          <cell r="CO157"/>
          <cell r="CP157"/>
          <cell r="CQ157"/>
          <cell r="CR157"/>
          <cell r="CS157"/>
          <cell r="CT157"/>
          <cell r="CU157"/>
          <cell r="CV157"/>
          <cell r="CW157"/>
          <cell r="CX157"/>
          <cell r="CY157"/>
          <cell r="CZ157"/>
          <cell r="DA157" t="str">
            <v>*Data shown for both Leicestershire and Rutland</v>
          </cell>
          <cell r="DB157"/>
          <cell r="DC157" t="str">
            <v>*Data shown for both Leicestershire and Rutland</v>
          </cell>
          <cell r="DD157"/>
          <cell r="DE157"/>
          <cell r="DF157"/>
          <cell r="DG157"/>
          <cell r="DH157"/>
          <cell r="DI157"/>
          <cell r="DJ157"/>
          <cell r="DK157"/>
          <cell r="DL157"/>
          <cell r="DM157"/>
          <cell r="DN157"/>
          <cell r="DO157"/>
          <cell r="DP157"/>
          <cell r="DQ157" t="str">
            <v>*Data shown for Wigan, Warrington and St. Helen’s combined due to shared services.</v>
          </cell>
          <cell r="DR157"/>
          <cell r="DS157"/>
          <cell r="DT157"/>
          <cell r="DU157"/>
          <cell r="DV157"/>
          <cell r="DW157"/>
          <cell r="DX157"/>
          <cell r="DY157"/>
          <cell r="DZ157"/>
          <cell r="EA157"/>
          <cell r="EB157"/>
          <cell r="EC157"/>
          <cell r="ED157"/>
          <cell r="EE157"/>
          <cell r="EF157"/>
          <cell r="EG157" t="str">
            <v>*Data shown for both Shropshire and Telford &amp; Wrekin</v>
          </cell>
          <cell r="EH157" t="str">
            <v>*Data shown for both Shropshire and Telford &amp; Wrekin</v>
          </cell>
          <cell r="EI157"/>
          <cell r="EJ157"/>
          <cell r="EK157"/>
          <cell r="EL157"/>
          <cell r="EM157"/>
          <cell r="EN157"/>
          <cell r="EO157"/>
          <cell r="EP157"/>
          <cell r="EQ157"/>
          <cell r="ER157"/>
          <cell r="ES157"/>
          <cell r="ET157"/>
          <cell r="EU157"/>
          <cell r="EV157"/>
          <cell r="EW157"/>
          <cell r="EX157"/>
          <cell r="EY157"/>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cover_page1"/>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3.bin"/><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4"/>
  <sheetViews>
    <sheetView showGridLines="0" tabSelected="1" zoomScale="90" zoomScaleNormal="90" workbookViewId="0"/>
  </sheetViews>
  <sheetFormatPr defaultRowHeight="14.25" x14ac:dyDescent="0.45"/>
  <cols>
    <col min="1" max="1" width="4.1328125" customWidth="1"/>
    <col min="2" max="2" width="40" customWidth="1"/>
  </cols>
  <sheetData>
    <row r="1" spans="2:2" ht="10.5" customHeight="1" x14ac:dyDescent="0.45"/>
    <row r="2" spans="2:2" ht="27.75" x14ac:dyDescent="0.75">
      <c r="B2" s="263" t="s">
        <v>358</v>
      </c>
    </row>
    <row r="3" spans="2:2" ht="19.5" customHeight="1" x14ac:dyDescent="0.45">
      <c r="B3" s="268" t="s">
        <v>222</v>
      </c>
    </row>
    <row r="4" spans="2:2" ht="14.25" customHeight="1" x14ac:dyDescent="0.45">
      <c r="B4" s="268"/>
    </row>
    <row r="5" spans="2:2" ht="14.25" customHeight="1" x14ac:dyDescent="0.45">
      <c r="B5" s="266" t="s">
        <v>361</v>
      </c>
    </row>
    <row r="6" spans="2:2" ht="14.25" customHeight="1" x14ac:dyDescent="0.45">
      <c r="B6" s="268"/>
    </row>
    <row r="7" spans="2:2" ht="15.4" x14ac:dyDescent="0.45">
      <c r="B7" s="293" t="s">
        <v>357</v>
      </c>
    </row>
    <row r="8" spans="2:2" ht="16.5" customHeight="1" x14ac:dyDescent="0.45">
      <c r="B8" s="264"/>
    </row>
    <row r="9" spans="2:2" ht="15.4" customHeight="1" x14ac:dyDescent="0.45">
      <c r="B9" s="292" t="s">
        <v>363</v>
      </c>
    </row>
    <row r="10" spans="2:2" ht="15.4" customHeight="1" x14ac:dyDescent="0.45">
      <c r="B10" s="298"/>
    </row>
    <row r="11" spans="2:2" ht="15.4" customHeight="1" x14ac:dyDescent="0.45">
      <c r="B11" s="299" t="s">
        <v>383</v>
      </c>
    </row>
    <row r="12" spans="2:2" ht="16.5" customHeight="1" x14ac:dyDescent="0.45">
      <c r="B12" s="264"/>
    </row>
    <row r="13" spans="2:2" ht="15.4" x14ac:dyDescent="0.45">
      <c r="B13" s="271" t="s">
        <v>362</v>
      </c>
    </row>
    <row r="14" spans="2:2" x14ac:dyDescent="0.45">
      <c r="B14" s="272" t="s">
        <v>360</v>
      </c>
    </row>
    <row r="15" spans="2:2" x14ac:dyDescent="0.45">
      <c r="B15" s="272" t="s">
        <v>27</v>
      </c>
    </row>
    <row r="16" spans="2:2" x14ac:dyDescent="0.45">
      <c r="B16" s="272" t="s">
        <v>28</v>
      </c>
    </row>
    <row r="17" spans="2:8" ht="7.5" customHeight="1" x14ac:dyDescent="0.45">
      <c r="B17" s="264"/>
    </row>
    <row r="18" spans="2:8" ht="15.4" x14ac:dyDescent="0.45">
      <c r="B18" s="271" t="s">
        <v>366</v>
      </c>
    </row>
    <row r="19" spans="2:8" ht="14.45" customHeight="1" x14ac:dyDescent="0.45">
      <c r="B19" s="272" t="s">
        <v>360</v>
      </c>
    </row>
    <row r="20" spans="2:8" x14ac:dyDescent="0.45">
      <c r="B20" s="272" t="s">
        <v>27</v>
      </c>
    </row>
    <row r="21" spans="2:8" x14ac:dyDescent="0.45">
      <c r="B21" s="272" t="s">
        <v>28</v>
      </c>
    </row>
    <row r="22" spans="2:8" ht="7.5" customHeight="1" x14ac:dyDescent="0.45">
      <c r="B22" s="264"/>
    </row>
    <row r="23" spans="2:8" ht="15.4" x14ac:dyDescent="0.45">
      <c r="B23" s="271" t="s">
        <v>367</v>
      </c>
    </row>
    <row r="24" spans="2:8" ht="7.5" customHeight="1" x14ac:dyDescent="0.45">
      <c r="B24" s="264"/>
    </row>
    <row r="25" spans="2:8" ht="15.4" customHeight="1" x14ac:dyDescent="0.45">
      <c r="B25" s="294" t="s">
        <v>356</v>
      </c>
      <c r="H25" s="273"/>
    </row>
    <row r="26" spans="2:8" ht="13.35" customHeight="1" x14ac:dyDescent="0.45">
      <c r="B26" s="295" t="s">
        <v>373</v>
      </c>
      <c r="H26" s="273"/>
    </row>
    <row r="27" spans="2:8" ht="13.35" customHeight="1" x14ac:dyDescent="0.45">
      <c r="B27" s="295" t="s">
        <v>377</v>
      </c>
      <c r="H27" s="273"/>
    </row>
    <row r="28" spans="2:8" s="296" customFormat="1" ht="13.35" customHeight="1" x14ac:dyDescent="0.4">
      <c r="B28" s="295" t="s">
        <v>368</v>
      </c>
    </row>
    <row r="29" spans="2:8" s="296" customFormat="1" ht="13.35" customHeight="1" x14ac:dyDescent="0.4">
      <c r="B29" s="295" t="s">
        <v>369</v>
      </c>
    </row>
    <row r="30" spans="2:8" s="296" customFormat="1" ht="13.35" customHeight="1" x14ac:dyDescent="0.4">
      <c r="B30" s="295" t="s">
        <v>370</v>
      </c>
    </row>
    <row r="31" spans="2:8" s="296" customFormat="1" ht="13.35" customHeight="1" x14ac:dyDescent="0.4">
      <c r="B31" s="295" t="s">
        <v>371</v>
      </c>
    </row>
    <row r="32" spans="2:8" s="296" customFormat="1" ht="13.35" customHeight="1" x14ac:dyDescent="0.4">
      <c r="B32" s="295" t="s">
        <v>372</v>
      </c>
    </row>
    <row r="33" spans="2:2" s="296" customFormat="1" ht="13.35" customHeight="1" x14ac:dyDescent="0.4">
      <c r="B33" s="295" t="s">
        <v>374</v>
      </c>
    </row>
    <row r="34" spans="2:2" s="296" customFormat="1" ht="13.35" customHeight="1" x14ac:dyDescent="0.4">
      <c r="B34" s="295" t="s">
        <v>375</v>
      </c>
    </row>
    <row r="35" spans="2:2" s="296" customFormat="1" ht="13.35" customHeight="1" x14ac:dyDescent="0.4">
      <c r="B35" s="295" t="s">
        <v>376</v>
      </c>
    </row>
    <row r="36" spans="2:2" s="296" customFormat="1" ht="13.35" customHeight="1" x14ac:dyDescent="0.4">
      <c r="B36" s="295" t="s">
        <v>378</v>
      </c>
    </row>
    <row r="37" spans="2:2" s="296" customFormat="1" ht="13.35" customHeight="1" x14ac:dyDescent="0.4">
      <c r="B37" s="295" t="s">
        <v>379</v>
      </c>
    </row>
    <row r="38" spans="2:2" s="296" customFormat="1" ht="13.35" customHeight="1" x14ac:dyDescent="0.4">
      <c r="B38" s="295" t="s">
        <v>380</v>
      </c>
    </row>
    <row r="39" spans="2:2" s="296" customFormat="1" ht="13.35" customHeight="1" x14ac:dyDescent="0.4">
      <c r="B39" s="295" t="s">
        <v>381</v>
      </c>
    </row>
    <row r="40" spans="2:2" ht="7.5" customHeight="1" x14ac:dyDescent="0.5">
      <c r="B40" s="265"/>
    </row>
    <row r="41" spans="2:2" ht="15.4" customHeight="1" x14ac:dyDescent="0.45">
      <c r="B41" s="291" t="s">
        <v>382</v>
      </c>
    </row>
    <row r="42" spans="2:2" ht="7.5" customHeight="1" x14ac:dyDescent="0.55000000000000004">
      <c r="B42" s="297"/>
    </row>
    <row r="43" spans="2:2" ht="15.4" customHeight="1" x14ac:dyDescent="0.45">
      <c r="B43" s="291" t="s">
        <v>384</v>
      </c>
    </row>
    <row r="44" spans="2:2" ht="19.5" customHeight="1" x14ac:dyDescent="0.55000000000000004">
      <c r="B44" s="262"/>
    </row>
  </sheetData>
  <sheetProtection algorithmName="SHA-512" hashValue="i0RG4CVz9eopg+oOxn1rI2f0H7Wr5Wy5HbTxtTPu1C6ofHDGdBFTODVsQUO1vyqskkk3g5pjn7sbCIRBxzmbnA==" saltValue="Y+W7eVXSMbnYf55FiRurIw==" spinCount="100000" sheet="1" objects="1" scenarios="1"/>
  <hyperlinks>
    <hyperlink ref="B14" location="Data!L5" display="  1 year trend - improvement from 2017 to 2018"/>
    <hyperlink ref="B15" location="Data!N5" display="Distance from 2015-18 performance threshold (days)"/>
    <hyperlink ref="B16" location="Data!O5" display="Rank (2015-18)"/>
    <hyperlink ref="B41" location="Data!BC3" display="Statistical neighbours: A1, A2 and A3 indicators"/>
    <hyperlink ref="B43" location="Data!BF3" display="Regional Adoption Agencies: A1, A2 and A10 indicators"/>
    <hyperlink ref="B28" location="Data!AD4" display="A11 - Number of approved adoptive families waiting to be matched as at 31 March 2018"/>
    <hyperlink ref="B29" location="Data!AE4" display="A13 - Number of applications to become an adoptive family still being assessed (not yet approved or rejected) as at 31 March 2018"/>
    <hyperlink ref="B30" location="Data!AF4" display="A12 - Proportion of adoptive families who were matched to a child during 2017-18 who waited more than 3 months from approval to being matched to a child"/>
    <hyperlink ref="B31" location="Data!AG4" display="A15 - New ADM decisions"/>
    <hyperlink ref="B32" location="Data!AJ4" display="A16 - New placement orders"/>
    <hyperlink ref="B26" location="Data!AM4" display="A4 - Adoptions from care"/>
    <hyperlink ref="B34" location="Data!AR4" display="A9 - Number of children waiting to be placed for adoption (as at 31 March 2018)"/>
    <hyperlink ref="B33" location="Data!AP4" display="Data!AP4"/>
    <hyperlink ref="B35" location="Data!AS4" display="A14 - Number of children waiting to be placed for adoption with a placement order (as at 31 March 2018)"/>
    <hyperlink ref="B27" location="Data!AT4" display="Data!AT4"/>
    <hyperlink ref="B36" location="Data!AU4" display="A17 - Number of children in a Fostering for Adoption / Concurrent Planning foster placement (as at 31 March 2018)"/>
    <hyperlink ref="B38" location="Data!AY4" display="A7 - Children aged 5 or over"/>
    <hyperlink ref="B39" location="Data!BB4" display="A8 - Average length of care proceedings locally (weeks) 2015-18"/>
    <hyperlink ref="B37" location="Data!AV4" display="A6 - Children from Ethnic Minority Backgrounds"/>
    <hyperlink ref="B13" location="Data!D5" display="A1 indicator - Average time between a child entering care and moving in with its adoptive family, for children who have been adopted (days)"/>
    <hyperlink ref="B7" location="'LA Scorecards'!D4" display="Local Authority adoption scorecard"/>
    <hyperlink ref="B18" location="Data!P5" display="A2 indicator -  Average time between a local authority receiving court authority to place a child and the local authority deciding on a match to an adoptive family, for children who have been adopted (days) "/>
    <hyperlink ref="B19" location="Data!X5" display="Trends"/>
    <hyperlink ref="B20" location="Data!Z5" display="Distance from 2015-18 performance threshold (days)"/>
    <hyperlink ref="B21" location="Data!AA5" display="Rank (2015-18)"/>
    <hyperlink ref="B23" location="Data!AB4" display="A3 indicator - Children who wait less than 14 months between entering care and moving in with their adoptive family"/>
    <hyperlink ref="B25" location="Data!AD3" display="Other indicators - contextual information"/>
    <hyperlink ref="B9" location="'SN comparison'!B1" display="Statistical Neighbour comparison"/>
    <hyperlink ref="B11" location="Data!A1" display="Data"/>
  </hyperlinks>
  <pageMargins left="0.7" right="0.7"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V170"/>
  <sheetViews>
    <sheetView showGridLines="0" zoomScale="70" zoomScaleNormal="70" zoomScaleSheetLayoutView="70" workbookViewId="0">
      <selection activeCell="D4" sqref="D4:E4"/>
    </sheetView>
  </sheetViews>
  <sheetFormatPr defaultColWidth="13.59765625" defaultRowHeight="15" x14ac:dyDescent="0.4"/>
  <cols>
    <col min="1" max="1" width="4.1328125" style="60" customWidth="1"/>
    <col min="2" max="2" width="17.1328125" style="59" customWidth="1"/>
    <col min="3" max="4" width="21.59765625" style="59" customWidth="1"/>
    <col min="5" max="5" width="23.3984375" style="59" customWidth="1"/>
    <col min="6" max="9" width="10.73046875" style="59" customWidth="1"/>
    <col min="10" max="10" width="9.3984375" style="59" customWidth="1"/>
    <col min="11" max="11" width="13.73046875" style="59" customWidth="1"/>
    <col min="12" max="12" width="14.265625" style="59" customWidth="1"/>
    <col min="13" max="14" width="15.73046875" style="59" customWidth="1"/>
    <col min="15" max="15" width="24.3984375" style="60" customWidth="1"/>
    <col min="16" max="16" width="15.59765625" style="61" customWidth="1"/>
    <col min="17" max="17" width="20" style="62" customWidth="1"/>
    <col min="18" max="18" width="20" style="63" customWidth="1"/>
    <col min="19" max="19" width="14.265625" style="63" customWidth="1"/>
    <col min="20" max="29" width="13.59765625" style="64" customWidth="1"/>
    <col min="30" max="30" width="13.59765625" style="64"/>
    <col min="31" max="36" width="13.59765625" style="65"/>
    <col min="37" max="37" width="13.59765625" style="302"/>
    <col min="38" max="44" width="13.59765625" style="65"/>
    <col min="45" max="47" width="13.59765625" style="66"/>
    <col min="48" max="48" width="13.59765625" style="62"/>
    <col min="49" max="16384" width="13.59765625" style="61"/>
  </cols>
  <sheetData>
    <row r="1" spans="1:48" ht="7.5" customHeight="1" x14ac:dyDescent="0.4">
      <c r="A1" s="58"/>
    </row>
    <row r="2" spans="1:48" ht="17.25" customHeight="1" x14ac:dyDescent="0.4">
      <c r="A2" s="67"/>
      <c r="B2" s="274" t="s">
        <v>359</v>
      </c>
      <c r="D2" s="333" t="s">
        <v>363</v>
      </c>
      <c r="E2" s="333"/>
    </row>
    <row r="3" spans="1:48" s="71" customFormat="1" ht="48.75" customHeight="1" thickBot="1" x14ac:dyDescent="0.65">
      <c r="A3" s="68"/>
      <c r="B3" s="269" t="s">
        <v>220</v>
      </c>
      <c r="C3" s="69"/>
      <c r="D3" s="69"/>
      <c r="E3" s="70"/>
      <c r="F3" s="69"/>
      <c r="H3" s="72"/>
      <c r="I3" s="72"/>
      <c r="J3" s="72"/>
      <c r="K3" s="72"/>
      <c r="L3" s="72"/>
      <c r="M3" s="72"/>
      <c r="N3" s="72"/>
      <c r="O3" s="73"/>
      <c r="T3" s="74"/>
      <c r="U3" s="75"/>
      <c r="V3" s="75"/>
      <c r="W3" s="75"/>
      <c r="X3" s="75"/>
      <c r="Y3" s="75"/>
      <c r="Z3" s="75"/>
      <c r="AA3" s="75"/>
      <c r="AB3" s="75"/>
      <c r="AC3" s="75"/>
      <c r="AD3" s="75"/>
      <c r="AE3" s="76"/>
      <c r="AF3" s="76"/>
      <c r="AG3" s="76"/>
      <c r="AH3" s="76"/>
      <c r="AI3" s="76"/>
      <c r="AJ3" s="76"/>
      <c r="AK3" s="303"/>
      <c r="AL3" s="304"/>
      <c r="AM3" s="304"/>
      <c r="AN3" s="304"/>
      <c r="AO3" s="304"/>
      <c r="AP3" s="305"/>
      <c r="AQ3" s="305"/>
      <c r="AR3" s="305"/>
      <c r="AS3" s="74"/>
      <c r="AT3" s="74"/>
      <c r="AU3" s="74"/>
    </row>
    <row r="4" spans="1:48" s="80" customFormat="1" ht="33.75" customHeight="1" thickTop="1" thickBot="1" x14ac:dyDescent="0.4">
      <c r="A4" s="77"/>
      <c r="B4" s="355" t="s">
        <v>221</v>
      </c>
      <c r="C4" s="356"/>
      <c r="D4" s="357" t="s">
        <v>68</v>
      </c>
      <c r="E4" s="358"/>
      <c r="F4" s="78"/>
      <c r="G4" s="79"/>
      <c r="K4" s="81"/>
      <c r="L4" s="82"/>
      <c r="O4" s="83"/>
      <c r="S4" s="84" t="s">
        <v>222</v>
      </c>
      <c r="T4" s="85"/>
      <c r="U4" s="75"/>
      <c r="V4" s="75"/>
      <c r="W4" s="75" t="s">
        <v>223</v>
      </c>
      <c r="X4" s="75"/>
      <c r="Y4" s="75"/>
      <c r="Z4" s="75"/>
      <c r="AA4" s="75"/>
      <c r="AB4" s="75"/>
      <c r="AC4" s="75"/>
      <c r="AD4" s="75"/>
      <c r="AE4" s="76"/>
      <c r="AF4" s="76"/>
      <c r="AG4" s="76"/>
      <c r="AH4" s="306"/>
      <c r="AI4" s="306"/>
      <c r="AJ4" s="306"/>
      <c r="AK4" s="307"/>
      <c r="AL4" s="306"/>
      <c r="AM4" s="306"/>
      <c r="AN4" s="306"/>
      <c r="AO4" s="306"/>
      <c r="AP4" s="308"/>
      <c r="AQ4" s="308"/>
      <c r="AR4" s="308"/>
      <c r="AS4" s="85"/>
      <c r="AT4" s="85"/>
      <c r="AU4" s="85"/>
    </row>
    <row r="5" spans="1:48" s="80" customFormat="1" ht="7.5" customHeight="1" thickTop="1" thickBot="1" x14ac:dyDescent="0.4">
      <c r="A5" s="77"/>
      <c r="B5" s="86"/>
      <c r="C5" s="87"/>
      <c r="D5" s="87"/>
      <c r="E5" s="88"/>
      <c r="F5" s="78"/>
      <c r="G5" s="79"/>
      <c r="O5" s="83"/>
      <c r="T5" s="85"/>
      <c r="U5" s="75"/>
      <c r="V5" s="75"/>
      <c r="W5" s="75"/>
      <c r="X5" s="75"/>
      <c r="Y5" s="75"/>
      <c r="Z5" s="75"/>
      <c r="AA5" s="75"/>
      <c r="AB5" s="75"/>
      <c r="AC5" s="75"/>
      <c r="AD5" s="75"/>
      <c r="AE5" s="76"/>
      <c r="AF5" s="76"/>
      <c r="AG5" s="76"/>
      <c r="AH5" s="306"/>
      <c r="AI5" s="306"/>
      <c r="AJ5" s="306"/>
      <c r="AK5" s="307"/>
      <c r="AL5" s="306"/>
      <c r="AM5" s="306"/>
      <c r="AN5" s="306"/>
      <c r="AO5" s="306"/>
      <c r="AP5" s="308"/>
      <c r="AQ5" s="308"/>
      <c r="AR5" s="308"/>
      <c r="AS5" s="85"/>
      <c r="AT5" s="85"/>
      <c r="AU5" s="85"/>
    </row>
    <row r="6" spans="1:48" s="96" customFormat="1" ht="22.5" customHeight="1" thickBot="1" x14ac:dyDescent="0.45">
      <c r="A6" s="89"/>
      <c r="B6" s="90">
        <f>VLOOKUP(D4,'LA lists'!C:D,2,FALSE)</f>
        <v>301</v>
      </c>
      <c r="C6" s="91" t="str">
        <f>IF(VLOOKUP(D4,'LA lists'!$C:$L,8,FALSE)=1,"This local authority is part of " &amp; VLOOKUP(D4,'LA lists'!$C:$L,4,FALSE) &amp; " Regional Adoption Agency which went live in " &amp; VLOOKUP(D4,'LA lists'!$C:$L,5,FALSE),IF(B6=884,VLOOKUP(D4,'LA lists'!$C:$L,7,FALSE),IF(VLOOKUP(D4,'LA lists'!$C:$L,8,FALSE)=2,"This local authority is part of a Regional Adoption Agency " &amp; VLOOKUP(D4,'LA lists'!$C:$L,7,FALSE),"")))</f>
        <v/>
      </c>
      <c r="D6" s="91"/>
      <c r="E6" s="92"/>
      <c r="F6" s="92"/>
      <c r="G6" s="93"/>
      <c r="H6" s="93"/>
      <c r="I6" s="93"/>
      <c r="J6" s="93"/>
      <c r="K6" s="93"/>
      <c r="L6" s="93"/>
      <c r="M6" s="93"/>
      <c r="N6" s="93"/>
      <c r="O6" s="93"/>
      <c r="P6" s="93"/>
      <c r="Q6" s="93"/>
      <c r="R6" s="93"/>
      <c r="S6" s="94"/>
      <c r="T6" s="95"/>
      <c r="U6" s="75"/>
      <c r="V6" s="75"/>
      <c r="W6" s="75"/>
      <c r="X6" s="75"/>
      <c r="Y6" s="75"/>
      <c r="Z6" s="75"/>
      <c r="AA6" s="75"/>
      <c r="AB6" s="75"/>
      <c r="AC6" s="75"/>
      <c r="AD6" s="75"/>
      <c r="AE6" s="76"/>
      <c r="AF6" s="76"/>
      <c r="AG6" s="76"/>
      <c r="AH6" s="309"/>
      <c r="AI6" s="309"/>
      <c r="AJ6" s="309"/>
      <c r="AK6" s="303"/>
      <c r="AL6" s="309"/>
      <c r="AM6" s="309"/>
      <c r="AN6" s="309"/>
      <c r="AO6" s="309"/>
      <c r="AP6" s="309"/>
      <c r="AQ6" s="309"/>
      <c r="AR6" s="309"/>
      <c r="AS6" s="95"/>
      <c r="AT6" s="95"/>
      <c r="AU6" s="95"/>
      <c r="AV6" s="300"/>
    </row>
    <row r="7" spans="1:48" s="99" customFormat="1" ht="30" customHeight="1" thickBot="1" x14ac:dyDescent="0.5">
      <c r="A7" s="97"/>
      <c r="B7" s="359" t="s">
        <v>1</v>
      </c>
      <c r="C7" s="360"/>
      <c r="D7" s="360"/>
      <c r="E7" s="360"/>
      <c r="F7" s="361" t="s">
        <v>224</v>
      </c>
      <c r="G7" s="353"/>
      <c r="H7" s="353"/>
      <c r="I7" s="353"/>
      <c r="J7" s="353"/>
      <c r="K7" s="353"/>
      <c r="L7" s="353"/>
      <c r="M7" s="353"/>
      <c r="N7" s="353"/>
      <c r="O7" s="353"/>
      <c r="P7" s="353"/>
      <c r="Q7" s="353"/>
      <c r="R7" s="353"/>
      <c r="S7" s="354"/>
      <c r="T7" s="98"/>
      <c r="U7" s="75"/>
      <c r="V7" s="75"/>
      <c r="W7" s="75"/>
      <c r="X7" s="75"/>
      <c r="Y7" s="75"/>
      <c r="Z7" s="75" t="s">
        <v>225</v>
      </c>
      <c r="AA7" s="75" t="s">
        <v>226</v>
      </c>
      <c r="AB7" s="75" t="s">
        <v>227</v>
      </c>
      <c r="AC7" s="75" t="s">
        <v>228</v>
      </c>
      <c r="AD7" s="75" t="s">
        <v>229</v>
      </c>
      <c r="AE7" s="76" t="s">
        <v>230</v>
      </c>
      <c r="AF7" s="76" t="s">
        <v>231</v>
      </c>
      <c r="AG7" s="76" t="s">
        <v>232</v>
      </c>
      <c r="AH7" s="76"/>
      <c r="AI7" s="76"/>
      <c r="AJ7" s="76"/>
      <c r="AK7" s="310"/>
      <c r="AL7" s="76"/>
      <c r="AM7" s="76"/>
      <c r="AN7" s="76"/>
      <c r="AO7" s="76"/>
      <c r="AP7" s="76"/>
      <c r="AQ7" s="76"/>
      <c r="AR7" s="76"/>
      <c r="AS7" s="98"/>
      <c r="AT7" s="98"/>
      <c r="AU7" s="98"/>
      <c r="AV7" s="301"/>
    </row>
    <row r="8" spans="1:48" s="99" customFormat="1" ht="149.25" customHeight="1" x14ac:dyDescent="0.35">
      <c r="A8" s="97"/>
      <c r="B8" s="205"/>
      <c r="C8" s="200" t="s">
        <v>348</v>
      </c>
      <c r="D8" s="200" t="s">
        <v>349</v>
      </c>
      <c r="E8" s="254" t="s">
        <v>350</v>
      </c>
      <c r="F8" s="100"/>
      <c r="G8" s="362"/>
      <c r="H8" s="363"/>
      <c r="I8" s="363"/>
      <c r="J8" s="363"/>
      <c r="K8" s="363"/>
      <c r="L8" s="363"/>
      <c r="M8" s="363"/>
      <c r="N8" s="249"/>
      <c r="O8" s="97"/>
      <c r="P8" s="97"/>
      <c r="Q8" s="97"/>
      <c r="R8" s="97"/>
      <c r="S8" s="101"/>
      <c r="T8" s="98">
        <v>139</v>
      </c>
      <c r="U8" s="75"/>
      <c r="V8" s="75"/>
      <c r="W8" s="75" t="s">
        <v>233</v>
      </c>
      <c r="X8" s="75"/>
      <c r="Y8" s="75"/>
      <c r="Z8" s="75">
        <v>639</v>
      </c>
      <c r="AA8" s="75">
        <v>639</v>
      </c>
      <c r="AB8" s="75">
        <v>608</v>
      </c>
      <c r="AC8" s="75">
        <v>547</v>
      </c>
      <c r="AD8" s="75">
        <v>487</v>
      </c>
      <c r="AE8" s="76">
        <v>426</v>
      </c>
      <c r="AF8" s="76">
        <v>426</v>
      </c>
      <c r="AG8" s="76">
        <v>426</v>
      </c>
      <c r="AH8" s="76"/>
      <c r="AI8" s="76"/>
      <c r="AJ8" s="76"/>
      <c r="AK8" s="310"/>
      <c r="AL8" s="76"/>
      <c r="AM8" s="76"/>
      <c r="AN8" s="76"/>
      <c r="AO8" s="76"/>
      <c r="AP8" s="76"/>
      <c r="AQ8" s="76"/>
      <c r="AR8" s="76"/>
      <c r="AS8" s="98"/>
      <c r="AT8" s="98"/>
      <c r="AU8" s="98"/>
      <c r="AV8" s="301"/>
    </row>
    <row r="9" spans="1:48" s="99" customFormat="1" ht="50.25" customHeight="1" x14ac:dyDescent="0.35">
      <c r="A9" s="97"/>
      <c r="B9" s="206" t="s">
        <v>234</v>
      </c>
      <c r="C9" s="251">
        <f>VLOOKUP($B$6,Data!$A:$BH,Data!$K$2,FALSE)</f>
        <v>805</v>
      </c>
      <c r="D9" s="251">
        <f>VLOOKUP($B$6,Data!$A:$BH,Data!$W$2,FALSE)</f>
        <v>434</v>
      </c>
      <c r="E9" s="184" t="str">
        <f>VLOOKUP($B$6,Data!$A:$BH,Data!$AB$2,FALSE)&amp;" ("&amp;VLOOKUP($B$6,Data!$A:$BH,Data!$AC$2,FALSE)&amp;"%)"</f>
        <v>25 (24%)</v>
      </c>
      <c r="F9" s="102"/>
      <c r="G9" s="363"/>
      <c r="H9" s="363"/>
      <c r="I9" s="363"/>
      <c r="J9" s="363"/>
      <c r="K9" s="363"/>
      <c r="L9" s="363"/>
      <c r="M9" s="363"/>
      <c r="N9" s="249"/>
      <c r="O9" s="97"/>
      <c r="P9" s="97"/>
      <c r="Q9" s="97"/>
      <c r="R9" s="97"/>
      <c r="S9" s="101"/>
      <c r="T9" s="98">
        <v>67</v>
      </c>
      <c r="U9" s="75"/>
      <c r="V9" s="75"/>
      <c r="W9" s="75" t="s">
        <v>235</v>
      </c>
      <c r="X9" s="75"/>
      <c r="Y9" s="75"/>
      <c r="Z9" s="75">
        <v>213</v>
      </c>
      <c r="AA9" s="75">
        <v>213</v>
      </c>
      <c r="AB9" s="75">
        <v>182</v>
      </c>
      <c r="AC9" s="75">
        <v>152</v>
      </c>
      <c r="AD9" s="75">
        <v>121</v>
      </c>
      <c r="AE9" s="76">
        <v>121</v>
      </c>
      <c r="AF9" s="76">
        <v>121</v>
      </c>
      <c r="AG9" s="76">
        <v>121</v>
      </c>
      <c r="AH9" s="76"/>
      <c r="AI9" s="76"/>
      <c r="AJ9" s="76"/>
      <c r="AK9" s="310"/>
      <c r="AL9" s="76"/>
      <c r="AM9" s="76"/>
      <c r="AN9" s="76"/>
      <c r="AO9" s="76"/>
      <c r="AP9" s="76"/>
      <c r="AQ9" s="76"/>
      <c r="AR9" s="76"/>
      <c r="AS9" s="98"/>
      <c r="AT9" s="98"/>
      <c r="AU9" s="98"/>
      <c r="AV9" s="301"/>
    </row>
    <row r="10" spans="1:48" s="60" customFormat="1" ht="84.75" customHeight="1" x14ac:dyDescent="0.4">
      <c r="B10" s="207" t="s">
        <v>236</v>
      </c>
      <c r="C10" s="185" t="str">
        <f>IF(VLOOKUP($B$6,Data!$A:$BH,Data!$N$2,FALSE)="Threshold met","Threshold met",IF(VLOOKUP($B$6,Data!$A:$BH,Data!$N$2,FALSE)="N/A","N/A",VLOOKUP($B$6,Data!$A:$BH,Data!$N$2,FALSE)&amp;" days"))</f>
        <v>379 days</v>
      </c>
      <c r="D10" s="185" t="str">
        <f>IF(VLOOKUP($B$6,Data!$A:$BH,Data!$Z$2,FALSE)="Threshold met","Threshold met",IF(VLOOKUP($B$6,Data!$A:$BH,Data!$Z$2,FALSE)="N/A","N/A",VLOOKUP($B$6,Data!$A:$BH,Data!$Z$2,FALSE)&amp;" days"))</f>
        <v>313 days</v>
      </c>
      <c r="E10" s="186" t="s">
        <v>237</v>
      </c>
      <c r="F10" s="103"/>
      <c r="G10" s="363"/>
      <c r="H10" s="363"/>
      <c r="I10" s="363"/>
      <c r="J10" s="363"/>
      <c r="K10" s="363"/>
      <c r="L10" s="363"/>
      <c r="M10" s="363"/>
      <c r="N10" s="249"/>
      <c r="S10" s="104"/>
      <c r="T10" s="64">
        <v>90</v>
      </c>
      <c r="U10" s="75"/>
      <c r="V10" s="75"/>
      <c r="W10" s="75"/>
      <c r="X10" s="75"/>
      <c r="Y10" s="75"/>
      <c r="Z10" s="105">
        <f>IF(VLOOKUP($B$6,Data!$A:$BH,Data!D$2,FALSE)="N/A",NA(),IF(VLOOKUP($B$6,Data!$A:$BH,Data!D$2,FALSE)="x",NA(),VLOOKUP($B$6,Data!$A:$BH,Data!D$2,FALSE)))</f>
        <v>783</v>
      </c>
      <c r="AA10" s="105">
        <f>IF(VLOOKUP($B$6,Data!$A:$BH,Data!E$2,FALSE)="N/A",NA(),IF(VLOOKUP($B$6,Data!$A:$BH,Data!E$2,FALSE)="x",NA(),VLOOKUP($B$6,Data!$A:$BH,Data!E$2,FALSE)))</f>
        <v>785</v>
      </c>
      <c r="AB10" s="105">
        <f>IF(VLOOKUP($B$6,Data!$A:$BH,Data!F$2,FALSE)="N/A",NA(),IF(VLOOKUP($B$6,Data!$A:$BH,Data!F$2,FALSE)="x",NA(),VLOOKUP($B$6,Data!$A:$BH,Data!F$2,FALSE)))</f>
        <v>657</v>
      </c>
      <c r="AC10" s="105">
        <f>IF(VLOOKUP($B$6,Data!$A:$BH,Data!G$2,FALSE)="N/A",NA(),IF(VLOOKUP($B$6,Data!$A:$BH,Data!G$2,FALSE)="x",NA(),VLOOKUP($B$6,Data!$A:$BH,Data!G$2,FALSE)))</f>
        <v>672</v>
      </c>
      <c r="AD10" s="105">
        <f>IF(VLOOKUP($B$6,Data!$A:$BH,Data!H$2,FALSE)="N/A",NA(),IF(VLOOKUP($B$6,Data!$A:$BH,Data!H$2,FALSE)="x",NA(),VLOOKUP($B$6,Data!$A:$BH,Data!H$2,FALSE)))</f>
        <v>655</v>
      </c>
      <c r="AE10" s="105">
        <f>IF(VLOOKUP($B$6,Data!$A:$BH,Data!I$2,FALSE)="N/A",NA(),IF(VLOOKUP($B$6,Data!$A:$BH,Data!I$2,FALSE)="x",NA(),VLOOKUP($B$6,Data!$A:$BH,Data!I$2,FALSE)))</f>
        <v>715</v>
      </c>
      <c r="AF10" s="105">
        <f>IF(VLOOKUP($B$6,Data!$A:$BH,Data!J$2,FALSE)="N/A",NA(),IF(VLOOKUP($B$6,Data!$A:$BH,Data!J$2,FALSE)="x",NA(),VLOOKUP($B$6,Data!$A:$BH,Data!J$2,FALSE)))</f>
        <v>813</v>
      </c>
      <c r="AG10" s="105">
        <f>IF(VLOOKUP($B$6,Data!$A:$BH,Data!K$2,FALSE)="N/A",NA(),IF(VLOOKUP($B$6,Data!$A:$BH,Data!K$2,FALSE)="x",NA(),VLOOKUP($B$6,Data!$A:$BH,Data!K$2,FALSE)))</f>
        <v>805</v>
      </c>
      <c r="AH10" s="65"/>
      <c r="AI10" s="65"/>
      <c r="AJ10" s="65"/>
      <c r="AK10" s="302"/>
      <c r="AL10" s="65"/>
      <c r="AM10" s="65"/>
      <c r="AN10" s="65"/>
      <c r="AO10" s="65"/>
      <c r="AP10" s="65"/>
      <c r="AQ10" s="65"/>
      <c r="AR10" s="65"/>
      <c r="AS10" s="64"/>
      <c r="AT10" s="64"/>
      <c r="AU10" s="64"/>
      <c r="AV10" s="63"/>
    </row>
    <row r="11" spans="1:48" s="60" customFormat="1" ht="67.5" customHeight="1" x14ac:dyDescent="0.4">
      <c r="B11" s="208" t="s">
        <v>238</v>
      </c>
      <c r="C11" s="187" t="str">
        <f>VLOOKUP($B$6,Data!$A:$BH,Data!$L$2,FALSE)</f>
        <v>Average time in 2018 was shorter than in 2017</v>
      </c>
      <c r="D11" s="187" t="str">
        <f>VLOOKUP($B$6,Data!$A:$BH,Data!$X$2,FALSE)</f>
        <v>Average time in 2018 was shorter than in 2017</v>
      </c>
      <c r="E11" s="188" t="s">
        <v>237</v>
      </c>
      <c r="F11" s="103"/>
      <c r="G11" s="363"/>
      <c r="H11" s="363"/>
      <c r="I11" s="363"/>
      <c r="J11" s="363"/>
      <c r="K11" s="363"/>
      <c r="L11" s="363"/>
      <c r="M11" s="363"/>
      <c r="N11" s="249"/>
      <c r="S11" s="104"/>
      <c r="T11" s="64">
        <v>90</v>
      </c>
      <c r="U11" s="75"/>
      <c r="V11" s="75"/>
      <c r="W11" s="75"/>
      <c r="X11" s="75"/>
      <c r="Y11" s="75"/>
      <c r="Z11" s="106">
        <f>IF(VLOOKUP($B$6,Data!$A:$BH,Data!P$2,FALSE)="N/A",NA(),IF(VLOOKUP($B$6,Data!$A:$BH,Data!P$2,FALSE)="x",NA(),VLOOKUP($B$6,Data!$A:$BH,Data!P$2,FALSE)))</f>
        <v>117</v>
      </c>
      <c r="AA11" s="106">
        <f>IF(VLOOKUP($B$6,Data!$A:$BH,Data!Q$2,FALSE)="N/A",NA(),IF(VLOOKUP($B$6,Data!$A:$BH,Data!Q$2,FALSE)="x",NA(),VLOOKUP($B$6,Data!$A:$BH,Data!Q$2,FALSE)))</f>
        <v>168</v>
      </c>
      <c r="AB11" s="106">
        <f>IF(VLOOKUP($B$6,Data!$A:$BH,Data!R$2,FALSE)="N/A",NA(),IF(VLOOKUP($B$6,Data!$A:$BH,Data!R$2,FALSE)="x",NA(),VLOOKUP($B$6,Data!$A:$BH,Data!R$2,FALSE)))</f>
        <v>144</v>
      </c>
      <c r="AC11" s="106">
        <f>IF(VLOOKUP($B$6,Data!$A:$BH,Data!S$2,FALSE)="N/A",NA(),IF(VLOOKUP($B$6,Data!$A:$BH,Data!S$2,FALSE)="x",NA(),VLOOKUP($B$6,Data!$A:$BH,Data!S$2,FALSE)))</f>
        <v>175</v>
      </c>
      <c r="AD11" s="106">
        <f>IF(VLOOKUP($B$6,Data!$A:$BH,Data!T$2,FALSE)="N/A",NA(),IF(VLOOKUP($B$6,Data!$A:$BH,Data!T$2,FALSE)="x",NA(),VLOOKUP($B$6,Data!$A:$BH,Data!T$2,FALSE)))</f>
        <v>237</v>
      </c>
      <c r="AE11" s="106">
        <f>IF(VLOOKUP($B$6,Data!$A:$BH,Data!U$2,FALSE)="N/A",NA(),IF(VLOOKUP($B$6,Data!$A:$BH,Data!U$2,FALSE)="x",NA(),VLOOKUP($B$6,Data!$A:$BH,Data!U$2,FALSE)))</f>
        <v>303</v>
      </c>
      <c r="AF11" s="106">
        <f>IF(VLOOKUP($B$6,Data!$A:$BH,Data!V$2,FALSE)="N/A",NA(),IF(VLOOKUP($B$6,Data!$A:$BH,Data!V$2,FALSE)="x",NA(),VLOOKUP($B$6,Data!$A:$BH,Data!V$2,FALSE)))</f>
        <v>400</v>
      </c>
      <c r="AG11" s="106">
        <f>IF(VLOOKUP($B$6,Data!$A:$BH,Data!W$2,FALSE)="N/A",NA(),IF(VLOOKUP($B$6,Data!$A:$BH,Data!W$2,FALSE)="x",NA(),VLOOKUP($B$6,Data!$A:$BH,Data!W$2,FALSE)))</f>
        <v>434</v>
      </c>
      <c r="AH11" s="65"/>
      <c r="AI11" s="65"/>
      <c r="AJ11" s="65"/>
      <c r="AK11" s="302"/>
      <c r="AL11" s="65"/>
      <c r="AM11" s="65"/>
      <c r="AN11" s="65"/>
      <c r="AO11" s="65"/>
      <c r="AP11" s="65"/>
      <c r="AQ11" s="65"/>
      <c r="AR11" s="65"/>
      <c r="AS11" s="64"/>
      <c r="AT11" s="64"/>
      <c r="AU11" s="64"/>
      <c r="AV11" s="63"/>
    </row>
    <row r="12" spans="1:48" s="60" customFormat="1" ht="67.5" customHeight="1" x14ac:dyDescent="0.4">
      <c r="B12" s="206" t="s">
        <v>26</v>
      </c>
      <c r="C12" s="189" t="str">
        <f>VLOOKUP($B$6,Data!$A:$BH,Data!$M$2,FALSE)</f>
        <v>Average time in 2015-18 was shorter than in 2014-17</v>
      </c>
      <c r="D12" s="189" t="str">
        <f>VLOOKUP($B$6,Data!$A:$BH,Data!$Y$2,FALSE)</f>
        <v>Average time in 2015-18 was longer than in 2014-17</v>
      </c>
      <c r="E12" s="190" t="s">
        <v>237</v>
      </c>
      <c r="F12" s="103"/>
      <c r="G12" s="363"/>
      <c r="H12" s="363"/>
      <c r="I12" s="363"/>
      <c r="J12" s="363"/>
      <c r="K12" s="363"/>
      <c r="L12" s="363"/>
      <c r="M12" s="363"/>
      <c r="N12" s="249"/>
      <c r="S12" s="104"/>
      <c r="T12" s="64">
        <v>90</v>
      </c>
      <c r="U12" s="75"/>
      <c r="V12" s="75"/>
      <c r="W12" s="75"/>
      <c r="X12" s="75"/>
      <c r="Y12" s="75"/>
      <c r="Z12" s="75"/>
      <c r="AA12" s="75"/>
      <c r="AB12" s="75"/>
      <c r="AC12" s="75"/>
      <c r="AD12" s="75"/>
      <c r="AE12" s="76"/>
      <c r="AF12" s="76"/>
      <c r="AG12" s="76"/>
      <c r="AH12" s="65"/>
      <c r="AI12" s="65"/>
      <c r="AJ12" s="65"/>
      <c r="AK12" s="302"/>
      <c r="AL12" s="65"/>
      <c r="AM12" s="65"/>
      <c r="AN12" s="65"/>
      <c r="AO12" s="65"/>
      <c r="AP12" s="65"/>
      <c r="AQ12" s="65"/>
      <c r="AR12" s="65"/>
      <c r="AS12" s="64"/>
      <c r="AT12" s="64"/>
      <c r="AU12" s="64"/>
      <c r="AV12" s="63"/>
    </row>
    <row r="13" spans="1:48" s="109" customFormat="1" ht="59.25" customHeight="1" x14ac:dyDescent="0.35">
      <c r="A13" s="59"/>
      <c r="B13" s="209" t="s">
        <v>239</v>
      </c>
      <c r="C13" s="252">
        <f>VLOOKUP(970,Data!$A:$BH,Data!$K$2,FALSE)</f>
        <v>486</v>
      </c>
      <c r="D13" s="253">
        <f>VLOOKUP(970,Data!$A:$BH,Data!$W$2,FALSE)</f>
        <v>201</v>
      </c>
      <c r="E13" s="191" t="str">
        <f>VLOOKUP(970,Data!$A:$BH,Data!$AB$2,FALSE)&amp;" ("&amp;VLOOKUP(970,Data!$A:$BH,Data!$AC$2,FALSE)&amp;"%)"</f>
        <v>11010 (56%)</v>
      </c>
      <c r="F13" s="102"/>
      <c r="G13" s="363"/>
      <c r="H13" s="363"/>
      <c r="I13" s="363"/>
      <c r="J13" s="363"/>
      <c r="K13" s="363"/>
      <c r="L13" s="363"/>
      <c r="M13" s="363"/>
      <c r="N13" s="249"/>
      <c r="O13" s="59"/>
      <c r="P13" s="59"/>
      <c r="Q13" s="59"/>
      <c r="R13" s="59"/>
      <c r="S13" s="107"/>
      <c r="T13" s="98">
        <v>79</v>
      </c>
      <c r="U13" s="75"/>
      <c r="V13" s="75"/>
      <c r="W13" s="108" t="s">
        <v>240</v>
      </c>
      <c r="X13" s="108"/>
      <c r="Y13" s="108" t="s">
        <v>241</v>
      </c>
      <c r="Z13" s="108"/>
      <c r="AA13" s="75"/>
      <c r="AB13" s="75"/>
      <c r="AC13" s="75"/>
      <c r="AD13" s="75"/>
      <c r="AE13" s="76"/>
      <c r="AF13" s="76"/>
      <c r="AG13" s="76"/>
      <c r="AH13" s="76"/>
      <c r="AI13" s="76"/>
      <c r="AJ13" s="76"/>
      <c r="AK13" s="310"/>
      <c r="AL13" s="76"/>
      <c r="AM13" s="76"/>
      <c r="AN13" s="76"/>
      <c r="AO13" s="76"/>
      <c r="AP13" s="76"/>
      <c r="AQ13" s="76"/>
      <c r="AR13" s="76"/>
      <c r="AS13" s="98"/>
      <c r="AT13" s="98"/>
      <c r="AU13" s="98"/>
      <c r="AV13" s="301"/>
    </row>
    <row r="14" spans="1:48" ht="30" customHeight="1" thickBot="1" x14ac:dyDescent="0.45">
      <c r="B14" s="214" t="s">
        <v>242</v>
      </c>
      <c r="C14" s="351" t="str">
        <f>IF(VLOOKUP($B$6,'LA lists'!$B:$L,'LA lists'!K1,FALSE)=0,"",VLOOKUP($B$6,'LA lists'!$B:$L,'LA lists'!K1,FALSE))</f>
        <v/>
      </c>
      <c r="D14" s="351"/>
      <c r="E14" s="352"/>
      <c r="F14" s="353" t="s">
        <v>2</v>
      </c>
      <c r="G14" s="353"/>
      <c r="H14" s="353"/>
      <c r="I14" s="353"/>
      <c r="J14" s="353"/>
      <c r="K14" s="353"/>
      <c r="L14" s="353"/>
      <c r="M14" s="353"/>
      <c r="N14" s="353"/>
      <c r="O14" s="353"/>
      <c r="P14" s="353"/>
      <c r="Q14" s="353"/>
      <c r="R14" s="353"/>
      <c r="S14" s="354"/>
      <c r="T14" s="98"/>
      <c r="U14" s="75"/>
      <c r="W14" s="105">
        <f>IF(VLOOKUP($B$6,Data!$A:$BB,Data!$AG$2,FALSE)="x",0.001,VLOOKUP($B$6,Data!$A:$BB,Data!$AG$2,FALSE))</f>
        <v>20</v>
      </c>
      <c r="X14" s="105">
        <f>IF(VLOOKUP($B$6,Data!$A:$BB,Data!$AH$2,FALSE)="x",0.001,VLOOKUP($B$6,Data!$A:$BB,Data!$AH$2,FALSE))</f>
        <v>20</v>
      </c>
      <c r="Y14" s="105">
        <f>IF(VLOOKUP($B$6,Data!$A:$BB,Data!$AJ$2,FALSE)="x",0.001,VLOOKUP($B$6,Data!$A:$BB,Data!$AJ$2,FALSE))</f>
        <v>15</v>
      </c>
      <c r="Z14" s="105">
        <f>IF(VLOOKUP($B$6,Data!$A:$BB,Data!$AK$2,FALSE)="x",0.001,VLOOKUP($B$6,Data!$A:$BB,Data!$AK$2,FALSE))</f>
        <v>15</v>
      </c>
      <c r="AA14" s="75"/>
      <c r="AB14" s="75"/>
      <c r="AC14" s="75"/>
    </row>
    <row r="15" spans="1:48" ht="95.25" customHeight="1" x14ac:dyDescent="0.4">
      <c r="B15" s="210"/>
      <c r="C15" s="192" t="s">
        <v>31</v>
      </c>
      <c r="D15" s="192" t="s">
        <v>32</v>
      </c>
      <c r="E15" s="193" t="s">
        <v>33</v>
      </c>
      <c r="F15" s="110"/>
      <c r="I15" s="107"/>
      <c r="J15" s="212"/>
      <c r="K15" s="201" t="s">
        <v>243</v>
      </c>
      <c r="L15" s="194" t="s">
        <v>244</v>
      </c>
      <c r="M15" s="194" t="s">
        <v>44</v>
      </c>
      <c r="N15" s="194" t="s">
        <v>45</v>
      </c>
      <c r="O15" s="201" t="s">
        <v>351</v>
      </c>
      <c r="P15" s="192" t="s">
        <v>47</v>
      </c>
      <c r="Q15" s="194" t="s">
        <v>245</v>
      </c>
      <c r="R15" s="194" t="s">
        <v>246</v>
      </c>
      <c r="S15" s="195" t="s">
        <v>247</v>
      </c>
      <c r="T15" s="63"/>
      <c r="U15" s="66"/>
      <c r="V15" s="75"/>
      <c r="W15" s="105">
        <f>VLOOKUP(970,Data!$A:$BB,Data!$AG$2,FALSE)</f>
        <v>5020</v>
      </c>
      <c r="X15" s="105">
        <f>VLOOKUP(970,Data!$A:$BB,Data!$AH$2,FALSE)</f>
        <v>4560</v>
      </c>
      <c r="Y15" s="105">
        <f>VLOOKUP(970,Data!$A:$BB,Data!$AJ$2,FALSE)</f>
        <v>4300</v>
      </c>
      <c r="Z15" s="105">
        <f>VLOOKUP(970,Data!$A:$BB,Data!$AK$2,FALSE)</f>
        <v>3660</v>
      </c>
      <c r="AA15" s="75"/>
      <c r="AB15" s="75"/>
      <c r="AC15" s="75"/>
      <c r="AD15" s="65"/>
      <c r="AR15" s="66"/>
    </row>
    <row r="16" spans="1:48" s="119" customFormat="1" ht="42" customHeight="1" x14ac:dyDescent="0.45">
      <c r="A16" s="111"/>
      <c r="B16" s="211" t="s">
        <v>248</v>
      </c>
      <c r="C16" s="112" t="str">
        <f>VLOOKUP($B$6,Data!$A:$BH,Data!$AD$2,FALSE)</f>
        <v>x</v>
      </c>
      <c r="D16" s="112" t="str">
        <f>VLOOKUP($B$6,Data!$A:$BH,Data!$AE$2,FALSE)</f>
        <v>x</v>
      </c>
      <c r="E16" s="113" t="str">
        <f>CONCATENATE(VLOOKUP($B$6,Data!$A:$BH,Data!$AF$2,FALSE),"%")</f>
        <v>x%</v>
      </c>
      <c r="F16" s="114"/>
      <c r="G16" s="111"/>
      <c r="H16" s="111"/>
      <c r="I16" s="115"/>
      <c r="J16" s="213" t="s">
        <v>248</v>
      </c>
      <c r="K16" s="202" t="str">
        <f>VLOOKUP($B$6,Data!$A:$BH,Data!$AM$2,FALSE)&amp;" ("&amp;VLOOKUP($B$6,Data!$A:$BH,Data!$AO$2,FALSE)&amp;"%)"</f>
        <v>55 (8%)</v>
      </c>
      <c r="L16" s="116" t="str">
        <f>VLOOKUP($B$6,Data!$A:$BH,Data!$AP$2,FALSE)&amp;" ("&amp;VLOOKUP($B$6,Data!$A:$BH,Data!$AQ$2,FALSE)&amp;"%)"</f>
        <v>10 (9%)</v>
      </c>
      <c r="M16" s="117">
        <f>VLOOKUP($B$6,Data!$A:$BH,Data!$AR$2,FALSE)</f>
        <v>40</v>
      </c>
      <c r="N16" s="117">
        <f>VLOOKUP($B$6,Data!$A:$BH,Data!$AS$2,FALSE)</f>
        <v>15</v>
      </c>
      <c r="O16" s="202">
        <f>VLOOKUP($B$6,Data!$A:$BH,Data!$AT$2,FALSE)</f>
        <v>609</v>
      </c>
      <c r="P16" s="116">
        <f>VLOOKUP($B$6,Data!$A:$BH,Data!$AU$2,FALSE)</f>
        <v>0</v>
      </c>
      <c r="Q16" s="116" t="str">
        <f>VLOOKUP($B$6,Data!$A:$BH,Data!$AV$2,FALSE)&amp;" ("&amp;VLOOKUP($B$6,Data!$A:$BH,Data!$AX$2,FALSE)&amp;"%)"</f>
        <v>15 (4%)</v>
      </c>
      <c r="R16" s="116" t="str">
        <f>VLOOKUP($B$6,Data!$A:$BH,Data!$AY$2,FALSE)&amp;" ("&amp;VLOOKUP($B$6,Data!$A:$BH,Data!$BA$2,FALSE)&amp;"%)"</f>
        <v>15 (4%)</v>
      </c>
      <c r="S16" s="118">
        <f>VLOOKUP($B$6,Data!$A:$BH,Data!$BB$2,FALSE)</f>
        <v>31</v>
      </c>
      <c r="U16" s="120"/>
      <c r="V16" s="121"/>
      <c r="W16" s="121"/>
      <c r="X16" s="121"/>
      <c r="Y16" s="121"/>
      <c r="Z16" s="121"/>
      <c r="AA16" s="121"/>
      <c r="AB16" s="121"/>
      <c r="AC16" s="121"/>
      <c r="AD16" s="121"/>
      <c r="AE16" s="122"/>
      <c r="AF16" s="122"/>
      <c r="AG16" s="122"/>
      <c r="AH16" s="311" t="s">
        <v>5</v>
      </c>
      <c r="AI16" s="122"/>
      <c r="AJ16" s="121"/>
      <c r="AK16" s="120"/>
      <c r="AL16" s="120"/>
      <c r="AM16" s="312"/>
      <c r="AN16" s="122"/>
      <c r="AO16" s="313" t="s">
        <v>6</v>
      </c>
      <c r="AP16" s="120"/>
      <c r="AQ16" s="313"/>
      <c r="AR16" s="313"/>
      <c r="AS16" s="120"/>
      <c r="AT16" s="120"/>
      <c r="AU16" s="120"/>
      <c r="AV16" s="203"/>
    </row>
    <row r="17" spans="1:48" s="119" customFormat="1" ht="21" customHeight="1" x14ac:dyDescent="0.45">
      <c r="A17" s="111"/>
      <c r="B17" s="343" t="s">
        <v>207</v>
      </c>
      <c r="C17" s="345">
        <f>VLOOKUP(970,Data!$A:$BH,Data!$AD$2,FALSE)</f>
        <v>1600</v>
      </c>
      <c r="D17" s="345">
        <f>VLOOKUP(970,Data!$A:$BH,Data!$AE$2,FALSE)</f>
        <v>1760</v>
      </c>
      <c r="E17" s="347" t="str">
        <f>CONCATENATE(VLOOKUP(970,Data!$A:$BH,Data!$AF$2,FALSE),"%")</f>
        <v>69%</v>
      </c>
      <c r="F17" s="196" t="s">
        <v>249</v>
      </c>
      <c r="G17" s="123" t="str">
        <f>IF(VLOOKUP($B$6,Data!$A:$BH,Data!$AI$2,FALSE)="x","x",CONCATENATE(VLOOKUP($B$6,Data!$A:$BH,Data!$AI$2,FALSE),"%"))</f>
        <v>0%</v>
      </c>
      <c r="H17" s="198" t="s">
        <v>249</v>
      </c>
      <c r="I17" s="124" t="str">
        <f>IF(VLOOKUP($B$6,Data!$A:$BH,Data!$AL$2,FALSE)="x","x",CONCATENATE(VLOOKUP($B$6,Data!$A:$BH,Data!$AL$2,FALSE),"%"))</f>
        <v>0%</v>
      </c>
      <c r="J17" s="349" t="s">
        <v>207</v>
      </c>
      <c r="K17" s="341" t="str">
        <f>VLOOKUP(970,Data!$A:$BH,Data!$AM$2,FALSE)&amp;" ("&amp;VLOOKUP(970,Data!$A:$BH,Data!$AO$2,FALSE)&amp;"%)"</f>
        <v>12900 (14%)</v>
      </c>
      <c r="L17" s="334" t="str">
        <f>VLOOKUP(970,Data!$A:$BH,Data!$AP$2,FALSE)&amp;" ("&amp;VLOOKUP(970,Data!$A:$BH,Data!$AQ$2,FALSE)&amp;"%)"</f>
        <v>2450 (11%)</v>
      </c>
      <c r="M17" s="339">
        <f>VLOOKUP(970,Data!$A:$BH,Data!$AR$2,FALSE)</f>
        <v>4500</v>
      </c>
      <c r="N17" s="339">
        <f>VLOOKUP(970,Data!$A:$BH,Data!$AS$2,FALSE)</f>
        <v>2760</v>
      </c>
      <c r="O17" s="341">
        <f>VLOOKUP(970,Data!$A:$BH,Data!$AT$2,FALSE)</f>
        <v>412</v>
      </c>
      <c r="P17" s="334">
        <f>VLOOKUP(970,Data!$A:$BH,Data!$AU$2,FALSE)</f>
        <v>410</v>
      </c>
      <c r="Q17" s="334" t="str">
        <f>VLOOKUP(970,Data!$A:$BH,Data!$AV$2,FALSE)&amp;" ("&amp;VLOOKUP(970,Data!$A:$BH,Data!$AX$2,FALSE)&amp;"%)"</f>
        <v>1930 (7%)</v>
      </c>
      <c r="R17" s="334" t="str">
        <f>VLOOKUP(970,Data!$A:$BH,Data!$AY$2,FALSE)&amp;" ("&amp;VLOOKUP(970,Data!$A:$BH,Data!$BA$2,FALSE)&amp;"%)"</f>
        <v>2910 (5%)</v>
      </c>
      <c r="S17" s="336">
        <f>VLOOKUP(970,Data!$A:$BH,Data!$BB$2,FALSE)</f>
        <v>30</v>
      </c>
      <c r="U17" s="120"/>
      <c r="V17" s="121"/>
      <c r="W17" s="121"/>
      <c r="X17" s="121"/>
      <c r="Y17" s="121"/>
      <c r="Z17" s="121"/>
      <c r="AA17" s="121"/>
      <c r="AB17" s="121"/>
      <c r="AC17" s="121"/>
      <c r="AD17" s="121"/>
      <c r="AE17" s="122"/>
      <c r="AF17" s="122"/>
      <c r="AG17" s="122"/>
      <c r="AH17" s="314">
        <v>201</v>
      </c>
      <c r="AI17" s="315" t="s">
        <v>208</v>
      </c>
      <c r="AJ17" s="316">
        <v>0</v>
      </c>
      <c r="AK17" s="302">
        <f>IF($B$6=AH17,AI17,0)</f>
        <v>0</v>
      </c>
      <c r="AL17" s="317" t="str">
        <f>IF($B$6=AH17,0,AI17)</f>
        <v>N/A</v>
      </c>
      <c r="AM17" s="122"/>
      <c r="AN17" s="122"/>
      <c r="AO17" s="318">
        <v>201</v>
      </c>
      <c r="AP17" s="315" t="s">
        <v>208</v>
      </c>
      <c r="AQ17" s="315">
        <v>0</v>
      </c>
      <c r="AR17" s="302">
        <f>IF($B$6=AO17,AP17,0)</f>
        <v>0</v>
      </c>
      <c r="AS17" s="319" t="str">
        <f>IF($B$6=AO17,0,AP17)</f>
        <v>N/A</v>
      </c>
      <c r="AT17" s="120"/>
      <c r="AU17" s="120"/>
      <c r="AV17" s="203"/>
    </row>
    <row r="18" spans="1:48" s="128" customFormat="1" ht="21" customHeight="1" thickBot="1" x14ac:dyDescent="0.5">
      <c r="A18" s="125"/>
      <c r="B18" s="344"/>
      <c r="C18" s="346"/>
      <c r="D18" s="346"/>
      <c r="E18" s="348"/>
      <c r="F18" s="197" t="s">
        <v>250</v>
      </c>
      <c r="G18" s="126" t="str">
        <f>CONCATENATE(VLOOKUP(970,Data!$A:$BH,Data!$AI$2,FALSE),"%")</f>
        <v>-9%</v>
      </c>
      <c r="H18" s="199" t="s">
        <v>250</v>
      </c>
      <c r="I18" s="127" t="str">
        <f>CONCATENATE(VLOOKUP(970,Data!$A:$BH,Data!$AL$2,FALSE),"%")</f>
        <v>-15%</v>
      </c>
      <c r="J18" s="350"/>
      <c r="K18" s="342"/>
      <c r="L18" s="335"/>
      <c r="M18" s="340"/>
      <c r="N18" s="340"/>
      <c r="O18" s="342"/>
      <c r="P18" s="335"/>
      <c r="Q18" s="335"/>
      <c r="R18" s="335"/>
      <c r="S18" s="337"/>
      <c r="U18" s="129"/>
      <c r="V18" s="130"/>
      <c r="W18" s="130"/>
      <c r="X18" s="130"/>
      <c r="Y18" s="130"/>
      <c r="Z18" s="130"/>
      <c r="AA18" s="130"/>
      <c r="AB18" s="130"/>
      <c r="AC18" s="130"/>
      <c r="AD18" s="130"/>
      <c r="AE18" s="131"/>
      <c r="AF18" s="131"/>
      <c r="AG18" s="131"/>
      <c r="AH18" s="320">
        <v>420</v>
      </c>
      <c r="AI18" s="315" t="s">
        <v>208</v>
      </c>
      <c r="AJ18" s="316">
        <v>0</v>
      </c>
      <c r="AK18" s="302">
        <f t="shared" ref="AK18:AK82" si="0">IF($B$6=AH18,AI18,0)</f>
        <v>0</v>
      </c>
      <c r="AL18" s="317" t="str">
        <f t="shared" ref="AL18:AL82" si="1">IF($B$6=AH18,0,AI18)</f>
        <v>N/A</v>
      </c>
      <c r="AM18" s="131"/>
      <c r="AN18" s="131"/>
      <c r="AO18" s="318">
        <v>420</v>
      </c>
      <c r="AP18" s="315" t="s">
        <v>208</v>
      </c>
      <c r="AQ18" s="315">
        <v>0</v>
      </c>
      <c r="AR18" s="302">
        <f t="shared" ref="AR18:AR82" si="2">IF($B$6=AO18,AP18,0)</f>
        <v>0</v>
      </c>
      <c r="AS18" s="319" t="str">
        <f t="shared" ref="AS18:AS82" si="3">IF($B$6=AO18,0,AP18)</f>
        <v>N/A</v>
      </c>
      <c r="AT18" s="129"/>
      <c r="AU18" s="129"/>
      <c r="AV18" s="204"/>
    </row>
    <row r="19" spans="1:48" ht="15.4" x14ac:dyDescent="0.45">
      <c r="P19" s="62"/>
      <c r="AH19" s="314">
        <v>207</v>
      </c>
      <c r="AI19" s="315" t="s">
        <v>251</v>
      </c>
      <c r="AJ19" s="316">
        <v>0</v>
      </c>
      <c r="AK19" s="302">
        <f t="shared" si="0"/>
        <v>0</v>
      </c>
      <c r="AL19" s="317" t="str">
        <f t="shared" si="1"/>
        <v>x</v>
      </c>
      <c r="AO19" s="318">
        <v>207</v>
      </c>
      <c r="AP19" s="315" t="s">
        <v>251</v>
      </c>
      <c r="AQ19" s="315">
        <v>0</v>
      </c>
      <c r="AR19" s="302">
        <f t="shared" si="2"/>
        <v>0</v>
      </c>
      <c r="AS19" s="317" t="str">
        <f t="shared" si="3"/>
        <v>x</v>
      </c>
    </row>
    <row r="20" spans="1:48" ht="19.149999999999999" customHeight="1" x14ac:dyDescent="0.45">
      <c r="B20" s="132" t="s">
        <v>252</v>
      </c>
      <c r="C20" s="133"/>
      <c r="D20" s="133"/>
      <c r="E20" s="133"/>
      <c r="F20" s="133"/>
      <c r="G20" s="133"/>
      <c r="H20" s="133"/>
      <c r="I20" s="133"/>
      <c r="J20" s="133"/>
      <c r="K20" s="133"/>
      <c r="L20" s="133"/>
      <c r="M20" s="133"/>
      <c r="N20" s="133"/>
      <c r="O20" s="133"/>
      <c r="P20" s="133"/>
      <c r="Q20" s="133"/>
      <c r="R20" s="133"/>
      <c r="AH20" s="314">
        <v>872</v>
      </c>
      <c r="AI20" s="315" t="s">
        <v>251</v>
      </c>
      <c r="AJ20" s="316">
        <v>0</v>
      </c>
      <c r="AK20" s="302">
        <f>IF($B$6=AH20,AI20,0)</f>
        <v>0</v>
      </c>
      <c r="AL20" s="317" t="str">
        <f>IF($B$6=AH20,0,AI20)</f>
        <v>x</v>
      </c>
      <c r="AO20" s="318">
        <v>318</v>
      </c>
      <c r="AP20" s="315" t="s">
        <v>251</v>
      </c>
      <c r="AQ20" s="315">
        <v>0</v>
      </c>
      <c r="AR20" s="302">
        <f>IF($B$6=AO20,AP20,0)</f>
        <v>0</v>
      </c>
      <c r="AS20" s="317" t="str">
        <f>IF($B$6=AO20,0,AP20)</f>
        <v>x</v>
      </c>
    </row>
    <row r="21" spans="1:48" ht="22.9" customHeight="1" x14ac:dyDescent="0.45">
      <c r="B21" s="132" t="s">
        <v>396</v>
      </c>
      <c r="C21" s="133"/>
      <c r="D21" s="133"/>
      <c r="E21" s="133"/>
      <c r="F21" s="133"/>
      <c r="G21" s="133"/>
      <c r="H21" s="133"/>
      <c r="I21" s="133"/>
      <c r="J21" s="133"/>
      <c r="K21" s="133"/>
      <c r="L21" s="133"/>
      <c r="M21" s="133"/>
      <c r="N21" s="133"/>
      <c r="O21" s="133"/>
      <c r="P21" s="133"/>
      <c r="Q21" s="133"/>
      <c r="R21" s="133"/>
      <c r="AH21" s="314"/>
      <c r="AI21" s="315"/>
      <c r="AJ21" s="316"/>
      <c r="AL21" s="317"/>
      <c r="AO21" s="318"/>
      <c r="AP21" s="315"/>
      <c r="AQ21" s="315"/>
      <c r="AR21" s="302"/>
      <c r="AS21" s="317"/>
    </row>
    <row r="22" spans="1:48" ht="45" customHeight="1" x14ac:dyDescent="0.45">
      <c r="B22" s="338" t="str">
        <f>IF(VLOOKUP(B6,'LA lists'!B:L,'LA lists'!L1,FALSE)=0,"",VLOOKUP(B6,'LA lists'!B:L,'LA lists'!L1,FALSE))</f>
        <v/>
      </c>
      <c r="C22" s="338"/>
      <c r="D22" s="338"/>
      <c r="E22" s="338"/>
      <c r="F22" s="338"/>
      <c r="G22" s="338"/>
      <c r="H22" s="338"/>
      <c r="I22" s="338"/>
      <c r="J22" s="338"/>
      <c r="K22" s="338"/>
      <c r="L22" s="338"/>
      <c r="M22" s="338"/>
      <c r="N22" s="338"/>
      <c r="O22" s="338"/>
      <c r="P22" s="338"/>
      <c r="Q22" s="338"/>
      <c r="R22" s="250"/>
      <c r="AH22" s="314">
        <v>318</v>
      </c>
      <c r="AI22" s="315">
        <v>268</v>
      </c>
      <c r="AJ22" s="316">
        <v>0</v>
      </c>
      <c r="AK22" s="302">
        <f t="shared" si="0"/>
        <v>0</v>
      </c>
      <c r="AL22" s="317">
        <f t="shared" si="1"/>
        <v>268</v>
      </c>
      <c r="AO22" s="318">
        <v>872</v>
      </c>
      <c r="AP22" s="315" t="s">
        <v>251</v>
      </c>
      <c r="AQ22" s="315">
        <v>0</v>
      </c>
      <c r="AR22" s="302">
        <f t="shared" si="2"/>
        <v>0</v>
      </c>
      <c r="AS22" s="317" t="str">
        <f t="shared" si="3"/>
        <v>x</v>
      </c>
    </row>
    <row r="23" spans="1:48" ht="15.4" customHeight="1" x14ac:dyDescent="0.45">
      <c r="P23" s="62"/>
      <c r="AH23" s="314">
        <v>803</v>
      </c>
      <c r="AI23" s="315">
        <v>278</v>
      </c>
      <c r="AJ23" s="316">
        <v>0</v>
      </c>
      <c r="AK23" s="302">
        <f t="shared" si="0"/>
        <v>0</v>
      </c>
      <c r="AL23" s="317">
        <f t="shared" si="1"/>
        <v>278</v>
      </c>
      <c r="AO23" s="318">
        <v>893</v>
      </c>
      <c r="AP23" s="315">
        <v>63</v>
      </c>
      <c r="AQ23" s="315">
        <v>0</v>
      </c>
      <c r="AR23" s="302">
        <f t="shared" si="2"/>
        <v>0</v>
      </c>
      <c r="AS23" s="317">
        <f t="shared" si="3"/>
        <v>63</v>
      </c>
    </row>
    <row r="24" spans="1:48" ht="15.4" x14ac:dyDescent="0.45">
      <c r="P24" s="62"/>
      <c r="AH24" s="314">
        <v>882</v>
      </c>
      <c r="AI24" s="315">
        <v>309</v>
      </c>
      <c r="AJ24" s="316">
        <v>0</v>
      </c>
      <c r="AK24" s="302">
        <f t="shared" si="0"/>
        <v>0</v>
      </c>
      <c r="AL24" s="317">
        <f t="shared" si="1"/>
        <v>309</v>
      </c>
      <c r="AO24" s="318">
        <v>205</v>
      </c>
      <c r="AP24" s="315">
        <v>69</v>
      </c>
      <c r="AQ24" s="315">
        <v>0</v>
      </c>
      <c r="AR24" s="302">
        <f t="shared" si="2"/>
        <v>0</v>
      </c>
      <c r="AS24" s="317">
        <f t="shared" si="3"/>
        <v>69</v>
      </c>
    </row>
    <row r="25" spans="1:48" ht="15.4" x14ac:dyDescent="0.45">
      <c r="P25" s="62"/>
      <c r="AH25" s="314">
        <v>303</v>
      </c>
      <c r="AI25" s="315">
        <v>339</v>
      </c>
      <c r="AJ25" s="316">
        <v>0</v>
      </c>
      <c r="AK25" s="302">
        <f t="shared" si="0"/>
        <v>0</v>
      </c>
      <c r="AL25" s="317">
        <f t="shared" si="1"/>
        <v>339</v>
      </c>
      <c r="AO25" s="318">
        <v>895</v>
      </c>
      <c r="AP25" s="315">
        <v>80</v>
      </c>
      <c r="AQ25" s="315">
        <v>0</v>
      </c>
      <c r="AR25" s="302">
        <f t="shared" si="2"/>
        <v>0</v>
      </c>
      <c r="AS25" s="317">
        <f t="shared" si="3"/>
        <v>80</v>
      </c>
    </row>
    <row r="26" spans="1:48" ht="15.4" x14ac:dyDescent="0.45">
      <c r="P26" s="62"/>
      <c r="AH26" s="314">
        <v>807</v>
      </c>
      <c r="AI26" s="315">
        <v>352</v>
      </c>
      <c r="AJ26" s="316">
        <v>0</v>
      </c>
      <c r="AK26" s="302">
        <f t="shared" si="0"/>
        <v>0</v>
      </c>
      <c r="AL26" s="317">
        <f t="shared" si="1"/>
        <v>352</v>
      </c>
      <c r="AO26" s="318">
        <v>857</v>
      </c>
      <c r="AP26" s="315">
        <v>85</v>
      </c>
      <c r="AQ26" s="315">
        <v>0</v>
      </c>
      <c r="AR26" s="302">
        <f t="shared" si="2"/>
        <v>0</v>
      </c>
      <c r="AS26" s="317">
        <f t="shared" si="3"/>
        <v>85</v>
      </c>
    </row>
    <row r="27" spans="1:48" ht="15.4" x14ac:dyDescent="0.45">
      <c r="P27" s="62"/>
      <c r="AH27" s="314">
        <v>813</v>
      </c>
      <c r="AI27" s="315">
        <v>356</v>
      </c>
      <c r="AJ27" s="316">
        <v>0</v>
      </c>
      <c r="AK27" s="302">
        <f t="shared" si="0"/>
        <v>0</v>
      </c>
      <c r="AL27" s="317">
        <f t="shared" si="1"/>
        <v>356</v>
      </c>
      <c r="AO27" s="318">
        <v>816</v>
      </c>
      <c r="AP27" s="315">
        <v>95</v>
      </c>
      <c r="AQ27" s="315">
        <v>0</v>
      </c>
      <c r="AR27" s="302">
        <f t="shared" si="2"/>
        <v>0</v>
      </c>
      <c r="AS27" s="317">
        <f t="shared" si="3"/>
        <v>95</v>
      </c>
    </row>
    <row r="28" spans="1:48" ht="15.4" x14ac:dyDescent="0.45">
      <c r="P28" s="62"/>
      <c r="AH28" s="314">
        <v>935</v>
      </c>
      <c r="AI28" s="315">
        <v>359</v>
      </c>
      <c r="AJ28" s="316">
        <v>0</v>
      </c>
      <c r="AK28" s="302">
        <f t="shared" si="0"/>
        <v>0</v>
      </c>
      <c r="AL28" s="317">
        <f t="shared" si="1"/>
        <v>359</v>
      </c>
      <c r="AO28" s="318">
        <v>213</v>
      </c>
      <c r="AP28" s="315">
        <v>96</v>
      </c>
      <c r="AQ28" s="315">
        <v>0</v>
      </c>
      <c r="AR28" s="302">
        <f t="shared" si="2"/>
        <v>0</v>
      </c>
      <c r="AS28" s="317">
        <f t="shared" si="3"/>
        <v>96</v>
      </c>
    </row>
    <row r="29" spans="1:48" ht="15.4" x14ac:dyDescent="0.45">
      <c r="P29" s="62"/>
      <c r="AH29" s="314">
        <v>857</v>
      </c>
      <c r="AI29" s="315">
        <v>361</v>
      </c>
      <c r="AJ29" s="316">
        <v>0</v>
      </c>
      <c r="AK29" s="302">
        <f t="shared" si="0"/>
        <v>0</v>
      </c>
      <c r="AL29" s="317">
        <f t="shared" si="1"/>
        <v>361</v>
      </c>
      <c r="AO29" s="318">
        <v>356</v>
      </c>
      <c r="AP29" s="315">
        <v>103</v>
      </c>
      <c r="AQ29" s="315">
        <v>0</v>
      </c>
      <c r="AR29" s="302">
        <f t="shared" si="2"/>
        <v>0</v>
      </c>
      <c r="AS29" s="317">
        <f t="shared" si="3"/>
        <v>103</v>
      </c>
    </row>
    <row r="30" spans="1:48" ht="15.4" x14ac:dyDescent="0.45">
      <c r="P30" s="62"/>
      <c r="AH30" s="314">
        <v>213</v>
      </c>
      <c r="AI30" s="315">
        <v>363</v>
      </c>
      <c r="AJ30" s="316">
        <v>0</v>
      </c>
      <c r="AK30" s="302">
        <f t="shared" si="0"/>
        <v>0</v>
      </c>
      <c r="AL30" s="317">
        <f t="shared" si="1"/>
        <v>363</v>
      </c>
      <c r="AO30" s="318">
        <v>882</v>
      </c>
      <c r="AP30" s="315">
        <v>107</v>
      </c>
      <c r="AQ30" s="315">
        <v>0</v>
      </c>
      <c r="AR30" s="302">
        <f t="shared" si="2"/>
        <v>0</v>
      </c>
      <c r="AS30" s="317">
        <f t="shared" si="3"/>
        <v>107</v>
      </c>
    </row>
    <row r="31" spans="1:48" ht="15.4" x14ac:dyDescent="0.45">
      <c r="P31" s="62"/>
      <c r="AH31" s="314">
        <v>908</v>
      </c>
      <c r="AI31" s="315">
        <v>369</v>
      </c>
      <c r="AJ31" s="316">
        <v>0</v>
      </c>
      <c r="AK31" s="302">
        <f t="shared" si="0"/>
        <v>0</v>
      </c>
      <c r="AL31" s="317">
        <f t="shared" si="1"/>
        <v>369</v>
      </c>
      <c r="AO31" s="318">
        <v>894</v>
      </c>
      <c r="AP31" s="315">
        <v>108</v>
      </c>
      <c r="AQ31" s="315">
        <v>0</v>
      </c>
      <c r="AR31" s="302">
        <f t="shared" si="2"/>
        <v>0</v>
      </c>
      <c r="AS31" s="317">
        <f t="shared" si="3"/>
        <v>108</v>
      </c>
    </row>
    <row r="32" spans="1:48" ht="15.4" x14ac:dyDescent="0.45">
      <c r="P32" s="62"/>
      <c r="AH32" s="314">
        <v>894</v>
      </c>
      <c r="AI32" s="315">
        <v>371</v>
      </c>
      <c r="AJ32" s="316">
        <v>0</v>
      </c>
      <c r="AK32" s="302">
        <f t="shared" si="0"/>
        <v>0</v>
      </c>
      <c r="AL32" s="317">
        <f t="shared" si="1"/>
        <v>371</v>
      </c>
      <c r="AO32" s="318">
        <v>813</v>
      </c>
      <c r="AP32" s="315">
        <v>111</v>
      </c>
      <c r="AQ32" s="315">
        <v>0</v>
      </c>
      <c r="AR32" s="302">
        <f t="shared" si="2"/>
        <v>0</v>
      </c>
      <c r="AS32" s="317">
        <f t="shared" si="3"/>
        <v>111</v>
      </c>
    </row>
    <row r="33" spans="1:48" s="66" customFormat="1" ht="15.4" x14ac:dyDescent="0.45">
      <c r="A33" s="60"/>
      <c r="B33" s="59"/>
      <c r="C33" s="59"/>
      <c r="D33" s="59"/>
      <c r="E33" s="59"/>
      <c r="F33" s="59"/>
      <c r="G33" s="59"/>
      <c r="H33" s="59"/>
      <c r="I33" s="59"/>
      <c r="J33" s="59"/>
      <c r="K33" s="59"/>
      <c r="L33" s="59"/>
      <c r="M33" s="59"/>
      <c r="N33" s="59"/>
      <c r="O33" s="60"/>
      <c r="P33" s="62"/>
      <c r="Q33" s="62"/>
      <c r="R33" s="63"/>
      <c r="S33" s="63"/>
      <c r="T33" s="64"/>
      <c r="U33" s="64"/>
      <c r="V33" s="64"/>
      <c r="W33" s="64"/>
      <c r="X33" s="64"/>
      <c r="Y33" s="64"/>
      <c r="Z33" s="64"/>
      <c r="AA33" s="64"/>
      <c r="AB33" s="64"/>
      <c r="AC33" s="64"/>
      <c r="AD33" s="64"/>
      <c r="AE33" s="65"/>
      <c r="AF33" s="65"/>
      <c r="AG33" s="65"/>
      <c r="AH33" s="314">
        <v>925</v>
      </c>
      <c r="AI33" s="315">
        <v>372</v>
      </c>
      <c r="AJ33" s="316">
        <v>0</v>
      </c>
      <c r="AK33" s="302">
        <f t="shared" si="0"/>
        <v>0</v>
      </c>
      <c r="AL33" s="317">
        <f t="shared" si="1"/>
        <v>372</v>
      </c>
      <c r="AM33" s="65"/>
      <c r="AN33" s="65"/>
      <c r="AO33" s="318">
        <v>856</v>
      </c>
      <c r="AP33" s="315">
        <v>114</v>
      </c>
      <c r="AQ33" s="315">
        <v>0</v>
      </c>
      <c r="AR33" s="302">
        <f t="shared" si="2"/>
        <v>0</v>
      </c>
      <c r="AS33" s="317">
        <f t="shared" si="3"/>
        <v>114</v>
      </c>
      <c r="AV33" s="62"/>
    </row>
    <row r="34" spans="1:48" s="66" customFormat="1" ht="15.4" x14ac:dyDescent="0.45">
      <c r="A34" s="60"/>
      <c r="B34" s="59"/>
      <c r="C34" s="59"/>
      <c r="D34" s="59"/>
      <c r="E34" s="59"/>
      <c r="F34" s="59"/>
      <c r="G34" s="59"/>
      <c r="H34" s="59"/>
      <c r="I34" s="59"/>
      <c r="J34" s="59"/>
      <c r="K34" s="59"/>
      <c r="L34" s="59"/>
      <c r="M34" s="59"/>
      <c r="N34" s="59"/>
      <c r="O34" s="60"/>
      <c r="P34" s="62"/>
      <c r="Q34" s="62"/>
      <c r="R34" s="63"/>
      <c r="S34" s="63"/>
      <c r="T34" s="64"/>
      <c r="U34" s="64"/>
      <c r="V34" s="64"/>
      <c r="W34" s="64"/>
      <c r="X34" s="64"/>
      <c r="Y34" s="64"/>
      <c r="Z34" s="64"/>
      <c r="AA34" s="64"/>
      <c r="AB34" s="64"/>
      <c r="AC34" s="64"/>
      <c r="AD34" s="64"/>
      <c r="AE34" s="65"/>
      <c r="AF34" s="65"/>
      <c r="AG34" s="65"/>
      <c r="AH34" s="314">
        <v>873</v>
      </c>
      <c r="AI34" s="315">
        <v>381</v>
      </c>
      <c r="AJ34" s="316">
        <v>0</v>
      </c>
      <c r="AK34" s="302">
        <f t="shared" si="0"/>
        <v>0</v>
      </c>
      <c r="AL34" s="317">
        <f t="shared" si="1"/>
        <v>381</v>
      </c>
      <c r="AM34" s="65"/>
      <c r="AN34" s="65"/>
      <c r="AO34" s="318">
        <v>334</v>
      </c>
      <c r="AP34" s="315">
        <v>118</v>
      </c>
      <c r="AQ34" s="315">
        <v>0</v>
      </c>
      <c r="AR34" s="302">
        <f t="shared" si="2"/>
        <v>0</v>
      </c>
      <c r="AS34" s="317">
        <f t="shared" si="3"/>
        <v>118</v>
      </c>
      <c r="AV34" s="62"/>
    </row>
    <row r="35" spans="1:48" s="66" customFormat="1" ht="15.4" x14ac:dyDescent="0.45">
      <c r="A35" s="60"/>
      <c r="B35" s="59"/>
      <c r="C35" s="59"/>
      <c r="D35" s="59"/>
      <c r="E35" s="59"/>
      <c r="F35" s="59"/>
      <c r="G35" s="59"/>
      <c r="H35" s="59"/>
      <c r="I35" s="59"/>
      <c r="J35" s="59"/>
      <c r="K35" s="59"/>
      <c r="L35" s="59"/>
      <c r="M35" s="59"/>
      <c r="N35" s="59"/>
      <c r="O35" s="60"/>
      <c r="P35" s="62"/>
      <c r="Q35" s="62"/>
      <c r="R35" s="63"/>
      <c r="S35" s="63"/>
      <c r="T35" s="64"/>
      <c r="U35" s="64"/>
      <c r="V35" s="64"/>
      <c r="W35" s="64"/>
      <c r="X35" s="64"/>
      <c r="Y35" s="64"/>
      <c r="Z35" s="64"/>
      <c r="AA35" s="64"/>
      <c r="AB35" s="64"/>
      <c r="AC35" s="64"/>
      <c r="AD35" s="64"/>
      <c r="AE35" s="65"/>
      <c r="AF35" s="65"/>
      <c r="AG35" s="65"/>
      <c r="AH35" s="314">
        <v>880</v>
      </c>
      <c r="AI35" s="315">
        <v>382</v>
      </c>
      <c r="AJ35" s="316">
        <v>0</v>
      </c>
      <c r="AK35" s="302">
        <f t="shared" si="0"/>
        <v>0</v>
      </c>
      <c r="AL35" s="317">
        <f t="shared" si="1"/>
        <v>382</v>
      </c>
      <c r="AM35" s="65"/>
      <c r="AN35" s="65"/>
      <c r="AO35" s="318">
        <v>343</v>
      </c>
      <c r="AP35" s="315">
        <v>118</v>
      </c>
      <c r="AQ35" s="315">
        <v>0</v>
      </c>
      <c r="AR35" s="302">
        <f t="shared" si="2"/>
        <v>0</v>
      </c>
      <c r="AS35" s="317">
        <f t="shared" si="3"/>
        <v>118</v>
      </c>
      <c r="AV35" s="62"/>
    </row>
    <row r="36" spans="1:48" s="66" customFormat="1" ht="15.4" x14ac:dyDescent="0.45">
      <c r="A36" s="60"/>
      <c r="B36" s="59"/>
      <c r="C36" s="59"/>
      <c r="D36" s="59"/>
      <c r="E36" s="59"/>
      <c r="F36" s="59"/>
      <c r="G36" s="59"/>
      <c r="H36" s="59"/>
      <c r="I36" s="59"/>
      <c r="J36" s="59"/>
      <c r="K36" s="59"/>
      <c r="L36" s="59"/>
      <c r="M36" s="59"/>
      <c r="N36" s="59"/>
      <c r="O36" s="60"/>
      <c r="P36" s="62"/>
      <c r="Q36" s="62"/>
      <c r="R36" s="63"/>
      <c r="S36" s="63"/>
      <c r="T36" s="64"/>
      <c r="U36" s="64"/>
      <c r="V36" s="64"/>
      <c r="W36" s="64"/>
      <c r="X36" s="64"/>
      <c r="Y36" s="64"/>
      <c r="Z36" s="64"/>
      <c r="AA36" s="64"/>
      <c r="AB36" s="64"/>
      <c r="AC36" s="64"/>
      <c r="AD36" s="64"/>
      <c r="AE36" s="65"/>
      <c r="AF36" s="65"/>
      <c r="AG36" s="65"/>
      <c r="AH36" s="314">
        <v>372</v>
      </c>
      <c r="AI36" s="315">
        <v>383</v>
      </c>
      <c r="AJ36" s="316">
        <v>0</v>
      </c>
      <c r="AK36" s="302">
        <f t="shared" si="0"/>
        <v>0</v>
      </c>
      <c r="AL36" s="317">
        <f t="shared" si="1"/>
        <v>383</v>
      </c>
      <c r="AM36" s="65"/>
      <c r="AN36" s="65"/>
      <c r="AO36" s="318">
        <v>303</v>
      </c>
      <c r="AP36" s="315">
        <v>120</v>
      </c>
      <c r="AQ36" s="315">
        <v>0</v>
      </c>
      <c r="AR36" s="302">
        <f t="shared" si="2"/>
        <v>0</v>
      </c>
      <c r="AS36" s="317">
        <f t="shared" si="3"/>
        <v>120</v>
      </c>
      <c r="AV36" s="62"/>
    </row>
    <row r="37" spans="1:48" s="66" customFormat="1" ht="15.4" x14ac:dyDescent="0.45">
      <c r="A37" s="60"/>
      <c r="B37" s="59"/>
      <c r="C37" s="59"/>
      <c r="D37" s="59"/>
      <c r="E37" s="59"/>
      <c r="F37" s="59"/>
      <c r="G37" s="59"/>
      <c r="H37" s="59"/>
      <c r="I37" s="59"/>
      <c r="J37" s="59"/>
      <c r="K37" s="59"/>
      <c r="L37" s="59"/>
      <c r="M37" s="59"/>
      <c r="N37" s="59"/>
      <c r="O37" s="60"/>
      <c r="P37" s="62"/>
      <c r="Q37" s="62"/>
      <c r="R37" s="63"/>
      <c r="S37" s="63"/>
      <c r="T37" s="64"/>
      <c r="U37" s="64"/>
      <c r="V37" s="64"/>
      <c r="W37" s="64"/>
      <c r="X37" s="64"/>
      <c r="Y37" s="64"/>
      <c r="Z37" s="64"/>
      <c r="AA37" s="64"/>
      <c r="AB37" s="64"/>
      <c r="AC37" s="64"/>
      <c r="AD37" s="64"/>
      <c r="AE37" s="65"/>
      <c r="AF37" s="65"/>
      <c r="AG37" s="65"/>
      <c r="AH37" s="314">
        <v>304</v>
      </c>
      <c r="AI37" s="315">
        <v>391</v>
      </c>
      <c r="AJ37" s="316">
        <v>0</v>
      </c>
      <c r="AK37" s="302">
        <f t="shared" si="0"/>
        <v>0</v>
      </c>
      <c r="AL37" s="317">
        <f t="shared" si="1"/>
        <v>391</v>
      </c>
      <c r="AM37" s="65"/>
      <c r="AN37" s="65"/>
      <c r="AO37" s="318">
        <v>812</v>
      </c>
      <c r="AP37" s="315">
        <v>123</v>
      </c>
      <c r="AQ37" s="315">
        <v>0</v>
      </c>
      <c r="AR37" s="302">
        <f t="shared" si="2"/>
        <v>0</v>
      </c>
      <c r="AS37" s="317">
        <f t="shared" si="3"/>
        <v>123</v>
      </c>
      <c r="AV37" s="62"/>
    </row>
    <row r="38" spans="1:48" s="66" customFormat="1" ht="15.4" x14ac:dyDescent="0.45">
      <c r="A38" s="60"/>
      <c r="B38" s="59"/>
      <c r="C38" s="59"/>
      <c r="D38" s="59"/>
      <c r="E38" s="59"/>
      <c r="F38" s="59"/>
      <c r="G38" s="59"/>
      <c r="H38" s="59"/>
      <c r="I38" s="59"/>
      <c r="J38" s="59"/>
      <c r="K38" s="59"/>
      <c r="L38" s="59"/>
      <c r="M38" s="59"/>
      <c r="N38" s="59"/>
      <c r="O38" s="60"/>
      <c r="P38" s="62"/>
      <c r="Q38" s="62"/>
      <c r="R38" s="63"/>
      <c r="S38" s="63"/>
      <c r="T38" s="64"/>
      <c r="U38" s="64"/>
      <c r="V38" s="64"/>
      <c r="W38" s="64"/>
      <c r="X38" s="64"/>
      <c r="Y38" s="64"/>
      <c r="Z38" s="64"/>
      <c r="AA38" s="64"/>
      <c r="AB38" s="64"/>
      <c r="AC38" s="64"/>
      <c r="AD38" s="64"/>
      <c r="AE38" s="65"/>
      <c r="AF38" s="65"/>
      <c r="AG38" s="65"/>
      <c r="AH38" s="314">
        <v>886</v>
      </c>
      <c r="AI38" s="315">
        <v>392</v>
      </c>
      <c r="AJ38" s="316">
        <v>0</v>
      </c>
      <c r="AK38" s="302">
        <f t="shared" si="0"/>
        <v>0</v>
      </c>
      <c r="AL38" s="317">
        <f t="shared" si="1"/>
        <v>392</v>
      </c>
      <c r="AM38" s="65"/>
      <c r="AN38" s="65"/>
      <c r="AO38" s="318">
        <v>803</v>
      </c>
      <c r="AP38" s="315">
        <v>125</v>
      </c>
      <c r="AQ38" s="315">
        <v>0</v>
      </c>
      <c r="AR38" s="302">
        <f t="shared" si="2"/>
        <v>0</v>
      </c>
      <c r="AS38" s="317">
        <f t="shared" si="3"/>
        <v>125</v>
      </c>
      <c r="AV38" s="62"/>
    </row>
    <row r="39" spans="1:48" s="66" customFormat="1" ht="15.4" x14ac:dyDescent="0.45">
      <c r="A39" s="60"/>
      <c r="B39" s="59"/>
      <c r="C39" s="59"/>
      <c r="D39" s="59"/>
      <c r="E39" s="59"/>
      <c r="F39" s="59"/>
      <c r="G39" s="59"/>
      <c r="H39" s="59"/>
      <c r="I39" s="59"/>
      <c r="J39" s="59"/>
      <c r="K39" s="59"/>
      <c r="L39" s="59"/>
      <c r="M39" s="59"/>
      <c r="N39" s="59"/>
      <c r="O39" s="60"/>
      <c r="P39" s="61"/>
      <c r="Q39" s="62"/>
      <c r="R39" s="63"/>
      <c r="S39" s="63"/>
      <c r="T39" s="64"/>
      <c r="U39" s="64"/>
      <c r="V39" s="64"/>
      <c r="W39" s="64"/>
      <c r="X39" s="64"/>
      <c r="Y39" s="64"/>
      <c r="Z39" s="64"/>
      <c r="AA39" s="64"/>
      <c r="AB39" s="64"/>
      <c r="AC39" s="64"/>
      <c r="AD39" s="64"/>
      <c r="AE39" s="65"/>
      <c r="AF39" s="65"/>
      <c r="AG39" s="65"/>
      <c r="AH39" s="314">
        <v>350</v>
      </c>
      <c r="AI39" s="315">
        <v>395</v>
      </c>
      <c r="AJ39" s="316">
        <v>0</v>
      </c>
      <c r="AK39" s="302">
        <f t="shared" si="0"/>
        <v>0</v>
      </c>
      <c r="AL39" s="317">
        <f t="shared" si="1"/>
        <v>395</v>
      </c>
      <c r="AM39" s="65"/>
      <c r="AN39" s="65"/>
      <c r="AO39" s="318">
        <v>807</v>
      </c>
      <c r="AP39" s="315">
        <v>127</v>
      </c>
      <c r="AQ39" s="315">
        <v>0</v>
      </c>
      <c r="AR39" s="302">
        <f t="shared" si="2"/>
        <v>0</v>
      </c>
      <c r="AS39" s="317">
        <f t="shared" si="3"/>
        <v>127</v>
      </c>
      <c r="AV39" s="62"/>
    </row>
    <row r="40" spans="1:48" s="66" customFormat="1" ht="15.4" x14ac:dyDescent="0.45">
      <c r="A40" s="60"/>
      <c r="B40" s="59"/>
      <c r="C40" s="59"/>
      <c r="D40" s="59"/>
      <c r="E40" s="59"/>
      <c r="F40" s="59"/>
      <c r="G40" s="59"/>
      <c r="H40" s="59"/>
      <c r="I40" s="59"/>
      <c r="J40" s="59"/>
      <c r="K40" s="59"/>
      <c r="L40" s="59"/>
      <c r="M40" s="59"/>
      <c r="N40" s="59"/>
      <c r="O40" s="60"/>
      <c r="P40" s="61"/>
      <c r="Q40" s="62"/>
      <c r="R40" s="63"/>
      <c r="S40" s="63"/>
      <c r="T40" s="64"/>
      <c r="U40" s="64"/>
      <c r="V40" s="64"/>
      <c r="W40" s="64"/>
      <c r="X40" s="64"/>
      <c r="Y40" s="64"/>
      <c r="Z40" s="64"/>
      <c r="AA40" s="64"/>
      <c r="AB40" s="64"/>
      <c r="AC40" s="64"/>
      <c r="AD40" s="64"/>
      <c r="AE40" s="65"/>
      <c r="AF40" s="65"/>
      <c r="AG40" s="65"/>
      <c r="AH40" s="314">
        <v>896</v>
      </c>
      <c r="AI40" s="315">
        <v>395</v>
      </c>
      <c r="AJ40" s="316">
        <v>0</v>
      </c>
      <c r="AK40" s="302">
        <f t="shared" si="0"/>
        <v>0</v>
      </c>
      <c r="AL40" s="317">
        <f t="shared" si="1"/>
        <v>395</v>
      </c>
      <c r="AM40" s="65"/>
      <c r="AN40" s="65"/>
      <c r="AO40" s="318">
        <v>937</v>
      </c>
      <c r="AP40" s="315">
        <v>132</v>
      </c>
      <c r="AQ40" s="315">
        <v>0</v>
      </c>
      <c r="AR40" s="302">
        <f t="shared" si="2"/>
        <v>0</v>
      </c>
      <c r="AS40" s="317">
        <f t="shared" si="3"/>
        <v>132</v>
      </c>
      <c r="AV40" s="62"/>
    </row>
    <row r="41" spans="1:48" s="66" customFormat="1" ht="15.4" x14ac:dyDescent="0.45">
      <c r="A41" s="60"/>
      <c r="B41" s="59"/>
      <c r="C41" s="59"/>
      <c r="D41" s="59"/>
      <c r="E41" s="59"/>
      <c r="F41" s="59"/>
      <c r="G41" s="59"/>
      <c r="H41" s="59"/>
      <c r="I41" s="59"/>
      <c r="J41" s="59"/>
      <c r="K41" s="59"/>
      <c r="L41" s="59"/>
      <c r="M41" s="59"/>
      <c r="N41" s="59"/>
      <c r="O41" s="60"/>
      <c r="P41" s="61"/>
      <c r="Q41" s="62"/>
      <c r="R41" s="63"/>
      <c r="S41" s="63"/>
      <c r="T41" s="64"/>
      <c r="U41" s="64"/>
      <c r="V41" s="64"/>
      <c r="W41" s="64"/>
      <c r="X41" s="64"/>
      <c r="Y41" s="64"/>
      <c r="Z41" s="64"/>
      <c r="AA41" s="64"/>
      <c r="AB41" s="64"/>
      <c r="AC41" s="64"/>
      <c r="AD41" s="64"/>
      <c r="AE41" s="65"/>
      <c r="AF41" s="65"/>
      <c r="AG41" s="65"/>
      <c r="AH41" s="314">
        <v>205</v>
      </c>
      <c r="AI41" s="315">
        <v>396</v>
      </c>
      <c r="AJ41" s="316">
        <v>0</v>
      </c>
      <c r="AK41" s="302">
        <f t="shared" si="0"/>
        <v>0</v>
      </c>
      <c r="AL41" s="317">
        <f t="shared" si="1"/>
        <v>396</v>
      </c>
      <c r="AM41" s="65"/>
      <c r="AN41" s="65"/>
      <c r="AO41" s="318">
        <v>860</v>
      </c>
      <c r="AP41" s="315">
        <v>133</v>
      </c>
      <c r="AQ41" s="315">
        <v>0</v>
      </c>
      <c r="AR41" s="302">
        <f t="shared" si="2"/>
        <v>0</v>
      </c>
      <c r="AS41" s="317">
        <f t="shared" si="3"/>
        <v>133</v>
      </c>
      <c r="AV41" s="62"/>
    </row>
    <row r="42" spans="1:48" s="66" customFormat="1" ht="15.4" x14ac:dyDescent="0.45">
      <c r="A42" s="60"/>
      <c r="B42" s="59"/>
      <c r="C42" s="59"/>
      <c r="D42" s="59"/>
      <c r="E42" s="59"/>
      <c r="F42" s="59"/>
      <c r="G42" s="59"/>
      <c r="H42" s="59"/>
      <c r="I42" s="59"/>
      <c r="J42" s="59"/>
      <c r="K42" s="59"/>
      <c r="L42" s="59"/>
      <c r="M42" s="59"/>
      <c r="N42" s="59"/>
      <c r="O42" s="60"/>
      <c r="P42" s="61"/>
      <c r="Q42" s="62"/>
      <c r="R42" s="63"/>
      <c r="S42" s="63"/>
      <c r="T42" s="64"/>
      <c r="U42" s="64"/>
      <c r="V42" s="64"/>
      <c r="W42" s="64"/>
      <c r="X42" s="64"/>
      <c r="Y42" s="64"/>
      <c r="Z42" s="64"/>
      <c r="AA42" s="64"/>
      <c r="AB42" s="64"/>
      <c r="AC42" s="64"/>
      <c r="AD42" s="64"/>
      <c r="AE42" s="65"/>
      <c r="AF42" s="65"/>
      <c r="AG42" s="65"/>
      <c r="AH42" s="314">
        <v>865</v>
      </c>
      <c r="AI42" s="315">
        <v>397</v>
      </c>
      <c r="AJ42" s="316">
        <v>0</v>
      </c>
      <c r="AK42" s="302">
        <f t="shared" si="0"/>
        <v>0</v>
      </c>
      <c r="AL42" s="317">
        <f t="shared" si="1"/>
        <v>397</v>
      </c>
      <c r="AM42" s="65"/>
      <c r="AN42" s="65"/>
      <c r="AO42" s="318">
        <v>896</v>
      </c>
      <c r="AP42" s="315">
        <v>133</v>
      </c>
      <c r="AQ42" s="315">
        <v>0</v>
      </c>
      <c r="AR42" s="302">
        <f t="shared" si="2"/>
        <v>0</v>
      </c>
      <c r="AS42" s="317">
        <f t="shared" si="3"/>
        <v>133</v>
      </c>
      <c r="AV42" s="62"/>
    </row>
    <row r="43" spans="1:48" s="66" customFormat="1" ht="15.4" x14ac:dyDescent="0.45">
      <c r="A43" s="60"/>
      <c r="B43" s="59"/>
      <c r="C43" s="59"/>
      <c r="D43" s="59"/>
      <c r="E43" s="59"/>
      <c r="F43" s="59"/>
      <c r="G43" s="59"/>
      <c r="H43" s="59"/>
      <c r="I43" s="59"/>
      <c r="J43" s="59"/>
      <c r="K43" s="59"/>
      <c r="L43" s="59"/>
      <c r="M43" s="59"/>
      <c r="N43" s="59"/>
      <c r="O43" s="60"/>
      <c r="P43" s="61"/>
      <c r="Q43" s="62"/>
      <c r="R43" s="63"/>
      <c r="S43" s="63"/>
      <c r="T43" s="64"/>
      <c r="U43" s="64"/>
      <c r="V43" s="64"/>
      <c r="W43" s="64"/>
      <c r="X43" s="64"/>
      <c r="Y43" s="64"/>
      <c r="Z43" s="64"/>
      <c r="AA43" s="64"/>
      <c r="AB43" s="64"/>
      <c r="AC43" s="64"/>
      <c r="AD43" s="64"/>
      <c r="AE43" s="65"/>
      <c r="AF43" s="65"/>
      <c r="AG43" s="65"/>
      <c r="AH43" s="314">
        <v>815</v>
      </c>
      <c r="AI43" s="315">
        <v>398</v>
      </c>
      <c r="AJ43" s="316">
        <v>0</v>
      </c>
      <c r="AK43" s="302">
        <f t="shared" si="0"/>
        <v>0</v>
      </c>
      <c r="AL43" s="317">
        <f t="shared" si="1"/>
        <v>398</v>
      </c>
      <c r="AM43" s="65"/>
      <c r="AN43" s="65"/>
      <c r="AO43" s="318">
        <v>393</v>
      </c>
      <c r="AP43" s="315">
        <v>135</v>
      </c>
      <c r="AQ43" s="315">
        <v>0</v>
      </c>
      <c r="AR43" s="302">
        <f t="shared" si="2"/>
        <v>0</v>
      </c>
      <c r="AS43" s="317">
        <f t="shared" si="3"/>
        <v>135</v>
      </c>
      <c r="AV43" s="62"/>
    </row>
    <row r="44" spans="1:48" s="66" customFormat="1" ht="15.4" x14ac:dyDescent="0.45">
      <c r="A44" s="60"/>
      <c r="B44" s="59"/>
      <c r="C44" s="59"/>
      <c r="D44" s="59"/>
      <c r="E44" s="59"/>
      <c r="F44" s="59"/>
      <c r="G44" s="59"/>
      <c r="H44" s="59"/>
      <c r="I44" s="59"/>
      <c r="J44" s="59"/>
      <c r="K44" s="59"/>
      <c r="L44" s="59"/>
      <c r="M44" s="59"/>
      <c r="N44" s="59"/>
      <c r="O44" s="60"/>
      <c r="P44" s="61"/>
      <c r="Q44" s="62"/>
      <c r="R44" s="63"/>
      <c r="S44" s="63"/>
      <c r="T44" s="64"/>
      <c r="U44" s="64"/>
      <c r="V44" s="64"/>
      <c r="W44" s="64"/>
      <c r="X44" s="64"/>
      <c r="Y44" s="64"/>
      <c r="Z44" s="64"/>
      <c r="AA44" s="64"/>
      <c r="AB44" s="64"/>
      <c r="AC44" s="64"/>
      <c r="AD44" s="64"/>
      <c r="AE44" s="65"/>
      <c r="AF44" s="65"/>
      <c r="AG44" s="65"/>
      <c r="AH44" s="314">
        <v>878</v>
      </c>
      <c r="AI44" s="315">
        <v>399</v>
      </c>
      <c r="AJ44" s="316">
        <v>0</v>
      </c>
      <c r="AK44" s="302">
        <f t="shared" si="0"/>
        <v>0</v>
      </c>
      <c r="AL44" s="317">
        <f t="shared" si="1"/>
        <v>399</v>
      </c>
      <c r="AM44" s="65"/>
      <c r="AN44" s="65"/>
      <c r="AO44" s="318">
        <v>871</v>
      </c>
      <c r="AP44" s="315">
        <v>136</v>
      </c>
      <c r="AQ44" s="315">
        <v>0</v>
      </c>
      <c r="AR44" s="302">
        <f t="shared" si="2"/>
        <v>0</v>
      </c>
      <c r="AS44" s="317">
        <f t="shared" si="3"/>
        <v>136</v>
      </c>
      <c r="AV44" s="62"/>
    </row>
    <row r="45" spans="1:48" s="66" customFormat="1" ht="15.4" x14ac:dyDescent="0.45">
      <c r="A45" s="60"/>
      <c r="B45" s="59"/>
      <c r="C45" s="59"/>
      <c r="D45" s="59"/>
      <c r="E45" s="59"/>
      <c r="F45" s="59"/>
      <c r="G45" s="59"/>
      <c r="H45" s="59"/>
      <c r="I45" s="59"/>
      <c r="J45" s="59"/>
      <c r="K45" s="59"/>
      <c r="L45" s="59"/>
      <c r="M45" s="59"/>
      <c r="N45" s="59"/>
      <c r="O45" s="60"/>
      <c r="P45" s="61"/>
      <c r="Q45" s="62"/>
      <c r="R45" s="63"/>
      <c r="S45" s="63"/>
      <c r="T45" s="64"/>
      <c r="U45" s="64"/>
      <c r="V45" s="64"/>
      <c r="W45" s="64"/>
      <c r="X45" s="64"/>
      <c r="Y45" s="64"/>
      <c r="Z45" s="64"/>
      <c r="AA45" s="64"/>
      <c r="AB45" s="64"/>
      <c r="AC45" s="64"/>
      <c r="AD45" s="64"/>
      <c r="AE45" s="65"/>
      <c r="AF45" s="65"/>
      <c r="AG45" s="65"/>
      <c r="AH45" s="314">
        <v>356</v>
      </c>
      <c r="AI45" s="315">
        <v>402</v>
      </c>
      <c r="AJ45" s="316">
        <v>0</v>
      </c>
      <c r="AK45" s="302">
        <f t="shared" si="0"/>
        <v>0</v>
      </c>
      <c r="AL45" s="317">
        <f t="shared" si="1"/>
        <v>402</v>
      </c>
      <c r="AM45" s="65"/>
      <c r="AN45" s="65"/>
      <c r="AO45" s="318">
        <v>835</v>
      </c>
      <c r="AP45" s="315">
        <v>137</v>
      </c>
      <c r="AQ45" s="315">
        <v>0</v>
      </c>
      <c r="AR45" s="302">
        <f t="shared" si="2"/>
        <v>0</v>
      </c>
      <c r="AS45" s="317">
        <f t="shared" si="3"/>
        <v>137</v>
      </c>
      <c r="AV45" s="62"/>
    </row>
    <row r="46" spans="1:48" s="66" customFormat="1" ht="15.4" x14ac:dyDescent="0.45">
      <c r="A46" s="60"/>
      <c r="B46" s="59"/>
      <c r="C46" s="59"/>
      <c r="D46" s="59"/>
      <c r="E46" s="59"/>
      <c r="F46" s="59"/>
      <c r="G46" s="59"/>
      <c r="H46" s="59"/>
      <c r="I46" s="59"/>
      <c r="J46" s="59"/>
      <c r="K46" s="59"/>
      <c r="L46" s="59"/>
      <c r="M46" s="59"/>
      <c r="N46" s="59"/>
      <c r="O46" s="60"/>
      <c r="P46" s="61"/>
      <c r="Q46" s="62"/>
      <c r="R46" s="63"/>
      <c r="S46" s="63"/>
      <c r="T46" s="64"/>
      <c r="U46" s="64"/>
      <c r="V46" s="64"/>
      <c r="W46" s="64"/>
      <c r="X46" s="64"/>
      <c r="Y46" s="64"/>
      <c r="Z46" s="64"/>
      <c r="AA46" s="64"/>
      <c r="AB46" s="64"/>
      <c r="AC46" s="64"/>
      <c r="AD46" s="64"/>
      <c r="AE46" s="65"/>
      <c r="AF46" s="65"/>
      <c r="AG46" s="65"/>
      <c r="AH46" s="314">
        <v>340</v>
      </c>
      <c r="AI46" s="315">
        <v>403</v>
      </c>
      <c r="AJ46" s="316">
        <v>0</v>
      </c>
      <c r="AK46" s="302">
        <f t="shared" si="0"/>
        <v>0</v>
      </c>
      <c r="AL46" s="317">
        <f t="shared" si="1"/>
        <v>403</v>
      </c>
      <c r="AM46" s="65"/>
      <c r="AN46" s="65"/>
      <c r="AO46" s="318">
        <v>350</v>
      </c>
      <c r="AP46" s="315">
        <v>138</v>
      </c>
      <c r="AQ46" s="315">
        <v>0</v>
      </c>
      <c r="AR46" s="302">
        <f t="shared" si="2"/>
        <v>0</v>
      </c>
      <c r="AS46" s="317">
        <f t="shared" si="3"/>
        <v>138</v>
      </c>
      <c r="AV46" s="62"/>
    </row>
    <row r="47" spans="1:48" s="66" customFormat="1" ht="15.4" x14ac:dyDescent="0.45">
      <c r="A47" s="60"/>
      <c r="B47" s="59"/>
      <c r="C47" s="59"/>
      <c r="D47" s="59"/>
      <c r="E47" s="59"/>
      <c r="F47" s="59"/>
      <c r="G47" s="59"/>
      <c r="H47" s="59"/>
      <c r="I47" s="59"/>
      <c r="J47" s="59"/>
      <c r="K47" s="59"/>
      <c r="L47" s="59"/>
      <c r="M47" s="59"/>
      <c r="N47" s="59"/>
      <c r="O47" s="60"/>
      <c r="P47" s="61"/>
      <c r="Q47" s="62"/>
      <c r="R47" s="63"/>
      <c r="S47" s="63"/>
      <c r="T47" s="64"/>
      <c r="U47" s="64"/>
      <c r="V47" s="64"/>
      <c r="W47" s="64"/>
      <c r="X47" s="64"/>
      <c r="Y47" s="64"/>
      <c r="Z47" s="64"/>
      <c r="AA47" s="64"/>
      <c r="AB47" s="64"/>
      <c r="AC47" s="64"/>
      <c r="AD47" s="64"/>
      <c r="AE47" s="65"/>
      <c r="AF47" s="65"/>
      <c r="AG47" s="65"/>
      <c r="AH47" s="314">
        <v>893</v>
      </c>
      <c r="AI47" s="315">
        <v>403</v>
      </c>
      <c r="AJ47" s="316">
        <v>0</v>
      </c>
      <c r="AK47" s="302">
        <f t="shared" si="0"/>
        <v>0</v>
      </c>
      <c r="AL47" s="317">
        <f t="shared" si="1"/>
        <v>403</v>
      </c>
      <c r="AM47" s="65"/>
      <c r="AN47" s="65"/>
      <c r="AO47" s="318">
        <v>869</v>
      </c>
      <c r="AP47" s="315">
        <v>138</v>
      </c>
      <c r="AQ47" s="315">
        <v>0</v>
      </c>
      <c r="AR47" s="302">
        <f t="shared" si="2"/>
        <v>0</v>
      </c>
      <c r="AS47" s="317">
        <f t="shared" si="3"/>
        <v>138</v>
      </c>
      <c r="AV47" s="62"/>
    </row>
    <row r="48" spans="1:48" s="66" customFormat="1" ht="15.4" x14ac:dyDescent="0.45">
      <c r="A48" s="60"/>
      <c r="B48" s="59"/>
      <c r="C48" s="59"/>
      <c r="D48" s="59"/>
      <c r="E48" s="59"/>
      <c r="F48" s="59"/>
      <c r="G48" s="59"/>
      <c r="H48" s="59"/>
      <c r="I48" s="59"/>
      <c r="J48" s="59"/>
      <c r="K48" s="59"/>
      <c r="L48" s="59"/>
      <c r="M48" s="59"/>
      <c r="N48" s="59"/>
      <c r="O48" s="60"/>
      <c r="P48" s="61"/>
      <c r="Q48" s="62"/>
      <c r="R48" s="63"/>
      <c r="S48" s="63"/>
      <c r="T48" s="64"/>
      <c r="U48" s="64"/>
      <c r="V48" s="64"/>
      <c r="W48" s="64"/>
      <c r="X48" s="64"/>
      <c r="Y48" s="64"/>
      <c r="Z48" s="64"/>
      <c r="AA48" s="64"/>
      <c r="AB48" s="64"/>
      <c r="AC48" s="64"/>
      <c r="AD48" s="64"/>
      <c r="AE48" s="65"/>
      <c r="AF48" s="65"/>
      <c r="AG48" s="65"/>
      <c r="AH48" s="314">
        <v>926</v>
      </c>
      <c r="AI48" s="315">
        <v>403</v>
      </c>
      <c r="AJ48" s="316">
        <v>0</v>
      </c>
      <c r="AK48" s="302">
        <f t="shared" si="0"/>
        <v>0</v>
      </c>
      <c r="AL48" s="317">
        <f t="shared" si="1"/>
        <v>403</v>
      </c>
      <c r="AM48" s="65"/>
      <c r="AN48" s="65"/>
      <c r="AO48" s="318">
        <v>878</v>
      </c>
      <c r="AP48" s="315">
        <v>138</v>
      </c>
      <c r="AQ48" s="315">
        <v>0</v>
      </c>
      <c r="AR48" s="302">
        <f t="shared" si="2"/>
        <v>0</v>
      </c>
      <c r="AS48" s="317">
        <f t="shared" si="3"/>
        <v>138</v>
      </c>
      <c r="AV48" s="62"/>
    </row>
    <row r="49" spans="1:48" s="66" customFormat="1" ht="15.4" x14ac:dyDescent="0.45">
      <c r="A49" s="60"/>
      <c r="B49" s="59"/>
      <c r="C49" s="59"/>
      <c r="D49" s="59"/>
      <c r="E49" s="59"/>
      <c r="F49" s="59"/>
      <c r="G49" s="59"/>
      <c r="H49" s="59"/>
      <c r="I49" s="59"/>
      <c r="J49" s="59"/>
      <c r="K49" s="59"/>
      <c r="L49" s="59"/>
      <c r="M49" s="59"/>
      <c r="N49" s="59"/>
      <c r="O49" s="60"/>
      <c r="P49" s="61"/>
      <c r="Q49" s="62"/>
      <c r="R49" s="63"/>
      <c r="S49" s="63"/>
      <c r="T49" s="64"/>
      <c r="U49" s="64"/>
      <c r="V49" s="64"/>
      <c r="W49" s="64"/>
      <c r="X49" s="64"/>
      <c r="Y49" s="64"/>
      <c r="Z49" s="64"/>
      <c r="AA49" s="64"/>
      <c r="AB49" s="64"/>
      <c r="AC49" s="64"/>
      <c r="AD49" s="64"/>
      <c r="AE49" s="65"/>
      <c r="AF49" s="65"/>
      <c r="AG49" s="65"/>
      <c r="AH49" s="314">
        <v>343</v>
      </c>
      <c r="AI49" s="315">
        <v>404</v>
      </c>
      <c r="AJ49" s="316">
        <v>0</v>
      </c>
      <c r="AK49" s="302">
        <f t="shared" si="0"/>
        <v>0</v>
      </c>
      <c r="AL49" s="317">
        <f t="shared" si="1"/>
        <v>404</v>
      </c>
      <c r="AM49" s="65"/>
      <c r="AN49" s="65"/>
      <c r="AO49" s="318">
        <v>316</v>
      </c>
      <c r="AP49" s="315">
        <v>141</v>
      </c>
      <c r="AQ49" s="315">
        <v>0</v>
      </c>
      <c r="AR49" s="302">
        <f t="shared" si="2"/>
        <v>0</v>
      </c>
      <c r="AS49" s="317">
        <f t="shared" si="3"/>
        <v>141</v>
      </c>
      <c r="AV49" s="62"/>
    </row>
    <row r="50" spans="1:48" s="66" customFormat="1" ht="15.4" x14ac:dyDescent="0.45">
      <c r="A50" s="60"/>
      <c r="B50" s="59"/>
      <c r="C50" s="59"/>
      <c r="D50" s="59"/>
      <c r="E50" s="59"/>
      <c r="F50" s="59"/>
      <c r="G50" s="59"/>
      <c r="H50" s="59"/>
      <c r="I50" s="59"/>
      <c r="J50" s="59"/>
      <c r="K50" s="59"/>
      <c r="L50" s="59"/>
      <c r="M50" s="59"/>
      <c r="N50" s="59"/>
      <c r="O50" s="60"/>
      <c r="P50" s="61"/>
      <c r="Q50" s="62"/>
      <c r="R50" s="63"/>
      <c r="S50" s="63"/>
      <c r="T50" s="64"/>
      <c r="U50" s="64"/>
      <c r="V50" s="64"/>
      <c r="W50" s="64"/>
      <c r="X50" s="64"/>
      <c r="Y50" s="64"/>
      <c r="Z50" s="64"/>
      <c r="AA50" s="64"/>
      <c r="AB50" s="64"/>
      <c r="AC50" s="64"/>
      <c r="AD50" s="64"/>
      <c r="AE50" s="65"/>
      <c r="AF50" s="65"/>
      <c r="AG50" s="65"/>
      <c r="AH50" s="314">
        <v>874</v>
      </c>
      <c r="AI50" s="315">
        <v>407</v>
      </c>
      <c r="AJ50" s="316">
        <v>0</v>
      </c>
      <c r="AK50" s="302">
        <f t="shared" si="0"/>
        <v>0</v>
      </c>
      <c r="AL50" s="317">
        <f t="shared" si="1"/>
        <v>407</v>
      </c>
      <c r="AM50" s="65"/>
      <c r="AN50" s="65"/>
      <c r="AO50" s="318">
        <v>355</v>
      </c>
      <c r="AP50" s="315">
        <v>141</v>
      </c>
      <c r="AQ50" s="315">
        <v>0</v>
      </c>
      <c r="AR50" s="302">
        <f t="shared" si="2"/>
        <v>0</v>
      </c>
      <c r="AS50" s="317">
        <f t="shared" si="3"/>
        <v>141</v>
      </c>
      <c r="AV50" s="62"/>
    </row>
    <row r="51" spans="1:48" s="66" customFormat="1" ht="15.4" x14ac:dyDescent="0.45">
      <c r="A51" s="60"/>
      <c r="B51" s="59"/>
      <c r="C51" s="59"/>
      <c r="D51" s="59"/>
      <c r="E51" s="59"/>
      <c r="F51" s="59"/>
      <c r="G51" s="59"/>
      <c r="H51" s="59"/>
      <c r="I51" s="59"/>
      <c r="J51" s="59"/>
      <c r="K51" s="59"/>
      <c r="L51" s="59"/>
      <c r="M51" s="59"/>
      <c r="N51" s="59"/>
      <c r="O51" s="60"/>
      <c r="P51" s="61"/>
      <c r="Q51" s="62"/>
      <c r="R51" s="63"/>
      <c r="S51" s="63"/>
      <c r="T51" s="64"/>
      <c r="U51" s="64"/>
      <c r="V51" s="64"/>
      <c r="W51" s="64"/>
      <c r="X51" s="64"/>
      <c r="Y51" s="64"/>
      <c r="Z51" s="64"/>
      <c r="AA51" s="64"/>
      <c r="AB51" s="64"/>
      <c r="AC51" s="64"/>
      <c r="AD51" s="64"/>
      <c r="AE51" s="65"/>
      <c r="AF51" s="65"/>
      <c r="AG51" s="65"/>
      <c r="AH51" s="314">
        <v>823</v>
      </c>
      <c r="AI51" s="315">
        <v>408</v>
      </c>
      <c r="AJ51" s="316">
        <v>0</v>
      </c>
      <c r="AK51" s="302">
        <f t="shared" si="0"/>
        <v>0</v>
      </c>
      <c r="AL51" s="317">
        <f t="shared" si="1"/>
        <v>408</v>
      </c>
      <c r="AM51" s="65"/>
      <c r="AN51" s="65"/>
      <c r="AO51" s="318">
        <v>925</v>
      </c>
      <c r="AP51" s="315">
        <v>141</v>
      </c>
      <c r="AQ51" s="315">
        <v>0</v>
      </c>
      <c r="AR51" s="302">
        <f t="shared" si="2"/>
        <v>0</v>
      </c>
      <c r="AS51" s="317">
        <f t="shared" si="3"/>
        <v>141</v>
      </c>
      <c r="AV51" s="62"/>
    </row>
    <row r="52" spans="1:48" s="66" customFormat="1" ht="15.4" x14ac:dyDescent="0.45">
      <c r="A52" s="60"/>
      <c r="B52" s="59"/>
      <c r="C52" s="59"/>
      <c r="D52" s="59"/>
      <c r="E52" s="59"/>
      <c r="F52" s="59"/>
      <c r="G52" s="59"/>
      <c r="H52" s="59"/>
      <c r="I52" s="59"/>
      <c r="J52" s="59"/>
      <c r="K52" s="59"/>
      <c r="L52" s="59"/>
      <c r="M52" s="59"/>
      <c r="N52" s="59"/>
      <c r="O52" s="60"/>
      <c r="P52" s="61"/>
      <c r="Q52" s="62"/>
      <c r="R52" s="63"/>
      <c r="S52" s="63"/>
      <c r="T52" s="64"/>
      <c r="U52" s="64"/>
      <c r="V52" s="64"/>
      <c r="W52" s="64"/>
      <c r="X52" s="64"/>
      <c r="Y52" s="64"/>
      <c r="Z52" s="64"/>
      <c r="AA52" s="64"/>
      <c r="AB52" s="64"/>
      <c r="AC52" s="64"/>
      <c r="AD52" s="64"/>
      <c r="AE52" s="65"/>
      <c r="AF52" s="65"/>
      <c r="AG52" s="65"/>
      <c r="AH52" s="314">
        <v>812</v>
      </c>
      <c r="AI52" s="315">
        <v>410</v>
      </c>
      <c r="AJ52" s="316">
        <v>0</v>
      </c>
      <c r="AK52" s="302">
        <f t="shared" si="0"/>
        <v>0</v>
      </c>
      <c r="AL52" s="317">
        <f t="shared" si="1"/>
        <v>410</v>
      </c>
      <c r="AM52" s="65"/>
      <c r="AN52" s="65"/>
      <c r="AO52" s="318">
        <v>836</v>
      </c>
      <c r="AP52" s="315">
        <v>149</v>
      </c>
      <c r="AQ52" s="315">
        <v>0</v>
      </c>
      <c r="AR52" s="302">
        <f t="shared" si="2"/>
        <v>0</v>
      </c>
      <c r="AS52" s="317">
        <f t="shared" si="3"/>
        <v>149</v>
      </c>
      <c r="AV52" s="62"/>
    </row>
    <row r="53" spans="1:48" s="66" customFormat="1" ht="15.4" x14ac:dyDescent="0.45">
      <c r="A53" s="60"/>
      <c r="B53" s="59"/>
      <c r="C53" s="59"/>
      <c r="D53" s="59"/>
      <c r="E53" s="59"/>
      <c r="F53" s="59"/>
      <c r="G53" s="59"/>
      <c r="H53" s="59"/>
      <c r="I53" s="59"/>
      <c r="J53" s="59"/>
      <c r="K53" s="59"/>
      <c r="L53" s="59"/>
      <c r="M53" s="59"/>
      <c r="N53" s="59"/>
      <c r="O53" s="60"/>
      <c r="P53" s="61"/>
      <c r="Q53" s="62"/>
      <c r="R53" s="63"/>
      <c r="S53" s="63"/>
      <c r="T53" s="64"/>
      <c r="U53" s="64"/>
      <c r="V53" s="64"/>
      <c r="W53" s="64"/>
      <c r="X53" s="64"/>
      <c r="Y53" s="64"/>
      <c r="Z53" s="64"/>
      <c r="AA53" s="64"/>
      <c r="AB53" s="64"/>
      <c r="AC53" s="64"/>
      <c r="AD53" s="64"/>
      <c r="AE53" s="65"/>
      <c r="AF53" s="65"/>
      <c r="AG53" s="65"/>
      <c r="AH53" s="314">
        <v>881</v>
      </c>
      <c r="AI53" s="315">
        <v>412</v>
      </c>
      <c r="AJ53" s="316">
        <v>0</v>
      </c>
      <c r="AK53" s="302">
        <f t="shared" si="0"/>
        <v>0</v>
      </c>
      <c r="AL53" s="317">
        <f t="shared" si="1"/>
        <v>412</v>
      </c>
      <c r="AM53" s="65"/>
      <c r="AN53" s="65"/>
      <c r="AO53" s="318">
        <v>886</v>
      </c>
      <c r="AP53" s="315">
        <v>151</v>
      </c>
      <c r="AQ53" s="315">
        <v>0</v>
      </c>
      <c r="AR53" s="302">
        <f t="shared" si="2"/>
        <v>0</v>
      </c>
      <c r="AS53" s="317">
        <f t="shared" si="3"/>
        <v>151</v>
      </c>
      <c r="AV53" s="62"/>
    </row>
    <row r="54" spans="1:48" s="66" customFormat="1" ht="15.4" x14ac:dyDescent="0.45">
      <c r="A54" s="60"/>
      <c r="B54" s="59"/>
      <c r="C54" s="59"/>
      <c r="D54" s="59"/>
      <c r="E54" s="59"/>
      <c r="F54" s="59"/>
      <c r="G54" s="59"/>
      <c r="H54" s="59"/>
      <c r="I54" s="59"/>
      <c r="J54" s="59"/>
      <c r="K54" s="59"/>
      <c r="L54" s="59"/>
      <c r="M54" s="59"/>
      <c r="N54" s="59"/>
      <c r="O54" s="60"/>
      <c r="P54" s="61"/>
      <c r="Q54" s="62"/>
      <c r="R54" s="63"/>
      <c r="S54" s="63"/>
      <c r="T54" s="64"/>
      <c r="U54" s="64"/>
      <c r="V54" s="64"/>
      <c r="W54" s="64"/>
      <c r="X54" s="64"/>
      <c r="Y54" s="64"/>
      <c r="Z54" s="64"/>
      <c r="AA54" s="64"/>
      <c r="AB54" s="64"/>
      <c r="AC54" s="64"/>
      <c r="AD54" s="64"/>
      <c r="AE54" s="65"/>
      <c r="AF54" s="65"/>
      <c r="AG54" s="65"/>
      <c r="AH54" s="314">
        <v>855</v>
      </c>
      <c r="AI54" s="315">
        <v>413</v>
      </c>
      <c r="AJ54" s="316">
        <v>0</v>
      </c>
      <c r="AK54" s="302">
        <f t="shared" si="0"/>
        <v>0</v>
      </c>
      <c r="AL54" s="317">
        <f t="shared" si="1"/>
        <v>413</v>
      </c>
      <c r="AM54" s="65"/>
      <c r="AN54" s="65"/>
      <c r="AO54" s="318">
        <v>310</v>
      </c>
      <c r="AP54" s="315">
        <v>153</v>
      </c>
      <c r="AQ54" s="315">
        <v>0</v>
      </c>
      <c r="AR54" s="302">
        <f t="shared" si="2"/>
        <v>0</v>
      </c>
      <c r="AS54" s="317">
        <f t="shared" si="3"/>
        <v>153</v>
      </c>
      <c r="AV54" s="62"/>
    </row>
    <row r="55" spans="1:48" s="66" customFormat="1" ht="15.4" x14ac:dyDescent="0.45">
      <c r="A55" s="60"/>
      <c r="B55" s="59"/>
      <c r="C55" s="59"/>
      <c r="D55" s="59"/>
      <c r="E55" s="59"/>
      <c r="F55" s="59"/>
      <c r="G55" s="59"/>
      <c r="H55" s="59"/>
      <c r="I55" s="59"/>
      <c r="J55" s="59"/>
      <c r="K55" s="59"/>
      <c r="L55" s="59"/>
      <c r="M55" s="59"/>
      <c r="N55" s="59"/>
      <c r="O55" s="60"/>
      <c r="P55" s="61"/>
      <c r="Q55" s="62"/>
      <c r="R55" s="63"/>
      <c r="S55" s="63"/>
      <c r="T55" s="64"/>
      <c r="U55" s="64"/>
      <c r="V55" s="64"/>
      <c r="W55" s="64"/>
      <c r="X55" s="64"/>
      <c r="Y55" s="64"/>
      <c r="Z55" s="64"/>
      <c r="AA55" s="64"/>
      <c r="AB55" s="64"/>
      <c r="AC55" s="64"/>
      <c r="AD55" s="64"/>
      <c r="AE55" s="65"/>
      <c r="AF55" s="65"/>
      <c r="AG55" s="65"/>
      <c r="AH55" s="314">
        <v>895</v>
      </c>
      <c r="AI55" s="315">
        <v>414</v>
      </c>
      <c r="AJ55" s="316">
        <v>0</v>
      </c>
      <c r="AK55" s="302">
        <f t="shared" si="0"/>
        <v>0</v>
      </c>
      <c r="AL55" s="317">
        <f t="shared" si="1"/>
        <v>414</v>
      </c>
      <c r="AM55" s="65"/>
      <c r="AN55" s="65"/>
      <c r="AO55" s="318">
        <v>855</v>
      </c>
      <c r="AP55" s="315">
        <v>153</v>
      </c>
      <c r="AQ55" s="315">
        <v>0</v>
      </c>
      <c r="AR55" s="302">
        <f t="shared" si="2"/>
        <v>0</v>
      </c>
      <c r="AS55" s="317">
        <f t="shared" si="3"/>
        <v>153</v>
      </c>
      <c r="AV55" s="62"/>
    </row>
    <row r="56" spans="1:48" s="66" customFormat="1" ht="15.4" x14ac:dyDescent="0.45">
      <c r="A56" s="60"/>
      <c r="B56" s="59"/>
      <c r="C56" s="59"/>
      <c r="D56" s="59"/>
      <c r="E56" s="59"/>
      <c r="F56" s="59"/>
      <c r="G56" s="59"/>
      <c r="H56" s="59"/>
      <c r="I56" s="59"/>
      <c r="J56" s="59"/>
      <c r="K56" s="59"/>
      <c r="L56" s="59"/>
      <c r="M56" s="59"/>
      <c r="N56" s="59"/>
      <c r="O56" s="60"/>
      <c r="P56" s="61"/>
      <c r="Q56" s="62"/>
      <c r="R56" s="63"/>
      <c r="S56" s="63"/>
      <c r="T56" s="64"/>
      <c r="U56" s="64"/>
      <c r="V56" s="64"/>
      <c r="W56" s="64"/>
      <c r="X56" s="64"/>
      <c r="Y56" s="64"/>
      <c r="Z56" s="64"/>
      <c r="AA56" s="64"/>
      <c r="AB56" s="64"/>
      <c r="AC56" s="64"/>
      <c r="AD56" s="64"/>
      <c r="AE56" s="65"/>
      <c r="AF56" s="65"/>
      <c r="AG56" s="65"/>
      <c r="AH56" s="314">
        <v>851</v>
      </c>
      <c r="AI56" s="315">
        <v>416</v>
      </c>
      <c r="AJ56" s="316">
        <v>0</v>
      </c>
      <c r="AK56" s="302">
        <f t="shared" si="0"/>
        <v>0</v>
      </c>
      <c r="AL56" s="317">
        <f t="shared" si="1"/>
        <v>416</v>
      </c>
      <c r="AM56" s="65"/>
      <c r="AN56" s="65"/>
      <c r="AO56" s="318">
        <v>390</v>
      </c>
      <c r="AP56" s="315">
        <v>156</v>
      </c>
      <c r="AQ56" s="315">
        <v>0</v>
      </c>
      <c r="AR56" s="302">
        <f t="shared" si="2"/>
        <v>0</v>
      </c>
      <c r="AS56" s="317">
        <f t="shared" si="3"/>
        <v>156</v>
      </c>
      <c r="AV56" s="62"/>
    </row>
    <row r="57" spans="1:48" s="66" customFormat="1" ht="15.4" x14ac:dyDescent="0.45">
      <c r="A57" s="60"/>
      <c r="B57" s="59"/>
      <c r="C57" s="59"/>
      <c r="D57" s="59"/>
      <c r="E57" s="59"/>
      <c r="F57" s="59"/>
      <c r="G57" s="59"/>
      <c r="H57" s="59"/>
      <c r="I57" s="59"/>
      <c r="J57" s="59"/>
      <c r="K57" s="59"/>
      <c r="L57" s="59"/>
      <c r="M57" s="59"/>
      <c r="N57" s="59"/>
      <c r="O57" s="60"/>
      <c r="P57" s="61"/>
      <c r="Q57" s="62"/>
      <c r="R57" s="63"/>
      <c r="S57" s="63"/>
      <c r="T57" s="64"/>
      <c r="U57" s="64"/>
      <c r="V57" s="64"/>
      <c r="W57" s="64"/>
      <c r="X57" s="64"/>
      <c r="Y57" s="64"/>
      <c r="Z57" s="64"/>
      <c r="AA57" s="64"/>
      <c r="AB57" s="64"/>
      <c r="AC57" s="64"/>
      <c r="AD57" s="64"/>
      <c r="AE57" s="65"/>
      <c r="AF57" s="65"/>
      <c r="AG57" s="65"/>
      <c r="AH57" s="314">
        <v>877</v>
      </c>
      <c r="AI57" s="315">
        <v>418</v>
      </c>
      <c r="AJ57" s="316">
        <v>0</v>
      </c>
      <c r="AK57" s="302">
        <f t="shared" si="0"/>
        <v>0</v>
      </c>
      <c r="AL57" s="317">
        <f t="shared" si="1"/>
        <v>418</v>
      </c>
      <c r="AM57" s="65"/>
      <c r="AN57" s="65"/>
      <c r="AO57" s="318">
        <v>837</v>
      </c>
      <c r="AP57" s="315">
        <v>156</v>
      </c>
      <c r="AQ57" s="315">
        <v>0</v>
      </c>
      <c r="AR57" s="302">
        <f t="shared" si="2"/>
        <v>0</v>
      </c>
      <c r="AS57" s="317">
        <f t="shared" si="3"/>
        <v>156</v>
      </c>
      <c r="AV57" s="62"/>
    </row>
    <row r="58" spans="1:48" s="66" customFormat="1" ht="15.4" x14ac:dyDescent="0.45">
      <c r="A58" s="60"/>
      <c r="B58" s="59"/>
      <c r="C58" s="59"/>
      <c r="D58" s="59"/>
      <c r="E58" s="59"/>
      <c r="F58" s="59"/>
      <c r="G58" s="59"/>
      <c r="H58" s="59"/>
      <c r="I58" s="59"/>
      <c r="J58" s="59"/>
      <c r="K58" s="59"/>
      <c r="L58" s="59"/>
      <c r="M58" s="59"/>
      <c r="N58" s="59"/>
      <c r="O58" s="60"/>
      <c r="P58" s="61"/>
      <c r="Q58" s="62"/>
      <c r="R58" s="63"/>
      <c r="S58" s="63"/>
      <c r="T58" s="64"/>
      <c r="U58" s="64"/>
      <c r="V58" s="64"/>
      <c r="W58" s="64"/>
      <c r="X58" s="64"/>
      <c r="Y58" s="64"/>
      <c r="Z58" s="64"/>
      <c r="AA58" s="64"/>
      <c r="AB58" s="64"/>
      <c r="AC58" s="64"/>
      <c r="AD58" s="64"/>
      <c r="AE58" s="65"/>
      <c r="AF58" s="65"/>
      <c r="AG58" s="65"/>
      <c r="AH58" s="314">
        <v>879</v>
      </c>
      <c r="AI58" s="315">
        <v>418</v>
      </c>
      <c r="AJ58" s="316">
        <v>0</v>
      </c>
      <c r="AK58" s="302">
        <f t="shared" si="0"/>
        <v>0</v>
      </c>
      <c r="AL58" s="317">
        <f t="shared" si="1"/>
        <v>418</v>
      </c>
      <c r="AM58" s="65"/>
      <c r="AN58" s="65"/>
      <c r="AO58" s="318">
        <v>881</v>
      </c>
      <c r="AP58" s="315">
        <v>156</v>
      </c>
      <c r="AQ58" s="315">
        <v>0</v>
      </c>
      <c r="AR58" s="302">
        <f t="shared" si="2"/>
        <v>0</v>
      </c>
      <c r="AS58" s="317">
        <f t="shared" si="3"/>
        <v>156</v>
      </c>
      <c r="AV58" s="62"/>
    </row>
    <row r="59" spans="1:48" s="66" customFormat="1" ht="15.4" x14ac:dyDescent="0.45">
      <c r="A59" s="60"/>
      <c r="B59" s="59"/>
      <c r="C59" s="59"/>
      <c r="D59" s="59"/>
      <c r="E59" s="59"/>
      <c r="F59" s="59"/>
      <c r="G59" s="59"/>
      <c r="H59" s="59"/>
      <c r="I59" s="59"/>
      <c r="J59" s="59"/>
      <c r="K59" s="59"/>
      <c r="L59" s="59"/>
      <c r="M59" s="59"/>
      <c r="N59" s="59"/>
      <c r="O59" s="60"/>
      <c r="P59" s="61"/>
      <c r="Q59" s="62"/>
      <c r="R59" s="63"/>
      <c r="S59" s="63"/>
      <c r="T59" s="64"/>
      <c r="U59" s="64"/>
      <c r="V59" s="64"/>
      <c r="W59" s="64"/>
      <c r="X59" s="64"/>
      <c r="Y59" s="64"/>
      <c r="Z59" s="64"/>
      <c r="AA59" s="64"/>
      <c r="AB59" s="64"/>
      <c r="AC59" s="64"/>
      <c r="AD59" s="64"/>
      <c r="AE59" s="65"/>
      <c r="AF59" s="65"/>
      <c r="AG59" s="65"/>
      <c r="AH59" s="314">
        <v>203</v>
      </c>
      <c r="AI59" s="315">
        <v>420</v>
      </c>
      <c r="AJ59" s="316">
        <v>0</v>
      </c>
      <c r="AK59" s="302">
        <f t="shared" si="0"/>
        <v>0</v>
      </c>
      <c r="AL59" s="317">
        <f t="shared" si="1"/>
        <v>420</v>
      </c>
      <c r="AM59" s="65"/>
      <c r="AN59" s="65"/>
      <c r="AO59" s="318">
        <v>935</v>
      </c>
      <c r="AP59" s="315">
        <v>156</v>
      </c>
      <c r="AQ59" s="315">
        <v>0</v>
      </c>
      <c r="AR59" s="302">
        <f t="shared" si="2"/>
        <v>0</v>
      </c>
      <c r="AS59" s="317">
        <f t="shared" si="3"/>
        <v>156</v>
      </c>
      <c r="AV59" s="62"/>
    </row>
    <row r="60" spans="1:48" s="66" customFormat="1" ht="15.4" x14ac:dyDescent="0.45">
      <c r="A60" s="60"/>
      <c r="B60" s="59"/>
      <c r="C60" s="59"/>
      <c r="D60" s="59"/>
      <c r="E60" s="59"/>
      <c r="F60" s="59"/>
      <c r="G60" s="59"/>
      <c r="H60" s="59"/>
      <c r="I60" s="59"/>
      <c r="J60" s="59"/>
      <c r="K60" s="59"/>
      <c r="L60" s="59"/>
      <c r="M60" s="59"/>
      <c r="N60" s="59"/>
      <c r="O60" s="60"/>
      <c r="P60" s="61"/>
      <c r="Q60" s="62"/>
      <c r="R60" s="63"/>
      <c r="S60" s="63"/>
      <c r="T60" s="64"/>
      <c r="U60" s="64"/>
      <c r="V60" s="64"/>
      <c r="W60" s="64"/>
      <c r="X60" s="64"/>
      <c r="Y60" s="64"/>
      <c r="Z60" s="64"/>
      <c r="AA60" s="64"/>
      <c r="AB60" s="64"/>
      <c r="AC60" s="64"/>
      <c r="AD60" s="64"/>
      <c r="AE60" s="65"/>
      <c r="AF60" s="65"/>
      <c r="AG60" s="65"/>
      <c r="AH60" s="314">
        <v>393</v>
      </c>
      <c r="AI60" s="315">
        <v>421</v>
      </c>
      <c r="AJ60" s="316">
        <v>0</v>
      </c>
      <c r="AK60" s="302">
        <f t="shared" si="0"/>
        <v>0</v>
      </c>
      <c r="AL60" s="317">
        <f t="shared" si="1"/>
        <v>421</v>
      </c>
      <c r="AM60" s="65"/>
      <c r="AN60" s="65"/>
      <c r="AO60" s="318">
        <v>358</v>
      </c>
      <c r="AP60" s="315">
        <v>157</v>
      </c>
      <c r="AQ60" s="315">
        <v>0</v>
      </c>
      <c r="AR60" s="302">
        <f t="shared" si="2"/>
        <v>0</v>
      </c>
      <c r="AS60" s="317">
        <f t="shared" si="3"/>
        <v>157</v>
      </c>
      <c r="AV60" s="62"/>
    </row>
    <row r="61" spans="1:48" s="66" customFormat="1" ht="15.4" x14ac:dyDescent="0.45">
      <c r="A61" s="60"/>
      <c r="B61" s="59"/>
      <c r="C61" s="59"/>
      <c r="D61" s="59"/>
      <c r="E61" s="59"/>
      <c r="F61" s="59"/>
      <c r="G61" s="59"/>
      <c r="H61" s="59"/>
      <c r="I61" s="59"/>
      <c r="J61" s="59"/>
      <c r="K61" s="59"/>
      <c r="L61" s="59"/>
      <c r="M61" s="59"/>
      <c r="N61" s="59"/>
      <c r="O61" s="60"/>
      <c r="P61" s="61"/>
      <c r="Q61" s="62"/>
      <c r="R61" s="63"/>
      <c r="S61" s="63"/>
      <c r="T61" s="64"/>
      <c r="U61" s="64"/>
      <c r="V61" s="64"/>
      <c r="W61" s="64"/>
      <c r="X61" s="64"/>
      <c r="Y61" s="64"/>
      <c r="Z61" s="64"/>
      <c r="AA61" s="64"/>
      <c r="AB61" s="64"/>
      <c r="AC61" s="64"/>
      <c r="AD61" s="64"/>
      <c r="AE61" s="65"/>
      <c r="AF61" s="65"/>
      <c r="AG61" s="65"/>
      <c r="AH61" s="314">
        <v>315</v>
      </c>
      <c r="AI61" s="315">
        <v>423</v>
      </c>
      <c r="AJ61" s="316">
        <v>0</v>
      </c>
      <c r="AK61" s="302">
        <f t="shared" si="0"/>
        <v>0</v>
      </c>
      <c r="AL61" s="317">
        <f t="shared" si="1"/>
        <v>423</v>
      </c>
      <c r="AM61" s="65"/>
      <c r="AN61" s="65"/>
      <c r="AO61" s="318">
        <v>880</v>
      </c>
      <c r="AP61" s="315">
        <v>158</v>
      </c>
      <c r="AQ61" s="315">
        <v>0</v>
      </c>
      <c r="AR61" s="302">
        <f t="shared" si="2"/>
        <v>0</v>
      </c>
      <c r="AS61" s="317">
        <f t="shared" si="3"/>
        <v>158</v>
      </c>
      <c r="AV61" s="62"/>
    </row>
    <row r="62" spans="1:48" s="66" customFormat="1" ht="15.4" x14ac:dyDescent="0.45">
      <c r="A62" s="60"/>
      <c r="B62" s="59"/>
      <c r="C62" s="59"/>
      <c r="D62" s="59"/>
      <c r="E62" s="59"/>
      <c r="F62" s="59"/>
      <c r="G62" s="59"/>
      <c r="H62" s="59"/>
      <c r="I62" s="59"/>
      <c r="J62" s="59"/>
      <c r="K62" s="59"/>
      <c r="L62" s="59"/>
      <c r="M62" s="59"/>
      <c r="N62" s="59"/>
      <c r="O62" s="60"/>
      <c r="P62" s="61"/>
      <c r="Q62" s="62"/>
      <c r="R62" s="63"/>
      <c r="S62" s="63"/>
      <c r="T62" s="64"/>
      <c r="U62" s="64"/>
      <c r="V62" s="64"/>
      <c r="W62" s="64"/>
      <c r="X62" s="64"/>
      <c r="Y62" s="64"/>
      <c r="Z62" s="64"/>
      <c r="AA62" s="64"/>
      <c r="AB62" s="64"/>
      <c r="AC62" s="64"/>
      <c r="AD62" s="64"/>
      <c r="AE62" s="65"/>
      <c r="AF62" s="65"/>
      <c r="AG62" s="65"/>
      <c r="AH62" s="314">
        <v>937</v>
      </c>
      <c r="AI62" s="315">
        <v>424</v>
      </c>
      <c r="AJ62" s="316">
        <v>0</v>
      </c>
      <c r="AK62" s="302">
        <f t="shared" si="0"/>
        <v>0</v>
      </c>
      <c r="AL62" s="317">
        <f t="shared" si="1"/>
        <v>424</v>
      </c>
      <c r="AM62" s="65"/>
      <c r="AN62" s="65"/>
      <c r="AO62" s="318">
        <v>800</v>
      </c>
      <c r="AP62" s="315">
        <v>160</v>
      </c>
      <c r="AQ62" s="315">
        <v>0</v>
      </c>
      <c r="AR62" s="302">
        <f t="shared" si="2"/>
        <v>0</v>
      </c>
      <c r="AS62" s="317">
        <f t="shared" si="3"/>
        <v>160</v>
      </c>
      <c r="AV62" s="62"/>
    </row>
    <row r="63" spans="1:48" s="66" customFormat="1" ht="15.4" x14ac:dyDescent="0.45">
      <c r="A63" s="60"/>
      <c r="B63" s="59"/>
      <c r="C63" s="59"/>
      <c r="D63" s="59"/>
      <c r="E63" s="59"/>
      <c r="F63" s="59"/>
      <c r="G63" s="59"/>
      <c r="H63" s="59"/>
      <c r="I63" s="59"/>
      <c r="J63" s="59"/>
      <c r="K63" s="59"/>
      <c r="L63" s="59"/>
      <c r="M63" s="59"/>
      <c r="N63" s="59"/>
      <c r="O63" s="60"/>
      <c r="P63" s="61"/>
      <c r="Q63" s="62"/>
      <c r="R63" s="63"/>
      <c r="S63" s="63"/>
      <c r="T63" s="64"/>
      <c r="U63" s="64"/>
      <c r="V63" s="64"/>
      <c r="W63" s="64"/>
      <c r="X63" s="64"/>
      <c r="Y63" s="64"/>
      <c r="Z63" s="64"/>
      <c r="AA63" s="64"/>
      <c r="AB63" s="64"/>
      <c r="AC63" s="64"/>
      <c r="AD63" s="64"/>
      <c r="AE63" s="65"/>
      <c r="AF63" s="65"/>
      <c r="AG63" s="65"/>
      <c r="AH63" s="314">
        <v>871</v>
      </c>
      <c r="AI63" s="315">
        <v>425</v>
      </c>
      <c r="AJ63" s="316">
        <v>0</v>
      </c>
      <c r="AK63" s="302">
        <f t="shared" si="0"/>
        <v>0</v>
      </c>
      <c r="AL63" s="317">
        <f t="shared" si="1"/>
        <v>425</v>
      </c>
      <c r="AM63" s="65"/>
      <c r="AN63" s="65"/>
      <c r="AO63" s="318">
        <v>354</v>
      </c>
      <c r="AP63" s="315">
        <v>161</v>
      </c>
      <c r="AQ63" s="315">
        <v>0</v>
      </c>
      <c r="AR63" s="302">
        <f t="shared" si="2"/>
        <v>0</v>
      </c>
      <c r="AS63" s="317">
        <f t="shared" si="3"/>
        <v>161</v>
      </c>
      <c r="AV63" s="62"/>
    </row>
    <row r="64" spans="1:48" s="66" customFormat="1" ht="15.4" x14ac:dyDescent="0.45">
      <c r="A64" s="60"/>
      <c r="B64" s="59"/>
      <c r="C64" s="59"/>
      <c r="D64" s="59"/>
      <c r="E64" s="59"/>
      <c r="F64" s="59"/>
      <c r="G64" s="59"/>
      <c r="H64" s="59"/>
      <c r="I64" s="59"/>
      <c r="J64" s="59"/>
      <c r="K64" s="59"/>
      <c r="L64" s="59"/>
      <c r="M64" s="59"/>
      <c r="N64" s="59"/>
      <c r="O64" s="60"/>
      <c r="P64" s="61"/>
      <c r="Q64" s="62"/>
      <c r="R64" s="63"/>
      <c r="S64" s="63"/>
      <c r="T64" s="64"/>
      <c r="U64" s="64"/>
      <c r="V64" s="64"/>
      <c r="W64" s="64"/>
      <c r="X64" s="64"/>
      <c r="Y64" s="64"/>
      <c r="Z64" s="64"/>
      <c r="AA64" s="64"/>
      <c r="AB64" s="64"/>
      <c r="AC64" s="64"/>
      <c r="AD64" s="64"/>
      <c r="AE64" s="65"/>
      <c r="AF64" s="65"/>
      <c r="AG64" s="65"/>
      <c r="AH64" s="314">
        <v>933</v>
      </c>
      <c r="AI64" s="315">
        <v>431</v>
      </c>
      <c r="AJ64" s="316">
        <v>0</v>
      </c>
      <c r="AK64" s="302">
        <f t="shared" si="0"/>
        <v>0</v>
      </c>
      <c r="AL64" s="317">
        <f t="shared" si="1"/>
        <v>431</v>
      </c>
      <c r="AM64" s="65"/>
      <c r="AN64" s="65"/>
      <c r="AO64" s="318">
        <v>806</v>
      </c>
      <c r="AP64" s="315">
        <v>162</v>
      </c>
      <c r="AQ64" s="315">
        <v>0</v>
      </c>
      <c r="AR64" s="302">
        <f t="shared" si="2"/>
        <v>0</v>
      </c>
      <c r="AS64" s="317">
        <f t="shared" si="3"/>
        <v>162</v>
      </c>
      <c r="AV64" s="62"/>
    </row>
    <row r="65" spans="1:48" s="66" customFormat="1" ht="15.4" x14ac:dyDescent="0.45">
      <c r="A65" s="60"/>
      <c r="B65" s="59"/>
      <c r="C65" s="59"/>
      <c r="D65" s="59"/>
      <c r="E65" s="59"/>
      <c r="F65" s="59"/>
      <c r="G65" s="59"/>
      <c r="H65" s="59"/>
      <c r="I65" s="59"/>
      <c r="J65" s="59"/>
      <c r="K65" s="59"/>
      <c r="L65" s="59"/>
      <c r="M65" s="59"/>
      <c r="N65" s="59"/>
      <c r="O65" s="60"/>
      <c r="P65" s="61"/>
      <c r="Q65" s="62"/>
      <c r="R65" s="63"/>
      <c r="S65" s="63"/>
      <c r="T65" s="64"/>
      <c r="U65" s="64"/>
      <c r="V65" s="64"/>
      <c r="W65" s="64"/>
      <c r="X65" s="64"/>
      <c r="Y65" s="64"/>
      <c r="Z65" s="64"/>
      <c r="AA65" s="64"/>
      <c r="AB65" s="64"/>
      <c r="AC65" s="64"/>
      <c r="AD65" s="64"/>
      <c r="AE65" s="65"/>
      <c r="AF65" s="65"/>
      <c r="AG65" s="65"/>
      <c r="AH65" s="314">
        <v>835</v>
      </c>
      <c r="AI65" s="315">
        <v>433</v>
      </c>
      <c r="AJ65" s="316">
        <v>0</v>
      </c>
      <c r="AK65" s="302">
        <f t="shared" si="0"/>
        <v>0</v>
      </c>
      <c r="AL65" s="317">
        <f t="shared" si="1"/>
        <v>433</v>
      </c>
      <c r="AM65" s="65"/>
      <c r="AN65" s="65"/>
      <c r="AO65" s="318">
        <v>877</v>
      </c>
      <c r="AP65" s="315">
        <v>162</v>
      </c>
      <c r="AQ65" s="315">
        <v>0</v>
      </c>
      <c r="AR65" s="302">
        <f t="shared" si="2"/>
        <v>0</v>
      </c>
      <c r="AS65" s="317">
        <f t="shared" si="3"/>
        <v>162</v>
      </c>
      <c r="AV65" s="62"/>
    </row>
    <row r="66" spans="1:48" s="66" customFormat="1" ht="15.4" x14ac:dyDescent="0.45">
      <c r="A66" s="60"/>
      <c r="B66" s="59"/>
      <c r="C66" s="59"/>
      <c r="D66" s="59"/>
      <c r="E66" s="59"/>
      <c r="F66" s="59"/>
      <c r="G66" s="59"/>
      <c r="H66" s="59"/>
      <c r="I66" s="59"/>
      <c r="J66" s="59"/>
      <c r="K66" s="59"/>
      <c r="L66" s="59"/>
      <c r="M66" s="59"/>
      <c r="N66" s="59"/>
      <c r="O66" s="60"/>
      <c r="P66" s="61"/>
      <c r="Q66" s="62"/>
      <c r="R66" s="63"/>
      <c r="S66" s="63"/>
      <c r="T66" s="64"/>
      <c r="U66" s="64"/>
      <c r="V66" s="64"/>
      <c r="W66" s="64"/>
      <c r="X66" s="64"/>
      <c r="Y66" s="64"/>
      <c r="Z66" s="64"/>
      <c r="AA66" s="64"/>
      <c r="AB66" s="64"/>
      <c r="AC66" s="64"/>
      <c r="AD66" s="64"/>
      <c r="AE66" s="65"/>
      <c r="AF66" s="65"/>
      <c r="AG66" s="65"/>
      <c r="AH66" s="314">
        <v>209</v>
      </c>
      <c r="AI66" s="315">
        <v>434</v>
      </c>
      <c r="AJ66" s="316">
        <v>0</v>
      </c>
      <c r="AK66" s="302">
        <f t="shared" si="0"/>
        <v>0</v>
      </c>
      <c r="AL66" s="317">
        <f t="shared" si="1"/>
        <v>434</v>
      </c>
      <c r="AM66" s="65"/>
      <c r="AN66" s="65"/>
      <c r="AO66" s="318">
        <v>302</v>
      </c>
      <c r="AP66" s="315">
        <v>163</v>
      </c>
      <c r="AQ66" s="315">
        <v>0</v>
      </c>
      <c r="AR66" s="302">
        <f t="shared" si="2"/>
        <v>0</v>
      </c>
      <c r="AS66" s="317">
        <f t="shared" si="3"/>
        <v>163</v>
      </c>
      <c r="AV66" s="62"/>
    </row>
    <row r="67" spans="1:48" s="66" customFormat="1" ht="15.4" x14ac:dyDescent="0.45">
      <c r="A67" s="60"/>
      <c r="B67" s="59"/>
      <c r="C67" s="59"/>
      <c r="D67" s="59"/>
      <c r="E67" s="59"/>
      <c r="F67" s="59"/>
      <c r="G67" s="59"/>
      <c r="H67" s="59"/>
      <c r="I67" s="59"/>
      <c r="J67" s="59"/>
      <c r="K67" s="59"/>
      <c r="L67" s="59"/>
      <c r="M67" s="59"/>
      <c r="N67" s="59"/>
      <c r="O67" s="60"/>
      <c r="P67" s="61"/>
      <c r="Q67" s="62"/>
      <c r="R67" s="63"/>
      <c r="S67" s="63"/>
      <c r="T67" s="64"/>
      <c r="U67" s="64"/>
      <c r="V67" s="64"/>
      <c r="W67" s="64"/>
      <c r="X67" s="64"/>
      <c r="Y67" s="64"/>
      <c r="Z67" s="64"/>
      <c r="AA67" s="64"/>
      <c r="AB67" s="64"/>
      <c r="AC67" s="64"/>
      <c r="AD67" s="64"/>
      <c r="AE67" s="65"/>
      <c r="AF67" s="65"/>
      <c r="AG67" s="65"/>
      <c r="AH67" s="314">
        <v>856</v>
      </c>
      <c r="AI67" s="315">
        <v>438</v>
      </c>
      <c r="AJ67" s="316">
        <v>0</v>
      </c>
      <c r="AK67" s="302">
        <f t="shared" si="0"/>
        <v>0</v>
      </c>
      <c r="AL67" s="317">
        <f t="shared" si="1"/>
        <v>438</v>
      </c>
      <c r="AM67" s="65"/>
      <c r="AN67" s="65"/>
      <c r="AO67" s="318">
        <v>876</v>
      </c>
      <c r="AP67" s="315">
        <v>163</v>
      </c>
      <c r="AQ67" s="315">
        <v>0</v>
      </c>
      <c r="AR67" s="302">
        <f t="shared" si="2"/>
        <v>0</v>
      </c>
      <c r="AS67" s="317">
        <f t="shared" si="3"/>
        <v>163</v>
      </c>
      <c r="AV67" s="62"/>
    </row>
    <row r="68" spans="1:48" s="66" customFormat="1" ht="15.4" x14ac:dyDescent="0.45">
      <c r="A68" s="60"/>
      <c r="B68" s="59"/>
      <c r="C68" s="59"/>
      <c r="D68" s="59"/>
      <c r="E68" s="59"/>
      <c r="F68" s="59"/>
      <c r="G68" s="59"/>
      <c r="H68" s="59"/>
      <c r="I68" s="59"/>
      <c r="J68" s="59"/>
      <c r="K68" s="59"/>
      <c r="L68" s="59"/>
      <c r="M68" s="59"/>
      <c r="N68" s="59"/>
      <c r="O68" s="60"/>
      <c r="P68" s="61"/>
      <c r="Q68" s="62"/>
      <c r="R68" s="63"/>
      <c r="S68" s="63"/>
      <c r="T68" s="64"/>
      <c r="U68" s="64"/>
      <c r="V68" s="64"/>
      <c r="W68" s="64"/>
      <c r="X68" s="64"/>
      <c r="Y68" s="64"/>
      <c r="Z68" s="64"/>
      <c r="AA68" s="64"/>
      <c r="AB68" s="64"/>
      <c r="AC68" s="64"/>
      <c r="AD68" s="64"/>
      <c r="AE68" s="65"/>
      <c r="AF68" s="65"/>
      <c r="AG68" s="65"/>
      <c r="AH68" s="314">
        <v>358</v>
      </c>
      <c r="AI68" s="315">
        <v>441</v>
      </c>
      <c r="AJ68" s="316">
        <v>0</v>
      </c>
      <c r="AK68" s="302">
        <f t="shared" si="0"/>
        <v>0</v>
      </c>
      <c r="AL68" s="317">
        <f t="shared" si="1"/>
        <v>441</v>
      </c>
      <c r="AM68" s="65"/>
      <c r="AN68" s="65"/>
      <c r="AO68" s="318">
        <v>885</v>
      </c>
      <c r="AP68" s="315">
        <v>164</v>
      </c>
      <c r="AQ68" s="315">
        <v>0</v>
      </c>
      <c r="AR68" s="302">
        <f t="shared" si="2"/>
        <v>0</v>
      </c>
      <c r="AS68" s="317">
        <f t="shared" si="3"/>
        <v>164</v>
      </c>
      <c r="AV68" s="62"/>
    </row>
    <row r="69" spans="1:48" s="66" customFormat="1" ht="15.4" x14ac:dyDescent="0.45">
      <c r="A69" s="60"/>
      <c r="B69" s="59"/>
      <c r="C69" s="59"/>
      <c r="D69" s="59"/>
      <c r="E69" s="59"/>
      <c r="F69" s="59"/>
      <c r="G69" s="59"/>
      <c r="H69" s="59"/>
      <c r="I69" s="59"/>
      <c r="J69" s="59"/>
      <c r="K69" s="59"/>
      <c r="L69" s="59"/>
      <c r="M69" s="59"/>
      <c r="N69" s="59"/>
      <c r="O69" s="60"/>
      <c r="P69" s="61"/>
      <c r="Q69" s="62"/>
      <c r="R69" s="63"/>
      <c r="S69" s="63"/>
      <c r="T69" s="64"/>
      <c r="U69" s="64"/>
      <c r="V69" s="64"/>
      <c r="W69" s="64"/>
      <c r="X69" s="64"/>
      <c r="Y69" s="64"/>
      <c r="Z69" s="64"/>
      <c r="AA69" s="64"/>
      <c r="AB69" s="64"/>
      <c r="AC69" s="64"/>
      <c r="AD69" s="64"/>
      <c r="AE69" s="65"/>
      <c r="AF69" s="65"/>
      <c r="AG69" s="65"/>
      <c r="AH69" s="314">
        <v>891</v>
      </c>
      <c r="AI69" s="315">
        <v>444</v>
      </c>
      <c r="AJ69" s="316">
        <v>0</v>
      </c>
      <c r="AK69" s="302">
        <f t="shared" si="0"/>
        <v>0</v>
      </c>
      <c r="AL69" s="317">
        <f t="shared" si="1"/>
        <v>444</v>
      </c>
      <c r="AM69" s="65"/>
      <c r="AN69" s="65"/>
      <c r="AO69" s="318">
        <v>372</v>
      </c>
      <c r="AP69" s="315">
        <v>165</v>
      </c>
      <c r="AQ69" s="315">
        <v>0</v>
      </c>
      <c r="AR69" s="302">
        <f t="shared" si="2"/>
        <v>0</v>
      </c>
      <c r="AS69" s="317">
        <f t="shared" si="3"/>
        <v>165</v>
      </c>
      <c r="AV69" s="62"/>
    </row>
    <row r="70" spans="1:48" s="66" customFormat="1" ht="15.4" x14ac:dyDescent="0.45">
      <c r="A70" s="60"/>
      <c r="B70" s="59"/>
      <c r="C70" s="59"/>
      <c r="D70" s="59"/>
      <c r="E70" s="59"/>
      <c r="F70" s="59"/>
      <c r="G70" s="59"/>
      <c r="H70" s="59"/>
      <c r="I70" s="59"/>
      <c r="J70" s="59"/>
      <c r="K70" s="59"/>
      <c r="L70" s="59"/>
      <c r="M70" s="59"/>
      <c r="N70" s="59"/>
      <c r="O70" s="60"/>
      <c r="P70" s="61"/>
      <c r="Q70" s="62"/>
      <c r="R70" s="63"/>
      <c r="S70" s="63"/>
      <c r="T70" s="64"/>
      <c r="U70" s="64"/>
      <c r="V70" s="64"/>
      <c r="W70" s="64"/>
      <c r="X70" s="64"/>
      <c r="Y70" s="64"/>
      <c r="Z70" s="64"/>
      <c r="AA70" s="64"/>
      <c r="AB70" s="64"/>
      <c r="AC70" s="64"/>
      <c r="AD70" s="64"/>
      <c r="AE70" s="65"/>
      <c r="AF70" s="65"/>
      <c r="AG70" s="65"/>
      <c r="AH70" s="314">
        <v>837</v>
      </c>
      <c r="AI70" s="315">
        <v>445</v>
      </c>
      <c r="AJ70" s="316">
        <v>0</v>
      </c>
      <c r="AK70" s="302">
        <f t="shared" si="0"/>
        <v>0</v>
      </c>
      <c r="AL70" s="317">
        <f t="shared" si="1"/>
        <v>445</v>
      </c>
      <c r="AM70" s="65"/>
      <c r="AN70" s="65"/>
      <c r="AO70" s="318">
        <v>815</v>
      </c>
      <c r="AP70" s="315">
        <v>165</v>
      </c>
      <c r="AQ70" s="315">
        <v>0</v>
      </c>
      <c r="AR70" s="302">
        <f t="shared" si="2"/>
        <v>0</v>
      </c>
      <c r="AS70" s="317">
        <f t="shared" si="3"/>
        <v>165</v>
      </c>
      <c r="AV70" s="62"/>
    </row>
    <row r="71" spans="1:48" s="66" customFormat="1" ht="15.4" x14ac:dyDescent="0.45">
      <c r="A71" s="60"/>
      <c r="B71" s="59"/>
      <c r="C71" s="59"/>
      <c r="D71" s="59"/>
      <c r="E71" s="59"/>
      <c r="F71" s="59"/>
      <c r="G71" s="59"/>
      <c r="H71" s="59"/>
      <c r="I71" s="59"/>
      <c r="J71" s="59"/>
      <c r="K71" s="59"/>
      <c r="L71" s="59"/>
      <c r="M71" s="59"/>
      <c r="N71" s="59"/>
      <c r="O71" s="60"/>
      <c r="P71" s="61"/>
      <c r="Q71" s="62"/>
      <c r="R71" s="63"/>
      <c r="S71" s="63"/>
      <c r="T71" s="64"/>
      <c r="U71" s="64"/>
      <c r="V71" s="64"/>
      <c r="W71" s="64"/>
      <c r="X71" s="64"/>
      <c r="Y71" s="64"/>
      <c r="Z71" s="64"/>
      <c r="AA71" s="64"/>
      <c r="AB71" s="64"/>
      <c r="AC71" s="64"/>
      <c r="AD71" s="64"/>
      <c r="AE71" s="65"/>
      <c r="AF71" s="65"/>
      <c r="AG71" s="65"/>
      <c r="AH71" s="314">
        <v>876</v>
      </c>
      <c r="AI71" s="315">
        <v>445</v>
      </c>
      <c r="AJ71" s="316">
        <v>0</v>
      </c>
      <c r="AK71" s="302">
        <f t="shared" si="0"/>
        <v>0</v>
      </c>
      <c r="AL71" s="317">
        <f t="shared" si="1"/>
        <v>445</v>
      </c>
      <c r="AM71" s="65"/>
      <c r="AN71" s="65"/>
      <c r="AO71" s="318">
        <v>357</v>
      </c>
      <c r="AP71" s="315">
        <v>166</v>
      </c>
      <c r="AQ71" s="315">
        <v>0</v>
      </c>
      <c r="AR71" s="302">
        <f t="shared" si="2"/>
        <v>0</v>
      </c>
      <c r="AS71" s="317">
        <f t="shared" si="3"/>
        <v>166</v>
      </c>
      <c r="AV71" s="62"/>
    </row>
    <row r="72" spans="1:48" s="66" customFormat="1" ht="15.4" x14ac:dyDescent="0.45">
      <c r="A72" s="60"/>
      <c r="B72" s="59"/>
      <c r="C72" s="59"/>
      <c r="D72" s="59"/>
      <c r="E72" s="59"/>
      <c r="F72" s="59"/>
      <c r="G72" s="59"/>
      <c r="H72" s="59"/>
      <c r="I72" s="59"/>
      <c r="J72" s="59"/>
      <c r="K72" s="59"/>
      <c r="L72" s="59"/>
      <c r="M72" s="59"/>
      <c r="N72" s="59"/>
      <c r="O72" s="60"/>
      <c r="P72" s="61"/>
      <c r="Q72" s="62"/>
      <c r="R72" s="63"/>
      <c r="S72" s="63"/>
      <c r="T72" s="64"/>
      <c r="U72" s="64"/>
      <c r="V72" s="64"/>
      <c r="W72" s="64"/>
      <c r="X72" s="64"/>
      <c r="Y72" s="64"/>
      <c r="Z72" s="64"/>
      <c r="AA72" s="64"/>
      <c r="AB72" s="64"/>
      <c r="AC72" s="64"/>
      <c r="AD72" s="64"/>
      <c r="AE72" s="65"/>
      <c r="AF72" s="65"/>
      <c r="AG72" s="65"/>
      <c r="AH72" s="314">
        <v>373</v>
      </c>
      <c r="AI72" s="315">
        <v>448</v>
      </c>
      <c r="AJ72" s="316">
        <v>0</v>
      </c>
      <c r="AK72" s="302">
        <f t="shared" si="0"/>
        <v>0</v>
      </c>
      <c r="AL72" s="317">
        <f t="shared" si="1"/>
        <v>448</v>
      </c>
      <c r="AM72" s="65"/>
      <c r="AN72" s="65"/>
      <c r="AO72" s="318">
        <v>841</v>
      </c>
      <c r="AP72" s="315">
        <v>166</v>
      </c>
      <c r="AQ72" s="315">
        <v>0</v>
      </c>
      <c r="AR72" s="302">
        <f t="shared" si="2"/>
        <v>0</v>
      </c>
      <c r="AS72" s="317">
        <f t="shared" si="3"/>
        <v>166</v>
      </c>
      <c r="AV72" s="62"/>
    </row>
    <row r="73" spans="1:48" s="66" customFormat="1" ht="15.4" x14ac:dyDescent="0.45">
      <c r="A73" s="60"/>
      <c r="B73" s="59"/>
      <c r="C73" s="59"/>
      <c r="D73" s="59"/>
      <c r="E73" s="59"/>
      <c r="F73" s="59"/>
      <c r="G73" s="59"/>
      <c r="H73" s="59"/>
      <c r="I73" s="59"/>
      <c r="J73" s="59"/>
      <c r="K73" s="59"/>
      <c r="L73" s="59"/>
      <c r="M73" s="59"/>
      <c r="N73" s="59"/>
      <c r="O73" s="60"/>
      <c r="P73" s="61"/>
      <c r="Q73" s="62"/>
      <c r="R73" s="63"/>
      <c r="S73" s="63"/>
      <c r="T73" s="64"/>
      <c r="U73" s="64"/>
      <c r="V73" s="64"/>
      <c r="W73" s="64"/>
      <c r="X73" s="64"/>
      <c r="Y73" s="64"/>
      <c r="Z73" s="64"/>
      <c r="AA73" s="64"/>
      <c r="AB73" s="64"/>
      <c r="AC73" s="64"/>
      <c r="AD73" s="64"/>
      <c r="AE73" s="65"/>
      <c r="AF73" s="65"/>
      <c r="AG73" s="65"/>
      <c r="AH73" s="314">
        <v>310</v>
      </c>
      <c r="AI73" s="315">
        <v>454</v>
      </c>
      <c r="AJ73" s="316">
        <v>0</v>
      </c>
      <c r="AK73" s="302">
        <f t="shared" si="0"/>
        <v>0</v>
      </c>
      <c r="AL73" s="317">
        <f t="shared" si="1"/>
        <v>454</v>
      </c>
      <c r="AM73" s="65"/>
      <c r="AN73" s="65"/>
      <c r="AO73" s="318">
        <v>304</v>
      </c>
      <c r="AP73" s="315">
        <v>168</v>
      </c>
      <c r="AQ73" s="315">
        <v>0</v>
      </c>
      <c r="AR73" s="302">
        <f t="shared" si="2"/>
        <v>0</v>
      </c>
      <c r="AS73" s="317">
        <f t="shared" si="3"/>
        <v>168</v>
      </c>
      <c r="AV73" s="62"/>
    </row>
    <row r="74" spans="1:48" s="66" customFormat="1" ht="15.4" x14ac:dyDescent="0.45">
      <c r="A74" s="60"/>
      <c r="B74" s="59"/>
      <c r="C74" s="59"/>
      <c r="D74" s="59"/>
      <c r="E74" s="59"/>
      <c r="F74" s="59"/>
      <c r="G74" s="59"/>
      <c r="H74" s="59"/>
      <c r="I74" s="59"/>
      <c r="J74" s="59"/>
      <c r="K74" s="59"/>
      <c r="L74" s="59"/>
      <c r="M74" s="59"/>
      <c r="N74" s="59"/>
      <c r="O74" s="60"/>
      <c r="P74" s="61"/>
      <c r="Q74" s="62"/>
      <c r="R74" s="63"/>
      <c r="S74" s="63"/>
      <c r="T74" s="64"/>
      <c r="U74" s="64"/>
      <c r="V74" s="64"/>
      <c r="W74" s="64"/>
      <c r="X74" s="64"/>
      <c r="Y74" s="64"/>
      <c r="Z74" s="64"/>
      <c r="AA74" s="64"/>
      <c r="AB74" s="64"/>
      <c r="AC74" s="64"/>
      <c r="AD74" s="64"/>
      <c r="AE74" s="65"/>
      <c r="AF74" s="65"/>
      <c r="AG74" s="65"/>
      <c r="AH74" s="314">
        <v>384</v>
      </c>
      <c r="AI74" s="315">
        <v>454</v>
      </c>
      <c r="AJ74" s="316">
        <v>0</v>
      </c>
      <c r="AK74" s="302">
        <f t="shared" si="0"/>
        <v>0</v>
      </c>
      <c r="AL74" s="317">
        <f t="shared" si="1"/>
        <v>454</v>
      </c>
      <c r="AM74" s="65"/>
      <c r="AN74" s="65"/>
      <c r="AO74" s="318">
        <v>933</v>
      </c>
      <c r="AP74" s="315">
        <v>168</v>
      </c>
      <c r="AQ74" s="315">
        <v>0</v>
      </c>
      <c r="AR74" s="302">
        <f t="shared" si="2"/>
        <v>0</v>
      </c>
      <c r="AS74" s="317">
        <f t="shared" si="3"/>
        <v>168</v>
      </c>
      <c r="AV74" s="62"/>
    </row>
    <row r="75" spans="1:48" s="66" customFormat="1" ht="15.4" x14ac:dyDescent="0.45">
      <c r="A75" s="60"/>
      <c r="B75" s="59"/>
      <c r="C75" s="59"/>
      <c r="D75" s="59"/>
      <c r="E75" s="59"/>
      <c r="F75" s="59"/>
      <c r="G75" s="59"/>
      <c r="H75" s="59"/>
      <c r="I75" s="59"/>
      <c r="J75" s="59"/>
      <c r="K75" s="59"/>
      <c r="L75" s="59"/>
      <c r="M75" s="59"/>
      <c r="N75" s="59"/>
      <c r="O75" s="60"/>
      <c r="P75" s="61"/>
      <c r="Q75" s="62"/>
      <c r="R75" s="63"/>
      <c r="S75" s="63"/>
      <c r="T75" s="64"/>
      <c r="U75" s="64"/>
      <c r="V75" s="64"/>
      <c r="W75" s="64"/>
      <c r="X75" s="64"/>
      <c r="Y75" s="64"/>
      <c r="Z75" s="64"/>
      <c r="AA75" s="64"/>
      <c r="AB75" s="64"/>
      <c r="AC75" s="64"/>
      <c r="AD75" s="64"/>
      <c r="AE75" s="65"/>
      <c r="AF75" s="65"/>
      <c r="AG75" s="65"/>
      <c r="AH75" s="314">
        <v>840</v>
      </c>
      <c r="AI75" s="315">
        <v>454</v>
      </c>
      <c r="AJ75" s="316">
        <v>0</v>
      </c>
      <c r="AK75" s="302">
        <f t="shared" si="0"/>
        <v>0</v>
      </c>
      <c r="AL75" s="317">
        <f t="shared" si="1"/>
        <v>454</v>
      </c>
      <c r="AM75" s="65"/>
      <c r="AN75" s="65"/>
      <c r="AO75" s="318">
        <v>352</v>
      </c>
      <c r="AP75" s="315">
        <v>171</v>
      </c>
      <c r="AQ75" s="315">
        <v>0</v>
      </c>
      <c r="AR75" s="302">
        <f t="shared" si="2"/>
        <v>0</v>
      </c>
      <c r="AS75" s="317">
        <f t="shared" si="3"/>
        <v>171</v>
      </c>
      <c r="AV75" s="62"/>
    </row>
    <row r="76" spans="1:48" s="66" customFormat="1" ht="15.4" x14ac:dyDescent="0.45">
      <c r="A76" s="60"/>
      <c r="B76" s="59"/>
      <c r="C76" s="59"/>
      <c r="D76" s="59"/>
      <c r="E76" s="59"/>
      <c r="F76" s="59"/>
      <c r="G76" s="59"/>
      <c r="H76" s="59"/>
      <c r="I76" s="59"/>
      <c r="J76" s="59"/>
      <c r="K76" s="59"/>
      <c r="L76" s="59"/>
      <c r="M76" s="59"/>
      <c r="N76" s="59"/>
      <c r="O76" s="60"/>
      <c r="P76" s="61"/>
      <c r="Q76" s="62"/>
      <c r="R76" s="63"/>
      <c r="S76" s="63"/>
      <c r="T76" s="64"/>
      <c r="U76" s="64"/>
      <c r="V76" s="64"/>
      <c r="W76" s="64"/>
      <c r="X76" s="64"/>
      <c r="Y76" s="64"/>
      <c r="Z76" s="64"/>
      <c r="AA76" s="64"/>
      <c r="AB76" s="64"/>
      <c r="AC76" s="64"/>
      <c r="AD76" s="64"/>
      <c r="AE76" s="65"/>
      <c r="AF76" s="65"/>
      <c r="AG76" s="65"/>
      <c r="AH76" s="314">
        <v>845</v>
      </c>
      <c r="AI76" s="315">
        <v>454</v>
      </c>
      <c r="AJ76" s="316">
        <v>0</v>
      </c>
      <c r="AK76" s="302">
        <f t="shared" si="0"/>
        <v>0</v>
      </c>
      <c r="AL76" s="317">
        <f t="shared" si="1"/>
        <v>454</v>
      </c>
      <c r="AM76" s="65"/>
      <c r="AN76" s="65"/>
      <c r="AO76" s="318">
        <v>873</v>
      </c>
      <c r="AP76" s="315">
        <v>172</v>
      </c>
      <c r="AQ76" s="315">
        <v>0</v>
      </c>
      <c r="AR76" s="302">
        <f t="shared" si="2"/>
        <v>0</v>
      </c>
      <c r="AS76" s="317">
        <f t="shared" si="3"/>
        <v>172</v>
      </c>
      <c r="AV76" s="62"/>
    </row>
    <row r="77" spans="1:48" s="66" customFormat="1" ht="15.4" x14ac:dyDescent="0.45">
      <c r="A77" s="60"/>
      <c r="B77" s="59"/>
      <c r="C77" s="59"/>
      <c r="D77" s="59"/>
      <c r="E77" s="59"/>
      <c r="F77" s="59"/>
      <c r="G77" s="59"/>
      <c r="H77" s="59"/>
      <c r="I77" s="59"/>
      <c r="J77" s="59"/>
      <c r="K77" s="59"/>
      <c r="L77" s="59"/>
      <c r="M77" s="59"/>
      <c r="N77" s="59"/>
      <c r="O77" s="60"/>
      <c r="P77" s="61"/>
      <c r="Q77" s="62"/>
      <c r="R77" s="63"/>
      <c r="S77" s="63"/>
      <c r="T77" s="64"/>
      <c r="U77" s="64"/>
      <c r="V77" s="64"/>
      <c r="W77" s="64"/>
      <c r="X77" s="64"/>
      <c r="Y77" s="64"/>
      <c r="Z77" s="64"/>
      <c r="AA77" s="64"/>
      <c r="AB77" s="64"/>
      <c r="AC77" s="64"/>
      <c r="AD77" s="64"/>
      <c r="AE77" s="65"/>
      <c r="AF77" s="65"/>
      <c r="AG77" s="65"/>
      <c r="AH77" s="314">
        <v>357</v>
      </c>
      <c r="AI77" s="315">
        <v>456</v>
      </c>
      <c r="AJ77" s="316">
        <v>0</v>
      </c>
      <c r="AK77" s="302">
        <f t="shared" si="0"/>
        <v>0</v>
      </c>
      <c r="AL77" s="317">
        <f t="shared" si="1"/>
        <v>456</v>
      </c>
      <c r="AM77" s="65"/>
      <c r="AN77" s="65"/>
      <c r="AO77" s="318">
        <v>340</v>
      </c>
      <c r="AP77" s="315">
        <v>173</v>
      </c>
      <c r="AQ77" s="315">
        <v>0</v>
      </c>
      <c r="AR77" s="302">
        <f t="shared" si="2"/>
        <v>0</v>
      </c>
      <c r="AS77" s="317">
        <f t="shared" si="3"/>
        <v>173</v>
      </c>
      <c r="AV77" s="62"/>
    </row>
    <row r="78" spans="1:48" s="66" customFormat="1" ht="15.4" x14ac:dyDescent="0.45">
      <c r="A78" s="60"/>
      <c r="B78" s="59"/>
      <c r="C78" s="59"/>
      <c r="D78" s="59"/>
      <c r="E78" s="59"/>
      <c r="F78" s="59"/>
      <c r="G78" s="59"/>
      <c r="H78" s="59"/>
      <c r="I78" s="59"/>
      <c r="J78" s="59"/>
      <c r="K78" s="59"/>
      <c r="L78" s="59"/>
      <c r="M78" s="59"/>
      <c r="N78" s="59"/>
      <c r="O78" s="60"/>
      <c r="P78" s="61"/>
      <c r="Q78" s="62"/>
      <c r="R78" s="63"/>
      <c r="S78" s="63"/>
      <c r="T78" s="64"/>
      <c r="U78" s="64"/>
      <c r="V78" s="64"/>
      <c r="W78" s="64"/>
      <c r="X78" s="64"/>
      <c r="Y78" s="64"/>
      <c r="Z78" s="64"/>
      <c r="AA78" s="64"/>
      <c r="AB78" s="64"/>
      <c r="AC78" s="64"/>
      <c r="AD78" s="64"/>
      <c r="AE78" s="65"/>
      <c r="AF78" s="65"/>
      <c r="AG78" s="65"/>
      <c r="AH78" s="314">
        <v>316</v>
      </c>
      <c r="AI78" s="315">
        <v>459</v>
      </c>
      <c r="AJ78" s="316">
        <v>0</v>
      </c>
      <c r="AK78" s="302">
        <f t="shared" si="0"/>
        <v>0</v>
      </c>
      <c r="AL78" s="317">
        <f t="shared" si="1"/>
        <v>459</v>
      </c>
      <c r="AM78" s="65"/>
      <c r="AN78" s="65"/>
      <c r="AO78" s="318">
        <v>822</v>
      </c>
      <c r="AP78" s="315">
        <v>173</v>
      </c>
      <c r="AQ78" s="315">
        <v>0</v>
      </c>
      <c r="AR78" s="302">
        <f t="shared" si="2"/>
        <v>0</v>
      </c>
      <c r="AS78" s="317">
        <f t="shared" si="3"/>
        <v>173</v>
      </c>
      <c r="AV78" s="62"/>
    </row>
    <row r="79" spans="1:48" s="66" customFormat="1" ht="15.4" x14ac:dyDescent="0.45">
      <c r="A79" s="60"/>
      <c r="B79" s="59"/>
      <c r="C79" s="59"/>
      <c r="D79" s="59"/>
      <c r="E79" s="59"/>
      <c r="F79" s="59"/>
      <c r="G79" s="59"/>
      <c r="H79" s="59"/>
      <c r="I79" s="59"/>
      <c r="J79" s="59"/>
      <c r="K79" s="59"/>
      <c r="L79" s="59"/>
      <c r="M79" s="59"/>
      <c r="N79" s="59"/>
      <c r="O79" s="60"/>
      <c r="P79" s="61"/>
      <c r="Q79" s="62"/>
      <c r="R79" s="63"/>
      <c r="S79" s="63"/>
      <c r="T79" s="64"/>
      <c r="U79" s="64"/>
      <c r="V79" s="64"/>
      <c r="W79" s="64"/>
      <c r="X79" s="64"/>
      <c r="Y79" s="64"/>
      <c r="Z79" s="64"/>
      <c r="AA79" s="64"/>
      <c r="AB79" s="64"/>
      <c r="AC79" s="64"/>
      <c r="AD79" s="64"/>
      <c r="AE79" s="65"/>
      <c r="AF79" s="65"/>
      <c r="AG79" s="65"/>
      <c r="AH79" s="314">
        <v>380</v>
      </c>
      <c r="AI79" s="315">
        <v>459</v>
      </c>
      <c r="AJ79" s="316">
        <v>0</v>
      </c>
      <c r="AK79" s="302">
        <f t="shared" si="0"/>
        <v>0</v>
      </c>
      <c r="AL79" s="317">
        <f t="shared" si="1"/>
        <v>459</v>
      </c>
      <c r="AM79" s="65"/>
      <c r="AN79" s="65"/>
      <c r="AO79" s="318">
        <v>865</v>
      </c>
      <c r="AP79" s="315">
        <v>173</v>
      </c>
      <c r="AQ79" s="315">
        <v>0</v>
      </c>
      <c r="AR79" s="302">
        <f t="shared" si="2"/>
        <v>0</v>
      </c>
      <c r="AS79" s="317">
        <f t="shared" si="3"/>
        <v>173</v>
      </c>
      <c r="AV79" s="62"/>
    </row>
    <row r="80" spans="1:48" s="66" customFormat="1" ht="15.4" x14ac:dyDescent="0.45">
      <c r="A80" s="60"/>
      <c r="B80" s="59"/>
      <c r="C80" s="59"/>
      <c r="D80" s="59"/>
      <c r="E80" s="59"/>
      <c r="F80" s="59"/>
      <c r="G80" s="59"/>
      <c r="H80" s="59"/>
      <c r="I80" s="59"/>
      <c r="J80" s="59"/>
      <c r="K80" s="59"/>
      <c r="L80" s="59"/>
      <c r="M80" s="59"/>
      <c r="N80" s="59"/>
      <c r="O80" s="60"/>
      <c r="P80" s="61"/>
      <c r="Q80" s="62"/>
      <c r="R80" s="63"/>
      <c r="S80" s="63"/>
      <c r="T80" s="64"/>
      <c r="U80" s="64"/>
      <c r="V80" s="64"/>
      <c r="W80" s="64"/>
      <c r="X80" s="64"/>
      <c r="Y80" s="64"/>
      <c r="Z80" s="64"/>
      <c r="AA80" s="64"/>
      <c r="AB80" s="64"/>
      <c r="AC80" s="64"/>
      <c r="AD80" s="64"/>
      <c r="AE80" s="65"/>
      <c r="AF80" s="65"/>
      <c r="AG80" s="65"/>
      <c r="AH80" s="314">
        <v>801</v>
      </c>
      <c r="AI80" s="315">
        <v>460</v>
      </c>
      <c r="AJ80" s="316">
        <v>0</v>
      </c>
      <c r="AK80" s="302">
        <f t="shared" si="0"/>
        <v>0</v>
      </c>
      <c r="AL80" s="317">
        <f t="shared" si="1"/>
        <v>460</v>
      </c>
      <c r="AM80" s="65"/>
      <c r="AN80" s="65"/>
      <c r="AO80" s="318">
        <v>305</v>
      </c>
      <c r="AP80" s="315">
        <v>174</v>
      </c>
      <c r="AQ80" s="315">
        <v>0</v>
      </c>
      <c r="AR80" s="302">
        <f t="shared" si="2"/>
        <v>0</v>
      </c>
      <c r="AS80" s="317">
        <f t="shared" si="3"/>
        <v>174</v>
      </c>
      <c r="AV80" s="62"/>
    </row>
    <row r="81" spans="1:48" s="66" customFormat="1" ht="15.4" x14ac:dyDescent="0.45">
      <c r="A81" s="60"/>
      <c r="B81" s="59"/>
      <c r="C81" s="59"/>
      <c r="D81" s="59"/>
      <c r="E81" s="59"/>
      <c r="F81" s="59"/>
      <c r="G81" s="59"/>
      <c r="H81" s="59"/>
      <c r="I81" s="59"/>
      <c r="J81" s="59"/>
      <c r="K81" s="59"/>
      <c r="L81" s="59"/>
      <c r="M81" s="59"/>
      <c r="N81" s="59"/>
      <c r="O81" s="60"/>
      <c r="P81" s="61"/>
      <c r="Q81" s="62"/>
      <c r="R81" s="63"/>
      <c r="S81" s="63"/>
      <c r="T81" s="64"/>
      <c r="U81" s="64"/>
      <c r="V81" s="64"/>
      <c r="W81" s="64"/>
      <c r="X81" s="64"/>
      <c r="Y81" s="64"/>
      <c r="Z81" s="64"/>
      <c r="AA81" s="64"/>
      <c r="AB81" s="64"/>
      <c r="AC81" s="64"/>
      <c r="AD81" s="64"/>
      <c r="AE81" s="65"/>
      <c r="AF81" s="65"/>
      <c r="AG81" s="65"/>
      <c r="AH81" s="314">
        <v>916</v>
      </c>
      <c r="AI81" s="315">
        <v>461</v>
      </c>
      <c r="AJ81" s="316">
        <v>0</v>
      </c>
      <c r="AK81" s="302">
        <f t="shared" si="0"/>
        <v>0</v>
      </c>
      <c r="AL81" s="317">
        <f t="shared" si="1"/>
        <v>461</v>
      </c>
      <c r="AM81" s="65"/>
      <c r="AN81" s="65"/>
      <c r="AO81" s="318">
        <v>315</v>
      </c>
      <c r="AP81" s="315">
        <v>174</v>
      </c>
      <c r="AQ81" s="315">
        <v>0</v>
      </c>
      <c r="AR81" s="302">
        <f t="shared" si="2"/>
        <v>0</v>
      </c>
      <c r="AS81" s="317">
        <f t="shared" si="3"/>
        <v>174</v>
      </c>
      <c r="AV81" s="62"/>
    </row>
    <row r="82" spans="1:48" s="66" customFormat="1" ht="15.4" x14ac:dyDescent="0.45">
      <c r="A82" s="60"/>
      <c r="B82" s="59"/>
      <c r="C82" s="59"/>
      <c r="D82" s="59"/>
      <c r="E82" s="59"/>
      <c r="F82" s="59"/>
      <c r="G82" s="59"/>
      <c r="H82" s="59"/>
      <c r="I82" s="59"/>
      <c r="J82" s="59"/>
      <c r="K82" s="59"/>
      <c r="L82" s="59"/>
      <c r="M82" s="59"/>
      <c r="N82" s="59"/>
      <c r="O82" s="60"/>
      <c r="P82" s="61"/>
      <c r="Q82" s="62"/>
      <c r="R82" s="63"/>
      <c r="S82" s="63"/>
      <c r="T82" s="64"/>
      <c r="U82" s="64"/>
      <c r="V82" s="64"/>
      <c r="W82" s="64"/>
      <c r="X82" s="64"/>
      <c r="Y82" s="64"/>
      <c r="Z82" s="64"/>
      <c r="AA82" s="64"/>
      <c r="AB82" s="64"/>
      <c r="AC82" s="64"/>
      <c r="AD82" s="64"/>
      <c r="AE82" s="65"/>
      <c r="AF82" s="65"/>
      <c r="AG82" s="65"/>
      <c r="AH82" s="314">
        <v>334</v>
      </c>
      <c r="AI82" s="315">
        <v>462</v>
      </c>
      <c r="AJ82" s="316">
        <v>0</v>
      </c>
      <c r="AK82" s="302">
        <f t="shared" si="0"/>
        <v>0</v>
      </c>
      <c r="AL82" s="317">
        <f t="shared" si="1"/>
        <v>462</v>
      </c>
      <c r="AM82" s="65"/>
      <c r="AN82" s="65"/>
      <c r="AO82" s="318">
        <v>335</v>
      </c>
      <c r="AP82" s="315">
        <v>175</v>
      </c>
      <c r="AQ82" s="315">
        <v>0</v>
      </c>
      <c r="AR82" s="302">
        <f t="shared" si="2"/>
        <v>0</v>
      </c>
      <c r="AS82" s="317">
        <f t="shared" si="3"/>
        <v>175</v>
      </c>
      <c r="AV82" s="62"/>
    </row>
    <row r="83" spans="1:48" s="66" customFormat="1" ht="15.4" x14ac:dyDescent="0.45">
      <c r="A83" s="60"/>
      <c r="B83" s="59"/>
      <c r="C83" s="59"/>
      <c r="D83" s="59"/>
      <c r="E83" s="59"/>
      <c r="F83" s="59"/>
      <c r="G83" s="59"/>
      <c r="H83" s="59"/>
      <c r="I83" s="59"/>
      <c r="J83" s="59"/>
      <c r="K83" s="59"/>
      <c r="L83" s="59"/>
      <c r="M83" s="59"/>
      <c r="N83" s="59"/>
      <c r="O83" s="60"/>
      <c r="P83" s="61"/>
      <c r="Q83" s="62"/>
      <c r="R83" s="63"/>
      <c r="S83" s="63"/>
      <c r="T83" s="64"/>
      <c r="U83" s="64"/>
      <c r="V83" s="64"/>
      <c r="W83" s="64"/>
      <c r="X83" s="64"/>
      <c r="Y83" s="64"/>
      <c r="Z83" s="64"/>
      <c r="AA83" s="64"/>
      <c r="AB83" s="64"/>
      <c r="AC83" s="64"/>
      <c r="AD83" s="64"/>
      <c r="AE83" s="65"/>
      <c r="AF83" s="65"/>
      <c r="AG83" s="65"/>
      <c r="AH83" s="314">
        <v>816</v>
      </c>
      <c r="AI83" s="315">
        <v>462</v>
      </c>
      <c r="AJ83" s="316">
        <v>0</v>
      </c>
      <c r="AK83" s="302">
        <f t="shared" ref="AK83:AK102" si="4">IF($B$6=AH83,AI83,0)</f>
        <v>0</v>
      </c>
      <c r="AL83" s="317">
        <f t="shared" ref="AL83:AL147" si="5">IF($B$6=AH83,0,AI83)</f>
        <v>462</v>
      </c>
      <c r="AM83" s="65"/>
      <c r="AN83" s="65"/>
      <c r="AO83" s="318">
        <v>823</v>
      </c>
      <c r="AP83" s="315">
        <v>175</v>
      </c>
      <c r="AQ83" s="315">
        <v>0</v>
      </c>
      <c r="AR83" s="302">
        <f t="shared" ref="AR83:AR128" si="6">IF($B$6=AO83,AP83,0)</f>
        <v>0</v>
      </c>
      <c r="AS83" s="317">
        <f t="shared" ref="AS83:AS147" si="7">IF($B$6=AO83,0,AP83)</f>
        <v>175</v>
      </c>
      <c r="AV83" s="62"/>
    </row>
    <row r="84" spans="1:48" s="66" customFormat="1" ht="15.4" x14ac:dyDescent="0.45">
      <c r="A84" s="60"/>
      <c r="B84" s="59"/>
      <c r="C84" s="59"/>
      <c r="D84" s="59"/>
      <c r="E84" s="59"/>
      <c r="F84" s="59"/>
      <c r="G84" s="59"/>
      <c r="H84" s="59"/>
      <c r="I84" s="59"/>
      <c r="J84" s="59"/>
      <c r="K84" s="59"/>
      <c r="L84" s="59"/>
      <c r="M84" s="59"/>
      <c r="N84" s="59"/>
      <c r="O84" s="60"/>
      <c r="P84" s="61"/>
      <c r="Q84" s="62"/>
      <c r="R84" s="63"/>
      <c r="S84" s="63"/>
      <c r="T84" s="64"/>
      <c r="U84" s="64"/>
      <c r="V84" s="64"/>
      <c r="W84" s="64"/>
      <c r="X84" s="64"/>
      <c r="Y84" s="64"/>
      <c r="Z84" s="64"/>
      <c r="AA84" s="64"/>
      <c r="AB84" s="64"/>
      <c r="AC84" s="64"/>
      <c r="AD84" s="64"/>
      <c r="AE84" s="65"/>
      <c r="AF84" s="65"/>
      <c r="AG84" s="65"/>
      <c r="AH84" s="314">
        <v>352</v>
      </c>
      <c r="AI84" s="315">
        <v>463</v>
      </c>
      <c r="AJ84" s="316">
        <v>0</v>
      </c>
      <c r="AK84" s="302">
        <f t="shared" si="4"/>
        <v>0</v>
      </c>
      <c r="AL84" s="317">
        <f t="shared" si="5"/>
        <v>463</v>
      </c>
      <c r="AM84" s="65"/>
      <c r="AN84" s="65"/>
      <c r="AO84" s="318">
        <v>209</v>
      </c>
      <c r="AP84" s="315">
        <v>179</v>
      </c>
      <c r="AQ84" s="315">
        <v>0</v>
      </c>
      <c r="AR84" s="302">
        <f t="shared" si="6"/>
        <v>0</v>
      </c>
      <c r="AS84" s="317">
        <f t="shared" si="7"/>
        <v>179</v>
      </c>
      <c r="AV84" s="62"/>
    </row>
    <row r="85" spans="1:48" s="66" customFormat="1" ht="15.4" x14ac:dyDescent="0.45">
      <c r="A85" s="60"/>
      <c r="B85" s="59"/>
      <c r="C85" s="59"/>
      <c r="D85" s="59"/>
      <c r="E85" s="59"/>
      <c r="F85" s="59"/>
      <c r="G85" s="59"/>
      <c r="H85" s="59"/>
      <c r="I85" s="59"/>
      <c r="J85" s="59"/>
      <c r="K85" s="59"/>
      <c r="L85" s="59"/>
      <c r="M85" s="59"/>
      <c r="N85" s="59"/>
      <c r="O85" s="60"/>
      <c r="P85" s="61"/>
      <c r="Q85" s="62"/>
      <c r="R85" s="63"/>
      <c r="S85" s="63"/>
      <c r="T85" s="64"/>
      <c r="U85" s="64"/>
      <c r="V85" s="64"/>
      <c r="W85" s="64"/>
      <c r="X85" s="64"/>
      <c r="Y85" s="64"/>
      <c r="Z85" s="64"/>
      <c r="AA85" s="64"/>
      <c r="AB85" s="64"/>
      <c r="AC85" s="64"/>
      <c r="AD85" s="64"/>
      <c r="AE85" s="65"/>
      <c r="AF85" s="65"/>
      <c r="AG85" s="65"/>
      <c r="AH85" s="314">
        <v>800</v>
      </c>
      <c r="AI85" s="315">
        <v>466</v>
      </c>
      <c r="AJ85" s="316">
        <v>0</v>
      </c>
      <c r="AK85" s="302">
        <f t="shared" si="4"/>
        <v>0</v>
      </c>
      <c r="AL85" s="317">
        <f t="shared" si="5"/>
        <v>466</v>
      </c>
      <c r="AM85" s="65"/>
      <c r="AN85" s="65"/>
      <c r="AO85" s="318">
        <v>811</v>
      </c>
      <c r="AP85" s="315">
        <v>183</v>
      </c>
      <c r="AQ85" s="315">
        <v>0</v>
      </c>
      <c r="AR85" s="302">
        <f t="shared" si="6"/>
        <v>0</v>
      </c>
      <c r="AS85" s="317">
        <f t="shared" si="7"/>
        <v>183</v>
      </c>
      <c r="AV85" s="62"/>
    </row>
    <row r="86" spans="1:48" s="66" customFormat="1" ht="15.4" x14ac:dyDescent="0.45">
      <c r="A86" s="60"/>
      <c r="B86" s="59"/>
      <c r="C86" s="59"/>
      <c r="D86" s="59"/>
      <c r="E86" s="59"/>
      <c r="F86" s="59"/>
      <c r="G86" s="59"/>
      <c r="H86" s="59"/>
      <c r="I86" s="59"/>
      <c r="J86" s="59"/>
      <c r="K86" s="59"/>
      <c r="L86" s="59"/>
      <c r="M86" s="59"/>
      <c r="N86" s="59"/>
      <c r="O86" s="60"/>
      <c r="P86" s="61"/>
      <c r="Q86" s="62"/>
      <c r="R86" s="63"/>
      <c r="S86" s="63"/>
      <c r="T86" s="64"/>
      <c r="U86" s="64"/>
      <c r="V86" s="64"/>
      <c r="W86" s="64"/>
      <c r="X86" s="64"/>
      <c r="Y86" s="64"/>
      <c r="Z86" s="64"/>
      <c r="AA86" s="64"/>
      <c r="AB86" s="64"/>
      <c r="AC86" s="64"/>
      <c r="AD86" s="64"/>
      <c r="AE86" s="65"/>
      <c r="AF86" s="65"/>
      <c r="AG86" s="65"/>
      <c r="AH86" s="314">
        <v>860</v>
      </c>
      <c r="AI86" s="315">
        <v>466</v>
      </c>
      <c r="AJ86" s="316">
        <v>0</v>
      </c>
      <c r="AK86" s="302">
        <f t="shared" si="4"/>
        <v>0</v>
      </c>
      <c r="AL86" s="317">
        <f t="shared" si="5"/>
        <v>466</v>
      </c>
      <c r="AM86" s="65"/>
      <c r="AN86" s="65"/>
      <c r="AO86" s="318">
        <v>887</v>
      </c>
      <c r="AP86" s="315">
        <v>184</v>
      </c>
      <c r="AQ86" s="315">
        <v>0</v>
      </c>
      <c r="AR86" s="302">
        <f t="shared" si="6"/>
        <v>0</v>
      </c>
      <c r="AS86" s="317">
        <f t="shared" si="7"/>
        <v>184</v>
      </c>
      <c r="AV86" s="62"/>
    </row>
    <row r="87" spans="1:48" s="66" customFormat="1" ht="15.4" x14ac:dyDescent="0.45">
      <c r="A87" s="60"/>
      <c r="B87" s="59"/>
      <c r="C87" s="59"/>
      <c r="D87" s="59"/>
      <c r="E87" s="59"/>
      <c r="F87" s="59"/>
      <c r="G87" s="59"/>
      <c r="H87" s="59"/>
      <c r="I87" s="59"/>
      <c r="J87" s="59"/>
      <c r="K87" s="59"/>
      <c r="L87" s="59"/>
      <c r="M87" s="59"/>
      <c r="N87" s="59"/>
      <c r="O87" s="60"/>
      <c r="P87" s="61"/>
      <c r="Q87" s="62"/>
      <c r="R87" s="63"/>
      <c r="S87" s="63"/>
      <c r="T87" s="64"/>
      <c r="U87" s="64"/>
      <c r="V87" s="64"/>
      <c r="W87" s="64"/>
      <c r="X87" s="64"/>
      <c r="Y87" s="64"/>
      <c r="Z87" s="64"/>
      <c r="AA87" s="64"/>
      <c r="AB87" s="64"/>
      <c r="AC87" s="64"/>
      <c r="AD87" s="64"/>
      <c r="AE87" s="65"/>
      <c r="AF87" s="65"/>
      <c r="AG87" s="65"/>
      <c r="AH87" s="314">
        <v>359</v>
      </c>
      <c r="AI87" s="315">
        <v>467</v>
      </c>
      <c r="AJ87" s="316">
        <v>0</v>
      </c>
      <c r="AK87" s="302">
        <f t="shared" si="4"/>
        <v>0</v>
      </c>
      <c r="AL87" s="317">
        <f t="shared" si="5"/>
        <v>467</v>
      </c>
      <c r="AM87" s="65"/>
      <c r="AN87" s="65"/>
      <c r="AO87" s="318">
        <v>891</v>
      </c>
      <c r="AP87" s="315">
        <v>184</v>
      </c>
      <c r="AQ87" s="315">
        <v>0</v>
      </c>
      <c r="AR87" s="302">
        <f t="shared" si="6"/>
        <v>0</v>
      </c>
      <c r="AS87" s="317">
        <f t="shared" si="7"/>
        <v>184</v>
      </c>
      <c r="AV87" s="62"/>
    </row>
    <row r="88" spans="1:48" s="66" customFormat="1" ht="15.4" x14ac:dyDescent="0.45">
      <c r="A88" s="60"/>
      <c r="B88" s="59"/>
      <c r="C88" s="59"/>
      <c r="D88" s="59"/>
      <c r="E88" s="59"/>
      <c r="F88" s="59"/>
      <c r="G88" s="59"/>
      <c r="H88" s="59"/>
      <c r="I88" s="59"/>
      <c r="J88" s="59"/>
      <c r="K88" s="59"/>
      <c r="L88" s="59"/>
      <c r="M88" s="59"/>
      <c r="N88" s="59"/>
      <c r="O88" s="60"/>
      <c r="P88" s="61"/>
      <c r="Q88" s="62"/>
      <c r="R88" s="63"/>
      <c r="S88" s="63"/>
      <c r="T88" s="64"/>
      <c r="U88" s="64"/>
      <c r="V88" s="64"/>
      <c r="W88" s="64"/>
      <c r="X88" s="64"/>
      <c r="Y88" s="64"/>
      <c r="Z88" s="64"/>
      <c r="AA88" s="64"/>
      <c r="AB88" s="64"/>
      <c r="AC88" s="64"/>
      <c r="AD88" s="64"/>
      <c r="AE88" s="65"/>
      <c r="AF88" s="65"/>
      <c r="AG88" s="65"/>
      <c r="AH88" s="314">
        <v>370</v>
      </c>
      <c r="AI88" s="315">
        <v>467</v>
      </c>
      <c r="AJ88" s="316">
        <v>0</v>
      </c>
      <c r="AK88" s="302">
        <f t="shared" si="4"/>
        <v>0</v>
      </c>
      <c r="AL88" s="317">
        <f t="shared" si="5"/>
        <v>467</v>
      </c>
      <c r="AM88" s="65"/>
      <c r="AN88" s="65"/>
      <c r="AO88" s="318">
        <v>203</v>
      </c>
      <c r="AP88" s="315">
        <v>185</v>
      </c>
      <c r="AQ88" s="315">
        <v>0</v>
      </c>
      <c r="AR88" s="302">
        <f t="shared" si="6"/>
        <v>0</v>
      </c>
      <c r="AS88" s="317">
        <f t="shared" si="7"/>
        <v>185</v>
      </c>
      <c r="AV88" s="62"/>
    </row>
    <row r="89" spans="1:48" s="66" customFormat="1" ht="15.4" x14ac:dyDescent="0.45">
      <c r="A89" s="60"/>
      <c r="B89" s="59"/>
      <c r="C89" s="59"/>
      <c r="D89" s="59"/>
      <c r="E89" s="59"/>
      <c r="F89" s="59"/>
      <c r="G89" s="59"/>
      <c r="H89" s="59"/>
      <c r="I89" s="59"/>
      <c r="J89" s="59"/>
      <c r="K89" s="59"/>
      <c r="L89" s="59"/>
      <c r="M89" s="59"/>
      <c r="N89" s="59"/>
      <c r="O89" s="60"/>
      <c r="P89" s="61"/>
      <c r="Q89" s="62"/>
      <c r="R89" s="63"/>
      <c r="S89" s="63"/>
      <c r="T89" s="64"/>
      <c r="U89" s="64"/>
      <c r="V89" s="64"/>
      <c r="W89" s="64"/>
      <c r="X89" s="64"/>
      <c r="Y89" s="64"/>
      <c r="Z89" s="64"/>
      <c r="AA89" s="64"/>
      <c r="AB89" s="64"/>
      <c r="AC89" s="64"/>
      <c r="AD89" s="64"/>
      <c r="AE89" s="65"/>
      <c r="AF89" s="65"/>
      <c r="AG89" s="65"/>
      <c r="AH89" s="314">
        <v>846</v>
      </c>
      <c r="AI89" s="315">
        <v>468</v>
      </c>
      <c r="AJ89" s="316">
        <v>0</v>
      </c>
      <c r="AK89" s="302">
        <f t="shared" si="4"/>
        <v>0</v>
      </c>
      <c r="AL89" s="317">
        <f t="shared" si="5"/>
        <v>468</v>
      </c>
      <c r="AM89" s="65"/>
      <c r="AN89" s="65"/>
      <c r="AO89" s="318">
        <v>384</v>
      </c>
      <c r="AP89" s="315">
        <v>185</v>
      </c>
      <c r="AQ89" s="315">
        <v>0</v>
      </c>
      <c r="AR89" s="302">
        <f t="shared" si="6"/>
        <v>0</v>
      </c>
      <c r="AS89" s="317">
        <f t="shared" si="7"/>
        <v>185</v>
      </c>
      <c r="AV89" s="62"/>
    </row>
    <row r="90" spans="1:48" s="66" customFormat="1" ht="15.4" x14ac:dyDescent="0.45">
      <c r="A90" s="60"/>
      <c r="B90" s="59"/>
      <c r="C90" s="59"/>
      <c r="D90" s="59"/>
      <c r="E90" s="59"/>
      <c r="F90" s="59"/>
      <c r="G90" s="59"/>
      <c r="H90" s="59"/>
      <c r="I90" s="59"/>
      <c r="J90" s="59"/>
      <c r="K90" s="59"/>
      <c r="L90" s="59"/>
      <c r="M90" s="59"/>
      <c r="N90" s="59"/>
      <c r="O90" s="60"/>
      <c r="P90" s="61"/>
      <c r="Q90" s="62"/>
      <c r="R90" s="63"/>
      <c r="S90" s="63"/>
      <c r="T90" s="64"/>
      <c r="U90" s="64"/>
      <c r="V90" s="64"/>
      <c r="W90" s="64"/>
      <c r="X90" s="64"/>
      <c r="Y90" s="64"/>
      <c r="Z90" s="64"/>
      <c r="AA90" s="64"/>
      <c r="AB90" s="64"/>
      <c r="AC90" s="64"/>
      <c r="AD90" s="64"/>
      <c r="AE90" s="65"/>
      <c r="AF90" s="65"/>
      <c r="AG90" s="65"/>
      <c r="AH90" s="314">
        <v>887</v>
      </c>
      <c r="AI90" s="315">
        <v>469</v>
      </c>
      <c r="AJ90" s="316">
        <v>0</v>
      </c>
      <c r="AK90" s="302">
        <f t="shared" si="4"/>
        <v>0</v>
      </c>
      <c r="AL90" s="317">
        <f t="shared" si="5"/>
        <v>469</v>
      </c>
      <c r="AM90" s="65"/>
      <c r="AN90" s="65"/>
      <c r="AO90" s="318">
        <v>883</v>
      </c>
      <c r="AP90" s="315">
        <v>185</v>
      </c>
      <c r="AQ90" s="315">
        <v>0</v>
      </c>
      <c r="AR90" s="302">
        <f t="shared" si="6"/>
        <v>0</v>
      </c>
      <c r="AS90" s="317">
        <f t="shared" si="7"/>
        <v>185</v>
      </c>
      <c r="AV90" s="62"/>
    </row>
    <row r="91" spans="1:48" s="66" customFormat="1" ht="15.4" x14ac:dyDescent="0.45">
      <c r="A91" s="60"/>
      <c r="B91" s="59"/>
      <c r="C91" s="59"/>
      <c r="D91" s="59"/>
      <c r="E91" s="59"/>
      <c r="F91" s="59"/>
      <c r="G91" s="59"/>
      <c r="H91" s="59"/>
      <c r="I91" s="59"/>
      <c r="J91" s="59"/>
      <c r="K91" s="59"/>
      <c r="L91" s="59"/>
      <c r="M91" s="59"/>
      <c r="N91" s="59"/>
      <c r="O91" s="60"/>
      <c r="P91" s="61"/>
      <c r="Q91" s="62"/>
      <c r="R91" s="63"/>
      <c r="S91" s="63"/>
      <c r="T91" s="64"/>
      <c r="U91" s="64"/>
      <c r="V91" s="64"/>
      <c r="W91" s="64"/>
      <c r="X91" s="64"/>
      <c r="Y91" s="64"/>
      <c r="Z91" s="64"/>
      <c r="AA91" s="64"/>
      <c r="AB91" s="64"/>
      <c r="AC91" s="64"/>
      <c r="AD91" s="64"/>
      <c r="AE91" s="65"/>
      <c r="AF91" s="65"/>
      <c r="AG91" s="65"/>
      <c r="AH91" s="314">
        <v>826</v>
      </c>
      <c r="AI91" s="315">
        <v>470</v>
      </c>
      <c r="AJ91" s="316">
        <v>0</v>
      </c>
      <c r="AK91" s="302">
        <f t="shared" si="4"/>
        <v>0</v>
      </c>
      <c r="AL91" s="317">
        <f t="shared" si="5"/>
        <v>470</v>
      </c>
      <c r="AM91" s="65"/>
      <c r="AN91" s="65"/>
      <c r="AO91" s="318">
        <v>394</v>
      </c>
      <c r="AP91" s="315">
        <v>186</v>
      </c>
      <c r="AQ91" s="315">
        <v>0</v>
      </c>
      <c r="AR91" s="302">
        <f t="shared" si="6"/>
        <v>0</v>
      </c>
      <c r="AS91" s="317">
        <f t="shared" si="7"/>
        <v>186</v>
      </c>
      <c r="AV91" s="62"/>
    </row>
    <row r="92" spans="1:48" s="66" customFormat="1" ht="15.4" x14ac:dyDescent="0.45">
      <c r="A92" s="60"/>
      <c r="B92" s="59"/>
      <c r="C92" s="59"/>
      <c r="D92" s="59"/>
      <c r="E92" s="59"/>
      <c r="F92" s="59"/>
      <c r="G92" s="59"/>
      <c r="H92" s="59"/>
      <c r="I92" s="59"/>
      <c r="J92" s="59"/>
      <c r="K92" s="59"/>
      <c r="L92" s="59"/>
      <c r="M92" s="59"/>
      <c r="N92" s="59"/>
      <c r="O92" s="60"/>
      <c r="P92" s="61"/>
      <c r="Q92" s="62"/>
      <c r="R92" s="63"/>
      <c r="S92" s="63"/>
      <c r="T92" s="64"/>
      <c r="U92" s="64"/>
      <c r="V92" s="64"/>
      <c r="W92" s="64"/>
      <c r="X92" s="64"/>
      <c r="Y92" s="64"/>
      <c r="Z92" s="64"/>
      <c r="AA92" s="64"/>
      <c r="AB92" s="64"/>
      <c r="AC92" s="64"/>
      <c r="AD92" s="64"/>
      <c r="AE92" s="65"/>
      <c r="AF92" s="65"/>
      <c r="AG92" s="65"/>
      <c r="AH92" s="314">
        <v>938</v>
      </c>
      <c r="AI92" s="315">
        <v>471</v>
      </c>
      <c r="AJ92" s="316">
        <v>0</v>
      </c>
      <c r="AK92" s="302">
        <f t="shared" si="4"/>
        <v>0</v>
      </c>
      <c r="AL92" s="317">
        <f t="shared" si="5"/>
        <v>471</v>
      </c>
      <c r="AM92" s="65"/>
      <c r="AN92" s="65"/>
      <c r="AO92" s="318">
        <v>351</v>
      </c>
      <c r="AP92" s="315">
        <v>187</v>
      </c>
      <c r="AQ92" s="315">
        <v>0</v>
      </c>
      <c r="AR92" s="302">
        <f t="shared" si="6"/>
        <v>0</v>
      </c>
      <c r="AS92" s="317">
        <f t="shared" si="7"/>
        <v>187</v>
      </c>
      <c r="AV92" s="62"/>
    </row>
    <row r="93" spans="1:48" s="66" customFormat="1" ht="15.4" x14ac:dyDescent="0.45">
      <c r="A93" s="60"/>
      <c r="B93" s="59"/>
      <c r="C93" s="59"/>
      <c r="D93" s="59"/>
      <c r="E93" s="59"/>
      <c r="F93" s="59"/>
      <c r="G93" s="59"/>
      <c r="H93" s="59"/>
      <c r="I93" s="59"/>
      <c r="J93" s="59"/>
      <c r="K93" s="59"/>
      <c r="L93" s="59"/>
      <c r="M93" s="59"/>
      <c r="N93" s="59"/>
      <c r="O93" s="60"/>
      <c r="P93" s="61"/>
      <c r="Q93" s="62"/>
      <c r="R93" s="63"/>
      <c r="S93" s="63"/>
      <c r="T93" s="64"/>
      <c r="U93" s="64"/>
      <c r="V93" s="64"/>
      <c r="W93" s="64"/>
      <c r="X93" s="64"/>
      <c r="Y93" s="64"/>
      <c r="Z93" s="64"/>
      <c r="AA93" s="64"/>
      <c r="AB93" s="64"/>
      <c r="AC93" s="64"/>
      <c r="AD93" s="64"/>
      <c r="AE93" s="65"/>
      <c r="AF93" s="65"/>
      <c r="AG93" s="65"/>
      <c r="AH93" s="314">
        <v>931</v>
      </c>
      <c r="AI93" s="315">
        <v>472</v>
      </c>
      <c r="AJ93" s="316">
        <v>0</v>
      </c>
      <c r="AK93" s="302">
        <f t="shared" si="4"/>
        <v>0</v>
      </c>
      <c r="AL93" s="317">
        <f t="shared" si="5"/>
        <v>472</v>
      </c>
      <c r="AM93" s="65"/>
      <c r="AN93" s="65"/>
      <c r="AO93" s="318">
        <v>810</v>
      </c>
      <c r="AP93" s="315">
        <v>187</v>
      </c>
      <c r="AQ93" s="315">
        <v>0</v>
      </c>
      <c r="AR93" s="302">
        <f t="shared" si="6"/>
        <v>0</v>
      </c>
      <c r="AS93" s="317">
        <f t="shared" si="7"/>
        <v>187</v>
      </c>
      <c r="AV93" s="62"/>
    </row>
    <row r="94" spans="1:48" s="66" customFormat="1" ht="15.4" x14ac:dyDescent="0.45">
      <c r="A94" s="60"/>
      <c r="B94" s="59"/>
      <c r="C94" s="59"/>
      <c r="D94" s="59"/>
      <c r="E94" s="59"/>
      <c r="F94" s="59"/>
      <c r="G94" s="59"/>
      <c r="H94" s="59"/>
      <c r="I94" s="59"/>
      <c r="J94" s="59"/>
      <c r="K94" s="59"/>
      <c r="L94" s="59"/>
      <c r="M94" s="59"/>
      <c r="N94" s="59"/>
      <c r="O94" s="60"/>
      <c r="P94" s="61"/>
      <c r="Q94" s="62"/>
      <c r="R94" s="63"/>
      <c r="S94" s="63"/>
      <c r="T94" s="64"/>
      <c r="U94" s="64"/>
      <c r="V94" s="64"/>
      <c r="W94" s="64"/>
      <c r="X94" s="64"/>
      <c r="Y94" s="64"/>
      <c r="Z94" s="64"/>
      <c r="AA94" s="64"/>
      <c r="AB94" s="64"/>
      <c r="AC94" s="64"/>
      <c r="AD94" s="64"/>
      <c r="AE94" s="65"/>
      <c r="AF94" s="65"/>
      <c r="AG94" s="65"/>
      <c r="AH94" s="314">
        <v>335</v>
      </c>
      <c r="AI94" s="315">
        <v>473</v>
      </c>
      <c r="AJ94" s="316">
        <v>0</v>
      </c>
      <c r="AK94" s="302">
        <f t="shared" si="4"/>
        <v>0</v>
      </c>
      <c r="AL94" s="317">
        <f t="shared" si="5"/>
        <v>473</v>
      </c>
      <c r="AM94" s="65"/>
      <c r="AN94" s="65"/>
      <c r="AO94" s="318">
        <v>846</v>
      </c>
      <c r="AP94" s="315">
        <v>187</v>
      </c>
      <c r="AQ94" s="315">
        <v>0</v>
      </c>
      <c r="AR94" s="302">
        <f t="shared" si="6"/>
        <v>0</v>
      </c>
      <c r="AS94" s="317">
        <f t="shared" si="7"/>
        <v>187</v>
      </c>
      <c r="AV94" s="62"/>
    </row>
    <row r="95" spans="1:48" s="66" customFormat="1" ht="15.4" x14ac:dyDescent="0.45">
      <c r="A95" s="60"/>
      <c r="B95" s="59"/>
      <c r="C95" s="59"/>
      <c r="D95" s="59"/>
      <c r="E95" s="59"/>
      <c r="F95" s="59"/>
      <c r="G95" s="59"/>
      <c r="H95" s="59"/>
      <c r="I95" s="59"/>
      <c r="J95" s="59"/>
      <c r="K95" s="59"/>
      <c r="L95" s="59"/>
      <c r="M95" s="59"/>
      <c r="N95" s="59"/>
      <c r="O95" s="60"/>
      <c r="P95" s="61"/>
      <c r="Q95" s="62"/>
      <c r="R95" s="63"/>
      <c r="S95" s="63"/>
      <c r="T95" s="64"/>
      <c r="U95" s="64"/>
      <c r="V95" s="64"/>
      <c r="W95" s="64"/>
      <c r="X95" s="64"/>
      <c r="Y95" s="64"/>
      <c r="Z95" s="64"/>
      <c r="AA95" s="64"/>
      <c r="AB95" s="64"/>
      <c r="AC95" s="64"/>
      <c r="AD95" s="64"/>
      <c r="AE95" s="65"/>
      <c r="AF95" s="65"/>
      <c r="AG95" s="65"/>
      <c r="AH95" s="314">
        <v>354</v>
      </c>
      <c r="AI95" s="315">
        <v>474</v>
      </c>
      <c r="AJ95" s="316">
        <v>0</v>
      </c>
      <c r="AK95" s="302">
        <f t="shared" si="4"/>
        <v>0</v>
      </c>
      <c r="AL95" s="317">
        <f t="shared" si="5"/>
        <v>474</v>
      </c>
      <c r="AM95" s="65"/>
      <c r="AN95" s="65"/>
      <c r="AO95" s="318">
        <v>938</v>
      </c>
      <c r="AP95" s="315">
        <v>187</v>
      </c>
      <c r="AQ95" s="315">
        <v>0</v>
      </c>
      <c r="AR95" s="302">
        <f t="shared" si="6"/>
        <v>0</v>
      </c>
      <c r="AS95" s="317">
        <f t="shared" si="7"/>
        <v>187</v>
      </c>
      <c r="AV95" s="62"/>
    </row>
    <row r="96" spans="1:48" s="66" customFormat="1" ht="15.4" x14ac:dyDescent="0.45">
      <c r="A96" s="60"/>
      <c r="B96" s="59"/>
      <c r="C96" s="59"/>
      <c r="D96" s="59"/>
      <c r="E96" s="59"/>
      <c r="F96" s="59"/>
      <c r="G96" s="59"/>
      <c r="H96" s="59"/>
      <c r="I96" s="59"/>
      <c r="J96" s="59"/>
      <c r="K96" s="59"/>
      <c r="L96" s="59"/>
      <c r="M96" s="59"/>
      <c r="N96" s="59"/>
      <c r="O96" s="60"/>
      <c r="P96" s="61"/>
      <c r="Q96" s="62"/>
      <c r="R96" s="63"/>
      <c r="S96" s="63"/>
      <c r="T96" s="64"/>
      <c r="U96" s="64"/>
      <c r="V96" s="64"/>
      <c r="W96" s="64"/>
      <c r="X96" s="64"/>
      <c r="Y96" s="64"/>
      <c r="Z96" s="64"/>
      <c r="AA96" s="64"/>
      <c r="AB96" s="64"/>
      <c r="AC96" s="64"/>
      <c r="AD96" s="64"/>
      <c r="AE96" s="65"/>
      <c r="AF96" s="65"/>
      <c r="AG96" s="65"/>
      <c r="AH96" s="314">
        <v>889</v>
      </c>
      <c r="AI96" s="315">
        <v>474</v>
      </c>
      <c r="AJ96" s="316">
        <v>0</v>
      </c>
      <c r="AK96" s="302">
        <f t="shared" si="4"/>
        <v>0</v>
      </c>
      <c r="AL96" s="317">
        <f t="shared" si="5"/>
        <v>474</v>
      </c>
      <c r="AM96" s="65"/>
      <c r="AN96" s="65"/>
      <c r="AO96" s="318">
        <v>928</v>
      </c>
      <c r="AP96" s="315">
        <v>189</v>
      </c>
      <c r="AQ96" s="315">
        <v>0</v>
      </c>
      <c r="AR96" s="302">
        <f t="shared" si="6"/>
        <v>0</v>
      </c>
      <c r="AS96" s="317">
        <f t="shared" si="7"/>
        <v>189</v>
      </c>
      <c r="AV96" s="62"/>
    </row>
    <row r="97" spans="1:48" s="66" customFormat="1" ht="15.4" x14ac:dyDescent="0.45">
      <c r="A97" s="60"/>
      <c r="B97" s="59"/>
      <c r="C97" s="59"/>
      <c r="D97" s="59"/>
      <c r="E97" s="59"/>
      <c r="F97" s="59"/>
      <c r="G97" s="59"/>
      <c r="H97" s="59"/>
      <c r="I97" s="59"/>
      <c r="J97" s="59"/>
      <c r="K97" s="59"/>
      <c r="L97" s="59"/>
      <c r="M97" s="59"/>
      <c r="N97" s="59"/>
      <c r="O97" s="60"/>
      <c r="P97" s="61"/>
      <c r="Q97" s="62"/>
      <c r="R97" s="63"/>
      <c r="S97" s="63"/>
      <c r="T97" s="64"/>
      <c r="U97" s="64"/>
      <c r="V97" s="64"/>
      <c r="W97" s="64"/>
      <c r="X97" s="64"/>
      <c r="Y97" s="64"/>
      <c r="Z97" s="64"/>
      <c r="AA97" s="64"/>
      <c r="AB97" s="64"/>
      <c r="AC97" s="64"/>
      <c r="AD97" s="64"/>
      <c r="AE97" s="65"/>
      <c r="AF97" s="65"/>
      <c r="AG97" s="65"/>
      <c r="AH97" s="314">
        <v>836</v>
      </c>
      <c r="AI97" s="315">
        <v>476</v>
      </c>
      <c r="AJ97" s="316">
        <v>0</v>
      </c>
      <c r="AK97" s="302">
        <f t="shared" si="4"/>
        <v>0</v>
      </c>
      <c r="AL97" s="317">
        <f t="shared" si="5"/>
        <v>476</v>
      </c>
      <c r="AM97" s="65"/>
      <c r="AN97" s="65"/>
      <c r="AO97" s="318">
        <v>840</v>
      </c>
      <c r="AP97" s="315">
        <v>190</v>
      </c>
      <c r="AQ97" s="315">
        <v>0</v>
      </c>
      <c r="AR97" s="302">
        <f t="shared" si="6"/>
        <v>0</v>
      </c>
      <c r="AS97" s="317">
        <f t="shared" si="7"/>
        <v>190</v>
      </c>
      <c r="AV97" s="62"/>
    </row>
    <row r="98" spans="1:48" s="66" customFormat="1" ht="15.4" x14ac:dyDescent="0.45">
      <c r="A98" s="60"/>
      <c r="B98" s="59"/>
      <c r="C98" s="59"/>
      <c r="D98" s="59"/>
      <c r="E98" s="59"/>
      <c r="F98" s="59"/>
      <c r="G98" s="59"/>
      <c r="H98" s="59"/>
      <c r="I98" s="59"/>
      <c r="J98" s="59"/>
      <c r="K98" s="59"/>
      <c r="L98" s="59"/>
      <c r="M98" s="59"/>
      <c r="N98" s="59"/>
      <c r="O98" s="60"/>
      <c r="P98" s="61"/>
      <c r="Q98" s="62"/>
      <c r="R98" s="63"/>
      <c r="S98" s="63"/>
      <c r="T98" s="64"/>
      <c r="U98" s="64"/>
      <c r="V98" s="64"/>
      <c r="W98" s="64"/>
      <c r="X98" s="64"/>
      <c r="Y98" s="64"/>
      <c r="Z98" s="64"/>
      <c r="AA98" s="64"/>
      <c r="AB98" s="64"/>
      <c r="AC98" s="64"/>
      <c r="AD98" s="64"/>
      <c r="AE98" s="65"/>
      <c r="AF98" s="65"/>
      <c r="AG98" s="65"/>
      <c r="AH98" s="314">
        <v>353</v>
      </c>
      <c r="AI98" s="315">
        <v>477</v>
      </c>
      <c r="AJ98" s="316">
        <v>0</v>
      </c>
      <c r="AK98" s="302">
        <f t="shared" si="4"/>
        <v>0</v>
      </c>
      <c r="AL98" s="317">
        <f t="shared" si="5"/>
        <v>477</v>
      </c>
      <c r="AM98" s="65"/>
      <c r="AN98" s="65"/>
      <c r="AO98" s="318">
        <v>908</v>
      </c>
      <c r="AP98" s="315">
        <v>191</v>
      </c>
      <c r="AQ98" s="315">
        <v>0</v>
      </c>
      <c r="AR98" s="302">
        <f t="shared" si="6"/>
        <v>0</v>
      </c>
      <c r="AS98" s="317">
        <f t="shared" si="7"/>
        <v>191</v>
      </c>
      <c r="AV98" s="62"/>
    </row>
    <row r="99" spans="1:48" s="66" customFormat="1" ht="15.4" x14ac:dyDescent="0.45">
      <c r="A99" s="60"/>
      <c r="B99" s="59"/>
      <c r="C99" s="59"/>
      <c r="D99" s="59"/>
      <c r="E99" s="59"/>
      <c r="F99" s="59"/>
      <c r="G99" s="59"/>
      <c r="H99" s="59"/>
      <c r="I99" s="59"/>
      <c r="J99" s="59"/>
      <c r="K99" s="59"/>
      <c r="L99" s="59"/>
      <c r="M99" s="59"/>
      <c r="N99" s="59"/>
      <c r="O99" s="60"/>
      <c r="P99" s="61"/>
      <c r="Q99" s="62"/>
      <c r="R99" s="63"/>
      <c r="S99" s="63"/>
      <c r="T99" s="64"/>
      <c r="U99" s="64"/>
      <c r="V99" s="64"/>
      <c r="W99" s="64"/>
      <c r="X99" s="64"/>
      <c r="Y99" s="64"/>
      <c r="Z99" s="64"/>
      <c r="AA99" s="64"/>
      <c r="AB99" s="64"/>
      <c r="AC99" s="64"/>
      <c r="AD99" s="64"/>
      <c r="AE99" s="65"/>
      <c r="AF99" s="65"/>
      <c r="AG99" s="65"/>
      <c r="AH99" s="314">
        <v>805</v>
      </c>
      <c r="AI99" s="315">
        <v>479</v>
      </c>
      <c r="AJ99" s="316">
        <v>0</v>
      </c>
      <c r="AK99" s="302">
        <f t="shared" si="4"/>
        <v>0</v>
      </c>
      <c r="AL99" s="317">
        <f t="shared" si="5"/>
        <v>479</v>
      </c>
      <c r="AM99" s="65"/>
      <c r="AN99" s="65"/>
      <c r="AO99" s="318">
        <v>926</v>
      </c>
      <c r="AP99" s="315">
        <v>192</v>
      </c>
      <c r="AQ99" s="315">
        <v>0</v>
      </c>
      <c r="AR99" s="302">
        <f t="shared" si="6"/>
        <v>0</v>
      </c>
      <c r="AS99" s="317">
        <f t="shared" si="7"/>
        <v>192</v>
      </c>
      <c r="AV99" s="62"/>
    </row>
    <row r="100" spans="1:48" s="66" customFormat="1" ht="15.4" x14ac:dyDescent="0.45">
      <c r="A100" s="60"/>
      <c r="B100" s="59"/>
      <c r="C100" s="59"/>
      <c r="D100" s="59"/>
      <c r="E100" s="59"/>
      <c r="F100" s="59"/>
      <c r="G100" s="59"/>
      <c r="H100" s="59"/>
      <c r="I100" s="59"/>
      <c r="J100" s="59"/>
      <c r="K100" s="59"/>
      <c r="L100" s="59"/>
      <c r="M100" s="59"/>
      <c r="N100" s="59"/>
      <c r="O100" s="60"/>
      <c r="P100" s="61"/>
      <c r="Q100" s="62"/>
      <c r="R100" s="63"/>
      <c r="S100" s="63"/>
      <c r="T100" s="64"/>
      <c r="U100" s="64"/>
      <c r="V100" s="64"/>
      <c r="W100" s="64"/>
      <c r="X100" s="64"/>
      <c r="Y100" s="64"/>
      <c r="Z100" s="64"/>
      <c r="AA100" s="64"/>
      <c r="AB100" s="64"/>
      <c r="AC100" s="64"/>
      <c r="AD100" s="64"/>
      <c r="AE100" s="65"/>
      <c r="AF100" s="65"/>
      <c r="AG100" s="65"/>
      <c r="AH100" s="314">
        <v>822</v>
      </c>
      <c r="AI100" s="315">
        <v>481</v>
      </c>
      <c r="AJ100" s="316">
        <v>0</v>
      </c>
      <c r="AK100" s="302">
        <f t="shared" si="4"/>
        <v>0</v>
      </c>
      <c r="AL100" s="317">
        <f t="shared" si="5"/>
        <v>481</v>
      </c>
      <c r="AM100" s="65"/>
      <c r="AN100" s="65"/>
      <c r="AO100" s="318">
        <v>888</v>
      </c>
      <c r="AP100" s="315">
        <v>193</v>
      </c>
      <c r="AQ100" s="315">
        <v>0</v>
      </c>
      <c r="AR100" s="302">
        <f t="shared" si="6"/>
        <v>0</v>
      </c>
      <c r="AS100" s="317">
        <f t="shared" si="7"/>
        <v>193</v>
      </c>
      <c r="AV100" s="62"/>
    </row>
    <row r="101" spans="1:48" s="66" customFormat="1" ht="15.4" x14ac:dyDescent="0.45">
      <c r="A101" s="60"/>
      <c r="B101" s="59"/>
      <c r="C101" s="59"/>
      <c r="D101" s="59"/>
      <c r="E101" s="59"/>
      <c r="F101" s="59"/>
      <c r="G101" s="59"/>
      <c r="H101" s="59"/>
      <c r="I101" s="59"/>
      <c r="J101" s="59"/>
      <c r="K101" s="59"/>
      <c r="L101" s="59"/>
      <c r="M101" s="59"/>
      <c r="N101" s="59"/>
      <c r="O101" s="60"/>
      <c r="P101" s="61"/>
      <c r="Q101" s="62"/>
      <c r="R101" s="63"/>
      <c r="S101" s="63"/>
      <c r="T101" s="64"/>
      <c r="U101" s="64"/>
      <c r="V101" s="64"/>
      <c r="W101" s="64"/>
      <c r="X101" s="64"/>
      <c r="Y101" s="64"/>
      <c r="Z101" s="64"/>
      <c r="AA101" s="64"/>
      <c r="AB101" s="64"/>
      <c r="AC101" s="64"/>
      <c r="AD101" s="64"/>
      <c r="AE101" s="65"/>
      <c r="AF101" s="65"/>
      <c r="AG101" s="65"/>
      <c r="AH101" s="314">
        <v>311</v>
      </c>
      <c r="AI101" s="315">
        <v>485</v>
      </c>
      <c r="AJ101" s="316">
        <v>0</v>
      </c>
      <c r="AK101" s="302">
        <f t="shared" si="4"/>
        <v>0</v>
      </c>
      <c r="AL101" s="317">
        <f t="shared" si="5"/>
        <v>485</v>
      </c>
      <c r="AM101" s="65"/>
      <c r="AN101" s="65"/>
      <c r="AO101" s="318">
        <v>826</v>
      </c>
      <c r="AP101" s="315">
        <v>194</v>
      </c>
      <c r="AQ101" s="315">
        <v>0</v>
      </c>
      <c r="AR101" s="302">
        <f t="shared" si="6"/>
        <v>0</v>
      </c>
      <c r="AS101" s="317">
        <f t="shared" si="7"/>
        <v>194</v>
      </c>
      <c r="AV101" s="62"/>
    </row>
    <row r="102" spans="1:48" s="66" customFormat="1" ht="15.4" x14ac:dyDescent="0.45">
      <c r="A102" s="60"/>
      <c r="B102" s="59"/>
      <c r="C102" s="59"/>
      <c r="D102" s="59"/>
      <c r="E102" s="59"/>
      <c r="F102" s="59"/>
      <c r="G102" s="59"/>
      <c r="H102" s="59"/>
      <c r="I102" s="59"/>
      <c r="J102" s="59"/>
      <c r="K102" s="59"/>
      <c r="L102" s="59"/>
      <c r="M102" s="59"/>
      <c r="N102" s="59"/>
      <c r="O102" s="60"/>
      <c r="P102" s="61"/>
      <c r="Q102" s="62"/>
      <c r="R102" s="63"/>
      <c r="S102" s="63"/>
      <c r="T102" s="64"/>
      <c r="U102" s="64"/>
      <c r="V102" s="64"/>
      <c r="W102" s="64"/>
      <c r="X102" s="64"/>
      <c r="Y102" s="64"/>
      <c r="Z102" s="64"/>
      <c r="AA102" s="64"/>
      <c r="AB102" s="64"/>
      <c r="AC102" s="64"/>
      <c r="AD102" s="64"/>
      <c r="AE102" s="65"/>
      <c r="AF102" s="65"/>
      <c r="AG102" s="65"/>
      <c r="AH102" s="314">
        <v>390</v>
      </c>
      <c r="AI102" s="315">
        <v>486</v>
      </c>
      <c r="AJ102" s="316">
        <v>0</v>
      </c>
      <c r="AK102" s="302">
        <f t="shared" si="4"/>
        <v>0</v>
      </c>
      <c r="AL102" s="317">
        <f t="shared" si="5"/>
        <v>486</v>
      </c>
      <c r="AM102" s="65"/>
      <c r="AN102" s="65"/>
      <c r="AO102" s="318">
        <v>889</v>
      </c>
      <c r="AP102" s="315">
        <v>194</v>
      </c>
      <c r="AQ102" s="315">
        <v>0</v>
      </c>
      <c r="AR102" s="302">
        <f t="shared" si="6"/>
        <v>0</v>
      </c>
      <c r="AS102" s="317">
        <f t="shared" si="7"/>
        <v>194</v>
      </c>
      <c r="AV102" s="62"/>
    </row>
    <row r="103" spans="1:48" s="66" customFormat="1" ht="15.4" x14ac:dyDescent="0.45">
      <c r="A103" s="60"/>
      <c r="B103" s="59"/>
      <c r="C103" s="59"/>
      <c r="D103" s="59"/>
      <c r="E103" s="59"/>
      <c r="F103" s="59"/>
      <c r="G103" s="59"/>
      <c r="H103" s="59"/>
      <c r="I103" s="59"/>
      <c r="J103" s="59"/>
      <c r="K103" s="59"/>
      <c r="L103" s="59"/>
      <c r="M103" s="59"/>
      <c r="N103" s="59"/>
      <c r="O103" s="60"/>
      <c r="P103" s="61"/>
      <c r="Q103" s="62"/>
      <c r="R103" s="63"/>
      <c r="S103" s="63"/>
      <c r="T103" s="64"/>
      <c r="U103" s="64"/>
      <c r="V103" s="64"/>
      <c r="W103" s="64"/>
      <c r="X103" s="64"/>
      <c r="Y103" s="64"/>
      <c r="Z103" s="64"/>
      <c r="AA103" s="64"/>
      <c r="AB103" s="64"/>
      <c r="AC103" s="64"/>
      <c r="AD103" s="64"/>
      <c r="AE103" s="65"/>
      <c r="AF103" s="65"/>
      <c r="AG103" s="65"/>
      <c r="AH103" s="314">
        <v>970</v>
      </c>
      <c r="AI103" s="315">
        <v>486</v>
      </c>
      <c r="AJ103" s="316">
        <f>AI103</f>
        <v>486</v>
      </c>
      <c r="AK103" s="302">
        <v>0</v>
      </c>
      <c r="AL103" s="317">
        <v>0</v>
      </c>
      <c r="AM103" s="65"/>
      <c r="AN103" s="65"/>
      <c r="AO103" s="318">
        <v>916</v>
      </c>
      <c r="AP103" s="315">
        <v>194</v>
      </c>
      <c r="AQ103" s="315">
        <v>0</v>
      </c>
      <c r="AR103" s="302">
        <f t="shared" si="6"/>
        <v>0</v>
      </c>
      <c r="AS103" s="317">
        <f t="shared" si="7"/>
        <v>194</v>
      </c>
      <c r="AV103" s="62"/>
    </row>
    <row r="104" spans="1:48" s="66" customFormat="1" ht="15.4" x14ac:dyDescent="0.45">
      <c r="A104" s="60"/>
      <c r="B104" s="59"/>
      <c r="C104" s="59"/>
      <c r="D104" s="59"/>
      <c r="E104" s="59"/>
      <c r="F104" s="59"/>
      <c r="G104" s="59"/>
      <c r="H104" s="59"/>
      <c r="I104" s="59"/>
      <c r="J104" s="59"/>
      <c r="K104" s="59"/>
      <c r="L104" s="59"/>
      <c r="M104" s="59"/>
      <c r="N104" s="59"/>
      <c r="O104" s="60"/>
      <c r="P104" s="61"/>
      <c r="Q104" s="62"/>
      <c r="R104" s="63"/>
      <c r="S104" s="63"/>
      <c r="T104" s="64"/>
      <c r="U104" s="64"/>
      <c r="V104" s="64"/>
      <c r="W104" s="64"/>
      <c r="X104" s="64"/>
      <c r="Y104" s="64"/>
      <c r="Z104" s="64"/>
      <c r="AA104" s="64"/>
      <c r="AB104" s="64"/>
      <c r="AC104" s="64"/>
      <c r="AD104" s="64"/>
      <c r="AE104" s="65"/>
      <c r="AF104" s="65"/>
      <c r="AG104" s="65"/>
      <c r="AH104" s="314">
        <v>382</v>
      </c>
      <c r="AI104" s="315">
        <v>487</v>
      </c>
      <c r="AJ104" s="316">
        <v>0</v>
      </c>
      <c r="AK104" s="302">
        <f t="shared" ref="AK104:AK167" si="8">IF($B$6=AH104,AI104,0)</f>
        <v>0</v>
      </c>
      <c r="AL104" s="317">
        <f t="shared" si="5"/>
        <v>487</v>
      </c>
      <c r="AM104" s="65"/>
      <c r="AN104" s="65"/>
      <c r="AO104" s="318">
        <v>874</v>
      </c>
      <c r="AP104" s="315">
        <v>196</v>
      </c>
      <c r="AQ104" s="315">
        <v>0</v>
      </c>
      <c r="AR104" s="302">
        <f t="shared" si="6"/>
        <v>0</v>
      </c>
      <c r="AS104" s="317">
        <f t="shared" si="7"/>
        <v>196</v>
      </c>
      <c r="AV104" s="62"/>
    </row>
    <row r="105" spans="1:48" s="66" customFormat="1" ht="15.4" x14ac:dyDescent="0.45">
      <c r="A105" s="60"/>
      <c r="B105" s="59"/>
      <c r="C105" s="59"/>
      <c r="D105" s="59"/>
      <c r="E105" s="59"/>
      <c r="F105" s="59"/>
      <c r="G105" s="59"/>
      <c r="H105" s="59"/>
      <c r="I105" s="59"/>
      <c r="J105" s="59"/>
      <c r="K105" s="59"/>
      <c r="L105" s="59"/>
      <c r="M105" s="59"/>
      <c r="N105" s="59"/>
      <c r="O105" s="60"/>
      <c r="P105" s="61"/>
      <c r="Q105" s="62"/>
      <c r="R105" s="63"/>
      <c r="S105" s="63"/>
      <c r="T105" s="64"/>
      <c r="U105" s="64"/>
      <c r="V105" s="64"/>
      <c r="W105" s="64"/>
      <c r="X105" s="64"/>
      <c r="Y105" s="64"/>
      <c r="Z105" s="64"/>
      <c r="AA105" s="64"/>
      <c r="AB105" s="64"/>
      <c r="AC105" s="64"/>
      <c r="AD105" s="64"/>
      <c r="AE105" s="65"/>
      <c r="AF105" s="65"/>
      <c r="AG105" s="65"/>
      <c r="AH105" s="314">
        <v>919</v>
      </c>
      <c r="AI105" s="315">
        <v>487</v>
      </c>
      <c r="AJ105" s="316">
        <v>0</v>
      </c>
      <c r="AK105" s="302">
        <f t="shared" si="8"/>
        <v>0</v>
      </c>
      <c r="AL105" s="317">
        <f t="shared" si="5"/>
        <v>487</v>
      </c>
      <c r="AM105" s="65"/>
      <c r="AN105" s="65"/>
      <c r="AO105" s="318">
        <v>306</v>
      </c>
      <c r="AP105" s="315">
        <v>198</v>
      </c>
      <c r="AQ105" s="315">
        <v>0</v>
      </c>
      <c r="AR105" s="302">
        <f t="shared" si="6"/>
        <v>0</v>
      </c>
      <c r="AS105" s="317">
        <f t="shared" si="7"/>
        <v>198</v>
      </c>
      <c r="AV105" s="62"/>
    </row>
    <row r="106" spans="1:48" s="66" customFormat="1" ht="15.4" x14ac:dyDescent="0.45">
      <c r="A106" s="60"/>
      <c r="B106" s="59"/>
      <c r="C106" s="59"/>
      <c r="D106" s="59"/>
      <c r="E106" s="59"/>
      <c r="F106" s="59"/>
      <c r="G106" s="59"/>
      <c r="H106" s="59"/>
      <c r="I106" s="59"/>
      <c r="J106" s="59"/>
      <c r="K106" s="59"/>
      <c r="L106" s="59"/>
      <c r="M106" s="59"/>
      <c r="N106" s="59"/>
      <c r="O106" s="60"/>
      <c r="P106" s="61"/>
      <c r="Q106" s="62"/>
      <c r="R106" s="63"/>
      <c r="S106" s="63"/>
      <c r="T106" s="64"/>
      <c r="U106" s="64"/>
      <c r="V106" s="64"/>
      <c r="W106" s="64"/>
      <c r="X106" s="64"/>
      <c r="Y106" s="64"/>
      <c r="Z106" s="64"/>
      <c r="AA106" s="64"/>
      <c r="AB106" s="64"/>
      <c r="AC106" s="64"/>
      <c r="AD106" s="64"/>
      <c r="AE106" s="65"/>
      <c r="AF106" s="65"/>
      <c r="AG106" s="65"/>
      <c r="AH106" s="314">
        <v>351</v>
      </c>
      <c r="AI106" s="315">
        <v>488</v>
      </c>
      <c r="AJ106" s="316">
        <v>0</v>
      </c>
      <c r="AK106" s="302">
        <f t="shared" si="8"/>
        <v>0</v>
      </c>
      <c r="AL106" s="317">
        <f t="shared" si="5"/>
        <v>488</v>
      </c>
      <c r="AM106" s="65"/>
      <c r="AN106" s="65"/>
      <c r="AO106" s="318">
        <v>382</v>
      </c>
      <c r="AP106" s="315">
        <v>198</v>
      </c>
      <c r="AQ106" s="315">
        <v>0</v>
      </c>
      <c r="AR106" s="302">
        <f t="shared" si="6"/>
        <v>0</v>
      </c>
      <c r="AS106" s="317">
        <f t="shared" si="7"/>
        <v>198</v>
      </c>
      <c r="AV106" s="62"/>
    </row>
    <row r="107" spans="1:48" s="66" customFormat="1" ht="15.4" x14ac:dyDescent="0.45">
      <c r="A107" s="60"/>
      <c r="B107" s="59"/>
      <c r="C107" s="59"/>
      <c r="D107" s="59"/>
      <c r="E107" s="59"/>
      <c r="F107" s="59"/>
      <c r="G107" s="59"/>
      <c r="H107" s="59"/>
      <c r="I107" s="59"/>
      <c r="J107" s="59"/>
      <c r="K107" s="59"/>
      <c r="L107" s="59"/>
      <c r="M107" s="59"/>
      <c r="N107" s="59"/>
      <c r="O107" s="60"/>
      <c r="P107" s="61"/>
      <c r="Q107" s="62"/>
      <c r="R107" s="63"/>
      <c r="S107" s="63"/>
      <c r="T107" s="64"/>
      <c r="U107" s="64"/>
      <c r="V107" s="64"/>
      <c r="W107" s="64"/>
      <c r="X107" s="64"/>
      <c r="Y107" s="64"/>
      <c r="Z107" s="64"/>
      <c r="AA107" s="64"/>
      <c r="AB107" s="64"/>
      <c r="AC107" s="64"/>
      <c r="AD107" s="64"/>
      <c r="AE107" s="65"/>
      <c r="AF107" s="65"/>
      <c r="AG107" s="65"/>
      <c r="AH107" s="314">
        <v>355</v>
      </c>
      <c r="AI107" s="315">
        <v>489</v>
      </c>
      <c r="AJ107" s="316">
        <v>0</v>
      </c>
      <c r="AK107" s="302">
        <f t="shared" si="8"/>
        <v>0</v>
      </c>
      <c r="AL107" s="317">
        <f t="shared" si="5"/>
        <v>489</v>
      </c>
      <c r="AM107" s="65"/>
      <c r="AN107" s="65"/>
      <c r="AO107" s="318">
        <v>353</v>
      </c>
      <c r="AP107" s="315">
        <v>199</v>
      </c>
      <c r="AQ107" s="315">
        <v>0</v>
      </c>
      <c r="AR107" s="302">
        <f t="shared" si="6"/>
        <v>0</v>
      </c>
      <c r="AS107" s="317">
        <f t="shared" si="7"/>
        <v>199</v>
      </c>
      <c r="AV107" s="62"/>
    </row>
    <row r="108" spans="1:48" s="66" customFormat="1" ht="15.4" x14ac:dyDescent="0.45">
      <c r="A108" s="60"/>
      <c r="B108" s="59"/>
      <c r="C108" s="59"/>
      <c r="D108" s="59"/>
      <c r="E108" s="59"/>
      <c r="F108" s="59"/>
      <c r="G108" s="59"/>
      <c r="H108" s="59"/>
      <c r="I108" s="59"/>
      <c r="J108" s="59"/>
      <c r="K108" s="59"/>
      <c r="L108" s="59"/>
      <c r="M108" s="59"/>
      <c r="N108" s="59"/>
      <c r="O108" s="60"/>
      <c r="P108" s="61"/>
      <c r="Q108" s="62"/>
      <c r="R108" s="63"/>
      <c r="S108" s="63"/>
      <c r="T108" s="64"/>
      <c r="U108" s="64"/>
      <c r="V108" s="64"/>
      <c r="W108" s="64"/>
      <c r="X108" s="64"/>
      <c r="Y108" s="64"/>
      <c r="Z108" s="64"/>
      <c r="AA108" s="64"/>
      <c r="AB108" s="64"/>
      <c r="AC108" s="64"/>
      <c r="AD108" s="64"/>
      <c r="AE108" s="65"/>
      <c r="AF108" s="65"/>
      <c r="AG108" s="65"/>
      <c r="AH108" s="314">
        <v>344</v>
      </c>
      <c r="AI108" s="315">
        <v>494</v>
      </c>
      <c r="AJ108" s="316">
        <v>0</v>
      </c>
      <c r="AK108" s="302">
        <f t="shared" si="8"/>
        <v>0</v>
      </c>
      <c r="AL108" s="317">
        <f t="shared" si="5"/>
        <v>494</v>
      </c>
      <c r="AM108" s="65"/>
      <c r="AN108" s="65"/>
      <c r="AO108" s="318">
        <v>801</v>
      </c>
      <c r="AP108" s="315">
        <v>199</v>
      </c>
      <c r="AQ108" s="315">
        <v>0</v>
      </c>
      <c r="AR108" s="302">
        <f t="shared" si="6"/>
        <v>0</v>
      </c>
      <c r="AS108" s="317">
        <f t="shared" si="7"/>
        <v>199</v>
      </c>
      <c r="AV108" s="62"/>
    </row>
    <row r="109" spans="1:48" s="66" customFormat="1" ht="15.4" x14ac:dyDescent="0.45">
      <c r="A109" s="60"/>
      <c r="B109" s="59"/>
      <c r="C109" s="59"/>
      <c r="D109" s="59"/>
      <c r="E109" s="59"/>
      <c r="F109" s="59"/>
      <c r="G109" s="59"/>
      <c r="H109" s="59"/>
      <c r="I109" s="59"/>
      <c r="J109" s="59"/>
      <c r="K109" s="59"/>
      <c r="L109" s="59"/>
      <c r="M109" s="59"/>
      <c r="N109" s="59"/>
      <c r="O109" s="60"/>
      <c r="P109" s="61"/>
      <c r="Q109" s="62"/>
      <c r="R109" s="63"/>
      <c r="S109" s="63"/>
      <c r="T109" s="64"/>
      <c r="U109" s="64"/>
      <c r="V109" s="64"/>
      <c r="W109" s="64"/>
      <c r="X109" s="64"/>
      <c r="Y109" s="64"/>
      <c r="Z109" s="64"/>
      <c r="AA109" s="64"/>
      <c r="AB109" s="64"/>
      <c r="AC109" s="64"/>
      <c r="AD109" s="64"/>
      <c r="AE109" s="65"/>
      <c r="AF109" s="65"/>
      <c r="AG109" s="65"/>
      <c r="AH109" s="314">
        <v>383</v>
      </c>
      <c r="AI109" s="315">
        <v>494</v>
      </c>
      <c r="AJ109" s="316">
        <v>0</v>
      </c>
      <c r="AK109" s="302">
        <f t="shared" si="8"/>
        <v>0</v>
      </c>
      <c r="AL109" s="317">
        <f t="shared" si="5"/>
        <v>494</v>
      </c>
      <c r="AM109" s="65"/>
      <c r="AN109" s="65"/>
      <c r="AO109" s="318">
        <v>805</v>
      </c>
      <c r="AP109" s="315">
        <v>199</v>
      </c>
      <c r="AQ109" s="315">
        <v>0</v>
      </c>
      <c r="AR109" s="302">
        <f t="shared" si="6"/>
        <v>0</v>
      </c>
      <c r="AS109" s="317">
        <f t="shared" si="7"/>
        <v>199</v>
      </c>
      <c r="AV109" s="62"/>
    </row>
    <row r="110" spans="1:48" s="66" customFormat="1" ht="15.4" x14ac:dyDescent="0.45">
      <c r="A110" s="60"/>
      <c r="B110" s="59"/>
      <c r="C110" s="59"/>
      <c r="D110" s="59"/>
      <c r="E110" s="59"/>
      <c r="F110" s="59"/>
      <c r="G110" s="59"/>
      <c r="H110" s="59"/>
      <c r="I110" s="59"/>
      <c r="J110" s="59"/>
      <c r="K110" s="59"/>
      <c r="L110" s="59"/>
      <c r="M110" s="59"/>
      <c r="N110" s="59"/>
      <c r="O110" s="60"/>
      <c r="P110" s="61"/>
      <c r="Q110" s="62"/>
      <c r="R110" s="63"/>
      <c r="S110" s="63"/>
      <c r="T110" s="64"/>
      <c r="U110" s="64"/>
      <c r="V110" s="64"/>
      <c r="W110" s="64"/>
      <c r="X110" s="64"/>
      <c r="Y110" s="64"/>
      <c r="Z110" s="64"/>
      <c r="AA110" s="64"/>
      <c r="AB110" s="64"/>
      <c r="AC110" s="64"/>
      <c r="AD110" s="64"/>
      <c r="AE110" s="65"/>
      <c r="AF110" s="65"/>
      <c r="AG110" s="65"/>
      <c r="AH110" s="314">
        <v>850</v>
      </c>
      <c r="AI110" s="315">
        <v>502</v>
      </c>
      <c r="AJ110" s="316">
        <v>0</v>
      </c>
      <c r="AK110" s="302">
        <f t="shared" si="8"/>
        <v>0</v>
      </c>
      <c r="AL110" s="317">
        <f t="shared" si="5"/>
        <v>502</v>
      </c>
      <c r="AM110" s="65"/>
      <c r="AN110" s="65"/>
      <c r="AO110" s="318">
        <v>391</v>
      </c>
      <c r="AP110" s="315">
        <v>200</v>
      </c>
      <c r="AQ110" s="315">
        <v>0</v>
      </c>
      <c r="AR110" s="302">
        <f t="shared" si="6"/>
        <v>0</v>
      </c>
      <c r="AS110" s="317">
        <f t="shared" si="7"/>
        <v>200</v>
      </c>
      <c r="AV110" s="62"/>
    </row>
    <row r="111" spans="1:48" s="66" customFormat="1" ht="15.4" x14ac:dyDescent="0.45">
      <c r="A111" s="60"/>
      <c r="B111" s="59"/>
      <c r="C111" s="59"/>
      <c r="D111" s="59"/>
      <c r="E111" s="59"/>
      <c r="F111" s="59"/>
      <c r="G111" s="59"/>
      <c r="H111" s="59"/>
      <c r="I111" s="59"/>
      <c r="J111" s="59"/>
      <c r="K111" s="59"/>
      <c r="L111" s="59"/>
      <c r="M111" s="59"/>
      <c r="N111" s="59"/>
      <c r="O111" s="60"/>
      <c r="P111" s="61"/>
      <c r="Q111" s="62"/>
      <c r="R111" s="63"/>
      <c r="S111" s="63"/>
      <c r="T111" s="64"/>
      <c r="U111" s="64"/>
      <c r="V111" s="64"/>
      <c r="W111" s="64"/>
      <c r="X111" s="64"/>
      <c r="Y111" s="64"/>
      <c r="Z111" s="64"/>
      <c r="AA111" s="64"/>
      <c r="AB111" s="64"/>
      <c r="AC111" s="64"/>
      <c r="AD111" s="64"/>
      <c r="AE111" s="65"/>
      <c r="AF111" s="65"/>
      <c r="AG111" s="65"/>
      <c r="AH111" s="314">
        <v>928</v>
      </c>
      <c r="AI111" s="315">
        <v>503</v>
      </c>
      <c r="AJ111" s="316">
        <v>0</v>
      </c>
      <c r="AK111" s="302">
        <f t="shared" si="8"/>
        <v>0</v>
      </c>
      <c r="AL111" s="317">
        <f t="shared" si="5"/>
        <v>503</v>
      </c>
      <c r="AM111" s="65"/>
      <c r="AN111" s="65"/>
      <c r="AO111" s="318">
        <v>970</v>
      </c>
      <c r="AP111" s="315">
        <v>220</v>
      </c>
      <c r="AQ111" s="315">
        <v>201</v>
      </c>
      <c r="AR111" s="302">
        <v>0</v>
      </c>
      <c r="AS111" s="317">
        <v>0</v>
      </c>
      <c r="AV111" s="62"/>
    </row>
    <row r="112" spans="1:48" s="66" customFormat="1" ht="15.4" x14ac:dyDescent="0.45">
      <c r="A112" s="60"/>
      <c r="B112" s="59"/>
      <c r="C112" s="59"/>
      <c r="D112" s="59"/>
      <c r="E112" s="59"/>
      <c r="F112" s="59"/>
      <c r="G112" s="59"/>
      <c r="H112" s="59"/>
      <c r="I112" s="59"/>
      <c r="J112" s="59"/>
      <c r="K112" s="59"/>
      <c r="L112" s="59"/>
      <c r="M112" s="59"/>
      <c r="N112" s="59"/>
      <c r="O112" s="60"/>
      <c r="P112" s="61"/>
      <c r="Q112" s="62"/>
      <c r="R112" s="63"/>
      <c r="S112" s="63"/>
      <c r="T112" s="64"/>
      <c r="U112" s="64"/>
      <c r="V112" s="64"/>
      <c r="W112" s="64"/>
      <c r="X112" s="64"/>
      <c r="Y112" s="64"/>
      <c r="Z112" s="64"/>
      <c r="AA112" s="64"/>
      <c r="AB112" s="64"/>
      <c r="AC112" s="64"/>
      <c r="AD112" s="64"/>
      <c r="AE112" s="65"/>
      <c r="AF112" s="65"/>
      <c r="AG112" s="65"/>
      <c r="AH112" s="314">
        <v>811</v>
      </c>
      <c r="AI112" s="315">
        <v>504</v>
      </c>
      <c r="AJ112" s="316">
        <v>0</v>
      </c>
      <c r="AK112" s="302">
        <f t="shared" si="8"/>
        <v>0</v>
      </c>
      <c r="AL112" s="317">
        <f t="shared" si="5"/>
        <v>504</v>
      </c>
      <c r="AM112" s="65"/>
      <c r="AN112" s="65"/>
      <c r="AO112" s="318">
        <v>359</v>
      </c>
      <c r="AP112" s="315">
        <v>203</v>
      </c>
      <c r="AQ112" s="315">
        <v>0</v>
      </c>
      <c r="AR112" s="302">
        <f t="shared" si="6"/>
        <v>0</v>
      </c>
      <c r="AS112" s="317">
        <f t="shared" si="7"/>
        <v>203</v>
      </c>
      <c r="AV112" s="62"/>
    </row>
    <row r="113" spans="1:48" s="66" customFormat="1" ht="15.4" x14ac:dyDescent="0.45">
      <c r="A113" s="60"/>
      <c r="B113" s="59"/>
      <c r="C113" s="59"/>
      <c r="D113" s="59"/>
      <c r="E113" s="59"/>
      <c r="F113" s="59"/>
      <c r="G113" s="59"/>
      <c r="H113" s="59"/>
      <c r="I113" s="59"/>
      <c r="J113" s="59"/>
      <c r="K113" s="59"/>
      <c r="L113" s="59"/>
      <c r="M113" s="59"/>
      <c r="N113" s="59"/>
      <c r="O113" s="60"/>
      <c r="P113" s="61"/>
      <c r="Q113" s="62"/>
      <c r="R113" s="63"/>
      <c r="S113" s="63"/>
      <c r="T113" s="64"/>
      <c r="U113" s="64"/>
      <c r="V113" s="64"/>
      <c r="W113" s="64"/>
      <c r="X113" s="64"/>
      <c r="Y113" s="64"/>
      <c r="Z113" s="64"/>
      <c r="AA113" s="64"/>
      <c r="AB113" s="64"/>
      <c r="AC113" s="64"/>
      <c r="AD113" s="64"/>
      <c r="AE113" s="65"/>
      <c r="AF113" s="65"/>
      <c r="AG113" s="65"/>
      <c r="AH113" s="314">
        <v>890</v>
      </c>
      <c r="AI113" s="315">
        <v>505</v>
      </c>
      <c r="AJ113" s="316">
        <v>0</v>
      </c>
      <c r="AK113" s="302">
        <f t="shared" si="8"/>
        <v>0</v>
      </c>
      <c r="AL113" s="317">
        <f t="shared" si="5"/>
        <v>505</v>
      </c>
      <c r="AM113" s="65"/>
      <c r="AN113" s="65"/>
      <c r="AO113" s="318">
        <v>851</v>
      </c>
      <c r="AP113" s="315">
        <v>206</v>
      </c>
      <c r="AQ113" s="315">
        <v>0</v>
      </c>
      <c r="AR113" s="302">
        <f t="shared" si="6"/>
        <v>0</v>
      </c>
      <c r="AS113" s="317">
        <f t="shared" si="7"/>
        <v>206</v>
      </c>
      <c r="AV113" s="62"/>
    </row>
    <row r="114" spans="1:48" s="66" customFormat="1" ht="15.4" x14ac:dyDescent="0.45">
      <c r="A114" s="60"/>
      <c r="B114" s="59"/>
      <c r="C114" s="59"/>
      <c r="D114" s="59"/>
      <c r="E114" s="59"/>
      <c r="F114" s="59"/>
      <c r="G114" s="59"/>
      <c r="H114" s="59"/>
      <c r="I114" s="59"/>
      <c r="J114" s="59"/>
      <c r="K114" s="59"/>
      <c r="L114" s="59"/>
      <c r="M114" s="59"/>
      <c r="N114" s="59"/>
      <c r="O114" s="60"/>
      <c r="P114" s="61"/>
      <c r="Q114" s="62"/>
      <c r="R114" s="63"/>
      <c r="S114" s="63"/>
      <c r="T114" s="64"/>
      <c r="U114" s="64"/>
      <c r="V114" s="64"/>
      <c r="W114" s="64"/>
      <c r="X114" s="64"/>
      <c r="Y114" s="64"/>
      <c r="Z114" s="64"/>
      <c r="AA114" s="64"/>
      <c r="AB114" s="64"/>
      <c r="AC114" s="64"/>
      <c r="AD114" s="64"/>
      <c r="AE114" s="65"/>
      <c r="AF114" s="65"/>
      <c r="AG114" s="65"/>
      <c r="AH114" s="314">
        <v>841</v>
      </c>
      <c r="AI114" s="315">
        <v>507</v>
      </c>
      <c r="AJ114" s="316">
        <v>0</v>
      </c>
      <c r="AK114" s="302">
        <f t="shared" si="8"/>
        <v>0</v>
      </c>
      <c r="AL114" s="317">
        <f t="shared" si="5"/>
        <v>507</v>
      </c>
      <c r="AM114" s="65"/>
      <c r="AN114" s="65"/>
      <c r="AO114" s="318">
        <v>868</v>
      </c>
      <c r="AP114" s="315">
        <v>206</v>
      </c>
      <c r="AQ114" s="315">
        <v>0</v>
      </c>
      <c r="AR114" s="302">
        <f t="shared" si="6"/>
        <v>0</v>
      </c>
      <c r="AS114" s="317">
        <f t="shared" si="7"/>
        <v>206</v>
      </c>
      <c r="AV114" s="62"/>
    </row>
    <row r="115" spans="1:48" s="66" customFormat="1" ht="15.4" x14ac:dyDescent="0.45">
      <c r="A115" s="60"/>
      <c r="B115" s="59"/>
      <c r="C115" s="59"/>
      <c r="D115" s="59"/>
      <c r="E115" s="59"/>
      <c r="F115" s="59"/>
      <c r="G115" s="59"/>
      <c r="H115" s="59"/>
      <c r="I115" s="59"/>
      <c r="J115" s="59"/>
      <c r="K115" s="59"/>
      <c r="L115" s="59"/>
      <c r="M115" s="59"/>
      <c r="N115" s="59"/>
      <c r="O115" s="60"/>
      <c r="P115" s="61"/>
      <c r="Q115" s="62"/>
      <c r="R115" s="63"/>
      <c r="S115" s="63"/>
      <c r="T115" s="64"/>
      <c r="U115" s="64"/>
      <c r="V115" s="64"/>
      <c r="W115" s="64"/>
      <c r="X115" s="64"/>
      <c r="Y115" s="64"/>
      <c r="Z115" s="64"/>
      <c r="AA115" s="64"/>
      <c r="AB115" s="64"/>
      <c r="AC115" s="64"/>
      <c r="AD115" s="64"/>
      <c r="AE115" s="65"/>
      <c r="AF115" s="65"/>
      <c r="AG115" s="65"/>
      <c r="AH115" s="314">
        <v>868</v>
      </c>
      <c r="AI115" s="315">
        <v>509</v>
      </c>
      <c r="AJ115" s="316">
        <v>0</v>
      </c>
      <c r="AK115" s="302">
        <f t="shared" si="8"/>
        <v>0</v>
      </c>
      <c r="AL115" s="317">
        <f t="shared" si="5"/>
        <v>509</v>
      </c>
      <c r="AM115" s="65"/>
      <c r="AN115" s="65"/>
      <c r="AO115" s="318">
        <v>331</v>
      </c>
      <c r="AP115" s="315">
        <v>207</v>
      </c>
      <c r="AQ115" s="315">
        <v>0</v>
      </c>
      <c r="AR115" s="302">
        <f t="shared" si="6"/>
        <v>0</v>
      </c>
      <c r="AS115" s="317">
        <f t="shared" si="7"/>
        <v>207</v>
      </c>
      <c r="AV115" s="62"/>
    </row>
    <row r="116" spans="1:48" s="66" customFormat="1" ht="15.4" x14ac:dyDescent="0.45">
      <c r="A116" s="60"/>
      <c r="B116" s="59"/>
      <c r="C116" s="59"/>
      <c r="D116" s="59"/>
      <c r="E116" s="59"/>
      <c r="F116" s="59"/>
      <c r="G116" s="59"/>
      <c r="H116" s="59"/>
      <c r="I116" s="59"/>
      <c r="J116" s="59"/>
      <c r="K116" s="59"/>
      <c r="L116" s="59"/>
      <c r="M116" s="59"/>
      <c r="N116" s="59"/>
      <c r="O116" s="60"/>
      <c r="P116" s="61"/>
      <c r="Q116" s="62"/>
      <c r="R116" s="63"/>
      <c r="S116" s="63"/>
      <c r="T116" s="64"/>
      <c r="U116" s="64"/>
      <c r="V116" s="64"/>
      <c r="W116" s="64"/>
      <c r="X116" s="64"/>
      <c r="Y116" s="64"/>
      <c r="Z116" s="64"/>
      <c r="AA116" s="64"/>
      <c r="AB116" s="64"/>
      <c r="AC116" s="64"/>
      <c r="AD116" s="64"/>
      <c r="AE116" s="65"/>
      <c r="AF116" s="65"/>
      <c r="AG116" s="65"/>
      <c r="AH116" s="314">
        <v>341</v>
      </c>
      <c r="AI116" s="315">
        <v>510</v>
      </c>
      <c r="AJ116" s="316">
        <v>0</v>
      </c>
      <c r="AK116" s="302">
        <f t="shared" si="8"/>
        <v>0</v>
      </c>
      <c r="AL116" s="317">
        <f t="shared" si="5"/>
        <v>510</v>
      </c>
      <c r="AM116" s="65"/>
      <c r="AN116" s="65"/>
      <c r="AO116" s="318">
        <v>921</v>
      </c>
      <c r="AP116" s="315">
        <v>207</v>
      </c>
      <c r="AQ116" s="315">
        <v>0</v>
      </c>
      <c r="AR116" s="302">
        <f t="shared" si="6"/>
        <v>0</v>
      </c>
      <c r="AS116" s="317">
        <f t="shared" si="7"/>
        <v>207</v>
      </c>
      <c r="AV116" s="62"/>
    </row>
    <row r="117" spans="1:48" s="66" customFormat="1" ht="15.4" x14ac:dyDescent="0.45">
      <c r="A117" s="60"/>
      <c r="B117" s="59"/>
      <c r="C117" s="59"/>
      <c r="D117" s="59"/>
      <c r="E117" s="59"/>
      <c r="F117" s="59"/>
      <c r="G117" s="59"/>
      <c r="H117" s="59"/>
      <c r="I117" s="59"/>
      <c r="J117" s="59"/>
      <c r="K117" s="59"/>
      <c r="L117" s="59"/>
      <c r="M117" s="59"/>
      <c r="N117" s="59"/>
      <c r="O117" s="60"/>
      <c r="P117" s="61"/>
      <c r="Q117" s="62"/>
      <c r="R117" s="63"/>
      <c r="S117" s="63"/>
      <c r="T117" s="64"/>
      <c r="U117" s="64"/>
      <c r="V117" s="64"/>
      <c r="W117" s="64"/>
      <c r="X117" s="64"/>
      <c r="Y117" s="64"/>
      <c r="Z117" s="64"/>
      <c r="AA117" s="64"/>
      <c r="AB117" s="64"/>
      <c r="AC117" s="64"/>
      <c r="AD117" s="64"/>
      <c r="AE117" s="65"/>
      <c r="AF117" s="65"/>
      <c r="AG117" s="65"/>
      <c r="AH117" s="314">
        <v>888</v>
      </c>
      <c r="AI117" s="315">
        <v>510</v>
      </c>
      <c r="AJ117" s="316">
        <v>0</v>
      </c>
      <c r="AK117" s="302">
        <f t="shared" si="8"/>
        <v>0</v>
      </c>
      <c r="AL117" s="317">
        <f t="shared" si="5"/>
        <v>510</v>
      </c>
      <c r="AM117" s="65"/>
      <c r="AN117" s="65"/>
      <c r="AO117" s="318">
        <v>852</v>
      </c>
      <c r="AP117" s="315">
        <v>208</v>
      </c>
      <c r="AQ117" s="315">
        <v>0</v>
      </c>
      <c r="AR117" s="302">
        <f t="shared" si="6"/>
        <v>0</v>
      </c>
      <c r="AS117" s="317">
        <f t="shared" si="7"/>
        <v>208</v>
      </c>
      <c r="AV117" s="62"/>
    </row>
    <row r="118" spans="1:48" s="66" customFormat="1" ht="15.4" x14ac:dyDescent="0.45">
      <c r="A118" s="60"/>
      <c r="B118" s="59"/>
      <c r="C118" s="59"/>
      <c r="D118" s="59"/>
      <c r="E118" s="59"/>
      <c r="F118" s="59"/>
      <c r="G118" s="59"/>
      <c r="H118" s="59"/>
      <c r="I118" s="59"/>
      <c r="J118" s="59"/>
      <c r="K118" s="59"/>
      <c r="L118" s="59"/>
      <c r="M118" s="59"/>
      <c r="N118" s="59"/>
      <c r="O118" s="60"/>
      <c r="P118" s="61"/>
      <c r="Q118" s="62"/>
      <c r="R118" s="63"/>
      <c r="S118" s="63"/>
      <c r="T118" s="64"/>
      <c r="U118" s="64"/>
      <c r="V118" s="64"/>
      <c r="W118" s="64"/>
      <c r="X118" s="64"/>
      <c r="Y118" s="64"/>
      <c r="Z118" s="64"/>
      <c r="AA118" s="64"/>
      <c r="AB118" s="64"/>
      <c r="AC118" s="64"/>
      <c r="AD118" s="64"/>
      <c r="AE118" s="65"/>
      <c r="AF118" s="65"/>
      <c r="AG118" s="65"/>
      <c r="AH118" s="314">
        <v>371</v>
      </c>
      <c r="AI118" s="315">
        <v>514</v>
      </c>
      <c r="AJ118" s="316">
        <v>0</v>
      </c>
      <c r="AK118" s="302">
        <f t="shared" si="8"/>
        <v>0</v>
      </c>
      <c r="AL118" s="317">
        <f t="shared" si="5"/>
        <v>514</v>
      </c>
      <c r="AM118" s="65"/>
      <c r="AN118" s="65"/>
      <c r="AO118" s="318">
        <v>313</v>
      </c>
      <c r="AP118" s="315">
        <v>209</v>
      </c>
      <c r="AQ118" s="315">
        <v>0</v>
      </c>
      <c r="AR118" s="302">
        <f t="shared" si="6"/>
        <v>0</v>
      </c>
      <c r="AS118" s="317">
        <f t="shared" si="7"/>
        <v>209</v>
      </c>
      <c r="AV118" s="62"/>
    </row>
    <row r="119" spans="1:48" s="66" customFormat="1" ht="15.4" x14ac:dyDescent="0.45">
      <c r="A119" s="60"/>
      <c r="B119" s="59"/>
      <c r="C119" s="59"/>
      <c r="D119" s="59"/>
      <c r="E119" s="59"/>
      <c r="F119" s="59"/>
      <c r="G119" s="59"/>
      <c r="H119" s="59"/>
      <c r="I119" s="59"/>
      <c r="J119" s="59"/>
      <c r="K119" s="59"/>
      <c r="L119" s="59"/>
      <c r="M119" s="59"/>
      <c r="N119" s="59"/>
      <c r="O119" s="60"/>
      <c r="P119" s="61"/>
      <c r="Q119" s="62"/>
      <c r="R119" s="63"/>
      <c r="S119" s="63"/>
      <c r="T119" s="64"/>
      <c r="U119" s="64"/>
      <c r="V119" s="64"/>
      <c r="W119" s="64"/>
      <c r="X119" s="64"/>
      <c r="Y119" s="64"/>
      <c r="Z119" s="64"/>
      <c r="AA119" s="64"/>
      <c r="AB119" s="64"/>
      <c r="AC119" s="64"/>
      <c r="AD119" s="64"/>
      <c r="AE119" s="65"/>
      <c r="AF119" s="65"/>
      <c r="AG119" s="65"/>
      <c r="AH119" s="314">
        <v>332</v>
      </c>
      <c r="AI119" s="315">
        <v>517</v>
      </c>
      <c r="AJ119" s="316">
        <v>0</v>
      </c>
      <c r="AK119" s="302">
        <f t="shared" si="8"/>
        <v>0</v>
      </c>
      <c r="AL119" s="317">
        <f t="shared" si="5"/>
        <v>517</v>
      </c>
      <c r="AM119" s="65"/>
      <c r="AN119" s="65"/>
      <c r="AO119" s="318">
        <v>879</v>
      </c>
      <c r="AP119" s="315">
        <v>209</v>
      </c>
      <c r="AQ119" s="315">
        <v>0</v>
      </c>
      <c r="AR119" s="302">
        <f t="shared" si="6"/>
        <v>0</v>
      </c>
      <c r="AS119" s="317">
        <f t="shared" si="7"/>
        <v>209</v>
      </c>
      <c r="AV119" s="62"/>
    </row>
    <row r="120" spans="1:48" s="66" customFormat="1" ht="15.4" x14ac:dyDescent="0.45">
      <c r="A120" s="60"/>
      <c r="B120" s="59"/>
      <c r="C120" s="59"/>
      <c r="D120" s="59"/>
      <c r="E120" s="59"/>
      <c r="F120" s="59"/>
      <c r="G120" s="59"/>
      <c r="H120" s="59"/>
      <c r="I120" s="59"/>
      <c r="J120" s="59"/>
      <c r="K120" s="59"/>
      <c r="L120" s="59"/>
      <c r="M120" s="59"/>
      <c r="N120" s="59"/>
      <c r="O120" s="60"/>
      <c r="P120" s="61"/>
      <c r="Q120" s="62"/>
      <c r="R120" s="63"/>
      <c r="S120" s="63"/>
      <c r="T120" s="64"/>
      <c r="U120" s="64"/>
      <c r="V120" s="64"/>
      <c r="W120" s="64"/>
      <c r="X120" s="64"/>
      <c r="Y120" s="64"/>
      <c r="Z120" s="64"/>
      <c r="AA120" s="64"/>
      <c r="AB120" s="64"/>
      <c r="AC120" s="64"/>
      <c r="AD120" s="64"/>
      <c r="AE120" s="65"/>
      <c r="AF120" s="65"/>
      <c r="AG120" s="65"/>
      <c r="AH120" s="314">
        <v>392</v>
      </c>
      <c r="AI120" s="315">
        <v>517</v>
      </c>
      <c r="AJ120" s="316">
        <v>0</v>
      </c>
      <c r="AK120" s="302">
        <f t="shared" si="8"/>
        <v>0</v>
      </c>
      <c r="AL120" s="317">
        <f t="shared" si="5"/>
        <v>517</v>
      </c>
      <c r="AM120" s="65"/>
      <c r="AN120" s="65"/>
      <c r="AO120" s="318">
        <v>341</v>
      </c>
      <c r="AP120" s="315">
        <v>210</v>
      </c>
      <c r="AQ120" s="315">
        <v>0</v>
      </c>
      <c r="AR120" s="302">
        <f t="shared" si="6"/>
        <v>0</v>
      </c>
      <c r="AS120" s="317">
        <f t="shared" si="7"/>
        <v>210</v>
      </c>
      <c r="AV120" s="62"/>
    </row>
    <row r="121" spans="1:48" s="66" customFormat="1" ht="15.4" x14ac:dyDescent="0.45">
      <c r="A121" s="60"/>
      <c r="B121" s="59"/>
      <c r="C121" s="59"/>
      <c r="D121" s="59"/>
      <c r="E121" s="59"/>
      <c r="F121" s="59"/>
      <c r="G121" s="59"/>
      <c r="H121" s="59"/>
      <c r="I121" s="59"/>
      <c r="J121" s="59"/>
      <c r="K121" s="59"/>
      <c r="L121" s="59"/>
      <c r="M121" s="59"/>
      <c r="N121" s="59"/>
      <c r="O121" s="60"/>
      <c r="P121" s="61"/>
      <c r="Q121" s="62"/>
      <c r="R121" s="63"/>
      <c r="S121" s="63"/>
      <c r="T121" s="64"/>
      <c r="U121" s="64"/>
      <c r="V121" s="64"/>
      <c r="W121" s="64"/>
      <c r="X121" s="64"/>
      <c r="Y121" s="64"/>
      <c r="Z121" s="64"/>
      <c r="AA121" s="64"/>
      <c r="AB121" s="64"/>
      <c r="AC121" s="64"/>
      <c r="AD121" s="64"/>
      <c r="AE121" s="65"/>
      <c r="AF121" s="65"/>
      <c r="AG121" s="65"/>
      <c r="AH121" s="314">
        <v>936</v>
      </c>
      <c r="AI121" s="315">
        <v>519</v>
      </c>
      <c r="AJ121" s="316">
        <v>0</v>
      </c>
      <c r="AK121" s="302">
        <f t="shared" si="8"/>
        <v>0</v>
      </c>
      <c r="AL121" s="317">
        <f t="shared" si="5"/>
        <v>519</v>
      </c>
      <c r="AM121" s="65"/>
      <c r="AN121" s="65"/>
      <c r="AO121" s="318">
        <v>317</v>
      </c>
      <c r="AP121" s="315">
        <v>211</v>
      </c>
      <c r="AQ121" s="315">
        <v>0</v>
      </c>
      <c r="AR121" s="302">
        <f t="shared" si="6"/>
        <v>0</v>
      </c>
      <c r="AS121" s="317">
        <f t="shared" si="7"/>
        <v>211</v>
      </c>
      <c r="AV121" s="62"/>
    </row>
    <row r="122" spans="1:48" s="66" customFormat="1" ht="15.4" x14ac:dyDescent="0.45">
      <c r="A122" s="60"/>
      <c r="B122" s="59"/>
      <c r="C122" s="59"/>
      <c r="D122" s="59"/>
      <c r="E122" s="59"/>
      <c r="F122" s="59"/>
      <c r="G122" s="59"/>
      <c r="H122" s="59"/>
      <c r="I122" s="59"/>
      <c r="J122" s="59"/>
      <c r="K122" s="59"/>
      <c r="L122" s="59"/>
      <c r="M122" s="59"/>
      <c r="N122" s="59"/>
      <c r="O122" s="60"/>
      <c r="P122" s="61"/>
      <c r="Q122" s="62"/>
      <c r="R122" s="63"/>
      <c r="S122" s="63"/>
      <c r="T122" s="64"/>
      <c r="U122" s="64"/>
      <c r="V122" s="64"/>
      <c r="W122" s="64"/>
      <c r="X122" s="64"/>
      <c r="Y122" s="64"/>
      <c r="Z122" s="64"/>
      <c r="AA122" s="64"/>
      <c r="AB122" s="64"/>
      <c r="AC122" s="64"/>
      <c r="AD122" s="64"/>
      <c r="AE122" s="65"/>
      <c r="AF122" s="65"/>
      <c r="AG122" s="65"/>
      <c r="AH122" s="314">
        <v>885</v>
      </c>
      <c r="AI122" s="315">
        <v>520</v>
      </c>
      <c r="AJ122" s="316">
        <v>0</v>
      </c>
      <c r="AK122" s="302">
        <f t="shared" si="8"/>
        <v>0</v>
      </c>
      <c r="AL122" s="317">
        <f t="shared" si="5"/>
        <v>520</v>
      </c>
      <c r="AM122" s="65"/>
      <c r="AN122" s="65"/>
      <c r="AO122" s="318">
        <v>336</v>
      </c>
      <c r="AP122" s="315">
        <v>212</v>
      </c>
      <c r="AQ122" s="315">
        <v>0</v>
      </c>
      <c r="AR122" s="302">
        <f t="shared" si="6"/>
        <v>0</v>
      </c>
      <c r="AS122" s="317">
        <f t="shared" si="7"/>
        <v>212</v>
      </c>
      <c r="AV122" s="62"/>
    </row>
    <row r="123" spans="1:48" s="66" customFormat="1" ht="15.4" x14ac:dyDescent="0.45">
      <c r="A123" s="60"/>
      <c r="B123" s="59"/>
      <c r="C123" s="59"/>
      <c r="D123" s="59"/>
      <c r="E123" s="59"/>
      <c r="F123" s="59"/>
      <c r="G123" s="59"/>
      <c r="H123" s="59"/>
      <c r="I123" s="59"/>
      <c r="J123" s="59"/>
      <c r="K123" s="59"/>
      <c r="L123" s="59"/>
      <c r="M123" s="59"/>
      <c r="N123" s="59"/>
      <c r="O123" s="60"/>
      <c r="P123" s="61"/>
      <c r="Q123" s="62"/>
      <c r="R123" s="63"/>
      <c r="S123" s="63"/>
      <c r="T123" s="64"/>
      <c r="U123" s="64"/>
      <c r="V123" s="64"/>
      <c r="W123" s="64"/>
      <c r="X123" s="64"/>
      <c r="Y123" s="64"/>
      <c r="Z123" s="64"/>
      <c r="AA123" s="64"/>
      <c r="AB123" s="64"/>
      <c r="AC123" s="64"/>
      <c r="AD123" s="64"/>
      <c r="AE123" s="65"/>
      <c r="AF123" s="65"/>
      <c r="AG123" s="65"/>
      <c r="AH123" s="314">
        <v>806</v>
      </c>
      <c r="AI123" s="315">
        <v>521</v>
      </c>
      <c r="AJ123" s="316">
        <v>0</v>
      </c>
      <c r="AK123" s="302">
        <f t="shared" si="8"/>
        <v>0</v>
      </c>
      <c r="AL123" s="317">
        <f t="shared" si="5"/>
        <v>521</v>
      </c>
      <c r="AM123" s="65"/>
      <c r="AN123" s="65"/>
      <c r="AO123" s="318">
        <v>332</v>
      </c>
      <c r="AP123" s="315">
        <v>213</v>
      </c>
      <c r="AQ123" s="315">
        <v>0</v>
      </c>
      <c r="AR123" s="302">
        <f t="shared" si="6"/>
        <v>0</v>
      </c>
      <c r="AS123" s="317">
        <f t="shared" si="7"/>
        <v>213</v>
      </c>
      <c r="AV123" s="62"/>
    </row>
    <row r="124" spans="1:48" s="66" customFormat="1" ht="15.4" x14ac:dyDescent="0.45">
      <c r="A124" s="60"/>
      <c r="B124" s="59"/>
      <c r="C124" s="59"/>
      <c r="D124" s="59"/>
      <c r="E124" s="59"/>
      <c r="F124" s="59"/>
      <c r="G124" s="59"/>
      <c r="H124" s="59"/>
      <c r="I124" s="59"/>
      <c r="J124" s="59"/>
      <c r="K124" s="59"/>
      <c r="L124" s="59"/>
      <c r="M124" s="59"/>
      <c r="N124" s="59"/>
      <c r="O124" s="60"/>
      <c r="P124" s="61"/>
      <c r="Q124" s="62"/>
      <c r="R124" s="63"/>
      <c r="S124" s="63"/>
      <c r="T124" s="64"/>
      <c r="U124" s="64"/>
      <c r="V124" s="64"/>
      <c r="W124" s="64"/>
      <c r="X124" s="64"/>
      <c r="Y124" s="64"/>
      <c r="Z124" s="64"/>
      <c r="AA124" s="64"/>
      <c r="AB124" s="64"/>
      <c r="AC124" s="64"/>
      <c r="AD124" s="64"/>
      <c r="AE124" s="65"/>
      <c r="AF124" s="65"/>
      <c r="AG124" s="65"/>
      <c r="AH124" s="314">
        <v>333</v>
      </c>
      <c r="AI124" s="315">
        <v>524</v>
      </c>
      <c r="AJ124" s="316">
        <v>0</v>
      </c>
      <c r="AK124" s="302">
        <f t="shared" si="8"/>
        <v>0</v>
      </c>
      <c r="AL124" s="317">
        <f t="shared" si="5"/>
        <v>524</v>
      </c>
      <c r="AM124" s="65"/>
      <c r="AN124" s="65"/>
      <c r="AO124" s="318">
        <v>929</v>
      </c>
      <c r="AP124" s="315">
        <v>213</v>
      </c>
      <c r="AQ124" s="315">
        <v>0</v>
      </c>
      <c r="AR124" s="302">
        <f t="shared" si="6"/>
        <v>0</v>
      </c>
      <c r="AS124" s="317">
        <f t="shared" si="7"/>
        <v>213</v>
      </c>
      <c r="AV124" s="62"/>
    </row>
    <row r="125" spans="1:48" s="66" customFormat="1" ht="15.4" x14ac:dyDescent="0.45">
      <c r="A125" s="60"/>
      <c r="B125" s="59"/>
      <c r="C125" s="59"/>
      <c r="D125" s="59"/>
      <c r="E125" s="59"/>
      <c r="F125" s="59"/>
      <c r="G125" s="59"/>
      <c r="H125" s="59"/>
      <c r="I125" s="59"/>
      <c r="J125" s="59"/>
      <c r="K125" s="59"/>
      <c r="L125" s="59"/>
      <c r="M125" s="59"/>
      <c r="N125" s="59"/>
      <c r="O125" s="60"/>
      <c r="P125" s="61"/>
      <c r="Q125" s="62"/>
      <c r="R125" s="63"/>
      <c r="S125" s="63"/>
      <c r="T125" s="64"/>
      <c r="U125" s="64"/>
      <c r="V125" s="64"/>
      <c r="W125" s="64"/>
      <c r="X125" s="64"/>
      <c r="Y125" s="64"/>
      <c r="Z125" s="64"/>
      <c r="AA125" s="64"/>
      <c r="AB125" s="64"/>
      <c r="AC125" s="64"/>
      <c r="AD125" s="64"/>
      <c r="AE125" s="65"/>
      <c r="AF125" s="65"/>
      <c r="AG125" s="65"/>
      <c r="AH125" s="314">
        <v>331</v>
      </c>
      <c r="AI125" s="315">
        <v>525</v>
      </c>
      <c r="AJ125" s="316">
        <v>0</v>
      </c>
      <c r="AK125" s="302">
        <f t="shared" si="8"/>
        <v>0</v>
      </c>
      <c r="AL125" s="317">
        <f t="shared" si="5"/>
        <v>525</v>
      </c>
      <c r="AM125" s="65"/>
      <c r="AN125" s="65"/>
      <c r="AO125" s="318">
        <v>936</v>
      </c>
      <c r="AP125" s="315">
        <v>213</v>
      </c>
      <c r="AQ125" s="315">
        <v>0</v>
      </c>
      <c r="AR125" s="302">
        <f t="shared" si="6"/>
        <v>0</v>
      </c>
      <c r="AS125" s="317">
        <f t="shared" si="7"/>
        <v>213</v>
      </c>
      <c r="AV125" s="62"/>
    </row>
    <row r="126" spans="1:48" s="66" customFormat="1" ht="15.4" x14ac:dyDescent="0.45">
      <c r="A126" s="60"/>
      <c r="B126" s="59"/>
      <c r="C126" s="59"/>
      <c r="D126" s="59"/>
      <c r="E126" s="59"/>
      <c r="F126" s="59"/>
      <c r="G126" s="59"/>
      <c r="H126" s="59"/>
      <c r="I126" s="59"/>
      <c r="J126" s="59"/>
      <c r="K126" s="59"/>
      <c r="L126" s="59"/>
      <c r="M126" s="59"/>
      <c r="N126" s="59"/>
      <c r="O126" s="60"/>
      <c r="P126" s="61"/>
      <c r="Q126" s="62"/>
      <c r="R126" s="63"/>
      <c r="S126" s="63"/>
      <c r="T126" s="64"/>
      <c r="U126" s="64"/>
      <c r="V126" s="64"/>
      <c r="W126" s="64"/>
      <c r="X126" s="64"/>
      <c r="Y126" s="64"/>
      <c r="Z126" s="64"/>
      <c r="AA126" s="64"/>
      <c r="AB126" s="64"/>
      <c r="AC126" s="64"/>
      <c r="AD126" s="64"/>
      <c r="AE126" s="65"/>
      <c r="AF126" s="65"/>
      <c r="AG126" s="65"/>
      <c r="AH126" s="314">
        <v>394</v>
      </c>
      <c r="AI126" s="315">
        <v>525</v>
      </c>
      <c r="AJ126" s="316">
        <v>0</v>
      </c>
      <c r="AK126" s="302">
        <f t="shared" si="8"/>
        <v>0</v>
      </c>
      <c r="AL126" s="317">
        <f t="shared" si="5"/>
        <v>525</v>
      </c>
      <c r="AM126" s="65"/>
      <c r="AN126" s="65"/>
      <c r="AO126" s="318">
        <v>866</v>
      </c>
      <c r="AP126" s="315">
        <v>216</v>
      </c>
      <c r="AQ126" s="315">
        <v>0</v>
      </c>
      <c r="AR126" s="302">
        <f t="shared" si="6"/>
        <v>0</v>
      </c>
      <c r="AS126" s="317">
        <f t="shared" si="7"/>
        <v>216</v>
      </c>
      <c r="AV126" s="62"/>
    </row>
    <row r="127" spans="1:48" s="66" customFormat="1" ht="15.4" x14ac:dyDescent="0.45">
      <c r="A127" s="60"/>
      <c r="B127" s="59"/>
      <c r="C127" s="59"/>
      <c r="D127" s="59"/>
      <c r="E127" s="59"/>
      <c r="F127" s="59"/>
      <c r="G127" s="59"/>
      <c r="H127" s="59"/>
      <c r="I127" s="59"/>
      <c r="J127" s="59"/>
      <c r="K127" s="59"/>
      <c r="L127" s="59"/>
      <c r="M127" s="59"/>
      <c r="N127" s="59"/>
      <c r="O127" s="60"/>
      <c r="P127" s="61"/>
      <c r="Q127" s="62"/>
      <c r="R127" s="63"/>
      <c r="S127" s="63"/>
      <c r="T127" s="64"/>
      <c r="U127" s="64"/>
      <c r="V127" s="64"/>
      <c r="W127" s="64"/>
      <c r="X127" s="64"/>
      <c r="Y127" s="64"/>
      <c r="Z127" s="64"/>
      <c r="AA127" s="64"/>
      <c r="AB127" s="64"/>
      <c r="AC127" s="64"/>
      <c r="AD127" s="64"/>
      <c r="AE127" s="65"/>
      <c r="AF127" s="65"/>
      <c r="AG127" s="65"/>
      <c r="AH127" s="314">
        <v>921</v>
      </c>
      <c r="AI127" s="315">
        <v>527</v>
      </c>
      <c r="AJ127" s="316">
        <v>0</v>
      </c>
      <c r="AK127" s="302">
        <f t="shared" si="8"/>
        <v>0</v>
      </c>
      <c r="AL127" s="317">
        <f t="shared" si="5"/>
        <v>527</v>
      </c>
      <c r="AM127" s="65"/>
      <c r="AN127" s="65"/>
      <c r="AO127" s="318">
        <v>392</v>
      </c>
      <c r="AP127" s="315">
        <v>220</v>
      </c>
      <c r="AQ127" s="315">
        <v>0</v>
      </c>
      <c r="AR127" s="302">
        <f t="shared" si="6"/>
        <v>0</v>
      </c>
      <c r="AS127" s="317">
        <f t="shared" si="7"/>
        <v>220</v>
      </c>
      <c r="AV127" s="62"/>
    </row>
    <row r="128" spans="1:48" s="66" customFormat="1" ht="15.4" x14ac:dyDescent="0.45">
      <c r="A128" s="60"/>
      <c r="B128" s="59"/>
      <c r="C128" s="59"/>
      <c r="D128" s="59"/>
      <c r="E128" s="59"/>
      <c r="F128" s="59"/>
      <c r="G128" s="59"/>
      <c r="H128" s="59"/>
      <c r="I128" s="59"/>
      <c r="J128" s="59"/>
      <c r="K128" s="59"/>
      <c r="L128" s="59"/>
      <c r="M128" s="59"/>
      <c r="N128" s="59"/>
      <c r="O128" s="60"/>
      <c r="P128" s="61"/>
      <c r="Q128" s="62"/>
      <c r="R128" s="63"/>
      <c r="S128" s="63"/>
      <c r="T128" s="64"/>
      <c r="U128" s="64"/>
      <c r="V128" s="64"/>
      <c r="W128" s="64"/>
      <c r="X128" s="64"/>
      <c r="Y128" s="64"/>
      <c r="Z128" s="64"/>
      <c r="AA128" s="64"/>
      <c r="AB128" s="64"/>
      <c r="AC128" s="64"/>
      <c r="AD128" s="64"/>
      <c r="AE128" s="65"/>
      <c r="AF128" s="65"/>
      <c r="AG128" s="65"/>
      <c r="AH128" s="314">
        <v>883</v>
      </c>
      <c r="AI128" s="315">
        <v>528</v>
      </c>
      <c r="AJ128" s="316">
        <v>0</v>
      </c>
      <c r="AK128" s="302">
        <f t="shared" si="8"/>
        <v>0</v>
      </c>
      <c r="AL128" s="317">
        <f t="shared" si="5"/>
        <v>528</v>
      </c>
      <c r="AM128" s="65"/>
      <c r="AN128" s="65"/>
      <c r="AO128" s="318">
        <v>845</v>
      </c>
      <c r="AP128" s="315">
        <v>220</v>
      </c>
      <c r="AQ128" s="315">
        <v>0</v>
      </c>
      <c r="AR128" s="302">
        <f t="shared" si="6"/>
        <v>0</v>
      </c>
      <c r="AS128" s="317">
        <f t="shared" si="7"/>
        <v>220</v>
      </c>
      <c r="AV128" s="62"/>
    </row>
    <row r="129" spans="1:48" s="66" customFormat="1" ht="15.4" x14ac:dyDescent="0.45">
      <c r="A129" s="60"/>
      <c r="B129" s="59"/>
      <c r="C129" s="59"/>
      <c r="D129" s="59"/>
      <c r="E129" s="59"/>
      <c r="F129" s="59"/>
      <c r="G129" s="59"/>
      <c r="H129" s="59"/>
      <c r="I129" s="59"/>
      <c r="J129" s="59"/>
      <c r="K129" s="59"/>
      <c r="L129" s="59"/>
      <c r="M129" s="59"/>
      <c r="N129" s="59"/>
      <c r="O129" s="60"/>
      <c r="P129" s="61"/>
      <c r="Q129" s="62"/>
      <c r="R129" s="63"/>
      <c r="S129" s="63"/>
      <c r="T129" s="64"/>
      <c r="U129" s="64"/>
      <c r="V129" s="64"/>
      <c r="W129" s="64"/>
      <c r="X129" s="64"/>
      <c r="Y129" s="64"/>
      <c r="Z129" s="64"/>
      <c r="AA129" s="64"/>
      <c r="AB129" s="64"/>
      <c r="AC129" s="64"/>
      <c r="AD129" s="64"/>
      <c r="AE129" s="65"/>
      <c r="AF129" s="65"/>
      <c r="AG129" s="65"/>
      <c r="AH129" s="314">
        <v>869</v>
      </c>
      <c r="AI129" s="315">
        <v>529</v>
      </c>
      <c r="AJ129" s="316">
        <v>0</v>
      </c>
      <c r="AK129" s="302">
        <f t="shared" si="8"/>
        <v>0</v>
      </c>
      <c r="AL129" s="317">
        <f t="shared" si="5"/>
        <v>529</v>
      </c>
      <c r="AM129" s="65"/>
      <c r="AN129" s="65"/>
      <c r="AO129" s="318">
        <v>319</v>
      </c>
      <c r="AP129" s="315">
        <v>221</v>
      </c>
      <c r="AQ129" s="315">
        <v>0</v>
      </c>
      <c r="AR129" s="302">
        <f t="shared" ref="AR129:AR170" si="9">IF($B$6=AO129,AP129,0)</f>
        <v>0</v>
      </c>
      <c r="AS129" s="317">
        <f t="shared" si="7"/>
        <v>221</v>
      </c>
      <c r="AV129" s="62"/>
    </row>
    <row r="130" spans="1:48" s="66" customFormat="1" ht="15.4" x14ac:dyDescent="0.45">
      <c r="A130" s="60"/>
      <c r="B130" s="59"/>
      <c r="C130" s="59"/>
      <c r="D130" s="59"/>
      <c r="E130" s="59"/>
      <c r="F130" s="59"/>
      <c r="G130" s="59"/>
      <c r="H130" s="59"/>
      <c r="I130" s="59"/>
      <c r="J130" s="59"/>
      <c r="K130" s="59"/>
      <c r="L130" s="59"/>
      <c r="M130" s="59"/>
      <c r="N130" s="59"/>
      <c r="O130" s="60"/>
      <c r="P130" s="61"/>
      <c r="Q130" s="62"/>
      <c r="R130" s="63"/>
      <c r="S130" s="63"/>
      <c r="T130" s="64"/>
      <c r="U130" s="64"/>
      <c r="V130" s="64"/>
      <c r="W130" s="64"/>
      <c r="X130" s="64"/>
      <c r="Y130" s="64"/>
      <c r="Z130" s="64"/>
      <c r="AA130" s="64"/>
      <c r="AB130" s="64"/>
      <c r="AC130" s="64"/>
      <c r="AD130" s="64"/>
      <c r="AE130" s="65"/>
      <c r="AF130" s="65"/>
      <c r="AG130" s="65"/>
      <c r="AH130" s="314">
        <v>391</v>
      </c>
      <c r="AI130" s="315">
        <v>536</v>
      </c>
      <c r="AJ130" s="316">
        <v>0</v>
      </c>
      <c r="AK130" s="302">
        <f t="shared" si="8"/>
        <v>0</v>
      </c>
      <c r="AL130" s="317">
        <f t="shared" si="5"/>
        <v>536</v>
      </c>
      <c r="AM130" s="65"/>
      <c r="AN130" s="65"/>
      <c r="AO130" s="318">
        <v>308</v>
      </c>
      <c r="AP130" s="315">
        <v>222</v>
      </c>
      <c r="AQ130" s="315">
        <v>0</v>
      </c>
      <c r="AR130" s="302">
        <f t="shared" si="9"/>
        <v>0</v>
      </c>
      <c r="AS130" s="317">
        <f t="shared" si="7"/>
        <v>222</v>
      </c>
      <c r="AV130" s="62"/>
    </row>
    <row r="131" spans="1:48" s="66" customFormat="1" ht="15.4" x14ac:dyDescent="0.45">
      <c r="A131" s="60"/>
      <c r="B131" s="59"/>
      <c r="C131" s="59"/>
      <c r="D131" s="59"/>
      <c r="E131" s="59"/>
      <c r="F131" s="59"/>
      <c r="G131" s="59"/>
      <c r="H131" s="59"/>
      <c r="I131" s="59"/>
      <c r="J131" s="59"/>
      <c r="K131" s="59"/>
      <c r="L131" s="59"/>
      <c r="M131" s="59"/>
      <c r="N131" s="59"/>
      <c r="O131" s="60"/>
      <c r="P131" s="61"/>
      <c r="Q131" s="62"/>
      <c r="R131" s="63"/>
      <c r="S131" s="63"/>
      <c r="T131" s="64"/>
      <c r="U131" s="64"/>
      <c r="V131" s="64"/>
      <c r="W131" s="64"/>
      <c r="X131" s="64"/>
      <c r="Y131" s="64"/>
      <c r="Z131" s="64"/>
      <c r="AA131" s="64"/>
      <c r="AB131" s="64"/>
      <c r="AC131" s="64"/>
      <c r="AD131" s="64"/>
      <c r="AE131" s="65"/>
      <c r="AF131" s="65"/>
      <c r="AG131" s="65"/>
      <c r="AH131" s="314">
        <v>210</v>
      </c>
      <c r="AI131" s="315">
        <v>540</v>
      </c>
      <c r="AJ131" s="316">
        <v>0</v>
      </c>
      <c r="AK131" s="302">
        <f t="shared" si="8"/>
        <v>0</v>
      </c>
      <c r="AL131" s="317">
        <f t="shared" si="5"/>
        <v>540</v>
      </c>
      <c r="AM131" s="65"/>
      <c r="AN131" s="65"/>
      <c r="AO131" s="318">
        <v>333</v>
      </c>
      <c r="AP131" s="315">
        <v>226</v>
      </c>
      <c r="AQ131" s="315">
        <v>0</v>
      </c>
      <c r="AR131" s="302">
        <f t="shared" si="9"/>
        <v>0</v>
      </c>
      <c r="AS131" s="317">
        <f t="shared" si="7"/>
        <v>226</v>
      </c>
      <c r="AV131" s="62"/>
    </row>
    <row r="132" spans="1:48" s="66" customFormat="1" ht="15.4" x14ac:dyDescent="0.45">
      <c r="A132" s="60"/>
      <c r="B132" s="59"/>
      <c r="C132" s="59"/>
      <c r="D132" s="59"/>
      <c r="E132" s="59"/>
      <c r="F132" s="59"/>
      <c r="G132" s="59"/>
      <c r="H132" s="59"/>
      <c r="I132" s="59"/>
      <c r="J132" s="59"/>
      <c r="K132" s="59"/>
      <c r="L132" s="59"/>
      <c r="M132" s="59"/>
      <c r="N132" s="59"/>
      <c r="O132" s="60"/>
      <c r="P132" s="61"/>
      <c r="Q132" s="62"/>
      <c r="R132" s="63"/>
      <c r="S132" s="63"/>
      <c r="T132" s="64"/>
      <c r="U132" s="64"/>
      <c r="V132" s="64"/>
      <c r="W132" s="64"/>
      <c r="X132" s="64"/>
      <c r="Y132" s="64"/>
      <c r="Z132" s="64"/>
      <c r="AA132" s="64"/>
      <c r="AB132" s="64"/>
      <c r="AC132" s="64"/>
      <c r="AD132" s="64"/>
      <c r="AE132" s="65"/>
      <c r="AF132" s="65"/>
      <c r="AG132" s="65"/>
      <c r="AH132" s="314">
        <v>884</v>
      </c>
      <c r="AI132" s="315">
        <v>541</v>
      </c>
      <c r="AJ132" s="316">
        <v>0</v>
      </c>
      <c r="AK132" s="302">
        <f t="shared" si="8"/>
        <v>0</v>
      </c>
      <c r="AL132" s="317">
        <f t="shared" si="5"/>
        <v>541</v>
      </c>
      <c r="AM132" s="65"/>
      <c r="AN132" s="65"/>
      <c r="AO132" s="318">
        <v>370</v>
      </c>
      <c r="AP132" s="315">
        <v>226</v>
      </c>
      <c r="AQ132" s="315">
        <v>0</v>
      </c>
      <c r="AR132" s="302">
        <f t="shared" si="9"/>
        <v>0</v>
      </c>
      <c r="AS132" s="317">
        <f t="shared" si="7"/>
        <v>226</v>
      </c>
      <c r="AV132" s="62"/>
    </row>
    <row r="133" spans="1:48" s="66" customFormat="1" ht="15.4" x14ac:dyDescent="0.45">
      <c r="A133" s="60"/>
      <c r="B133" s="59"/>
      <c r="C133" s="59"/>
      <c r="D133" s="59"/>
      <c r="E133" s="59"/>
      <c r="F133" s="59"/>
      <c r="G133" s="59"/>
      <c r="H133" s="59"/>
      <c r="I133" s="59"/>
      <c r="J133" s="59"/>
      <c r="K133" s="59"/>
      <c r="L133" s="59"/>
      <c r="M133" s="59"/>
      <c r="N133" s="59"/>
      <c r="O133" s="60"/>
      <c r="P133" s="61"/>
      <c r="Q133" s="62"/>
      <c r="R133" s="63"/>
      <c r="S133" s="63"/>
      <c r="T133" s="64"/>
      <c r="U133" s="64"/>
      <c r="V133" s="64"/>
      <c r="W133" s="64"/>
      <c r="X133" s="64"/>
      <c r="Y133" s="64"/>
      <c r="Z133" s="64"/>
      <c r="AA133" s="64"/>
      <c r="AB133" s="64"/>
      <c r="AC133" s="64"/>
      <c r="AD133" s="64"/>
      <c r="AE133" s="65"/>
      <c r="AF133" s="65"/>
      <c r="AG133" s="65"/>
      <c r="AH133" s="314">
        <v>810</v>
      </c>
      <c r="AI133" s="315">
        <v>544</v>
      </c>
      <c r="AJ133" s="316">
        <v>0</v>
      </c>
      <c r="AK133" s="302">
        <f t="shared" si="8"/>
        <v>0</v>
      </c>
      <c r="AL133" s="317">
        <f t="shared" si="5"/>
        <v>544</v>
      </c>
      <c r="AM133" s="65"/>
      <c r="AN133" s="65"/>
      <c r="AO133" s="318">
        <v>884</v>
      </c>
      <c r="AP133" s="315">
        <v>227</v>
      </c>
      <c r="AQ133" s="315">
        <v>0</v>
      </c>
      <c r="AR133" s="302">
        <f t="shared" si="9"/>
        <v>0</v>
      </c>
      <c r="AS133" s="317">
        <f t="shared" si="7"/>
        <v>227</v>
      </c>
      <c r="AV133" s="62"/>
    </row>
    <row r="134" spans="1:48" s="66" customFormat="1" ht="15.4" x14ac:dyDescent="0.45">
      <c r="A134" s="60"/>
      <c r="B134" s="59"/>
      <c r="C134" s="59"/>
      <c r="D134" s="59"/>
      <c r="E134" s="59"/>
      <c r="F134" s="59"/>
      <c r="G134" s="59"/>
      <c r="H134" s="59"/>
      <c r="I134" s="59"/>
      <c r="J134" s="59"/>
      <c r="K134" s="59"/>
      <c r="L134" s="59"/>
      <c r="M134" s="59"/>
      <c r="N134" s="59"/>
      <c r="O134" s="60"/>
      <c r="P134" s="61"/>
      <c r="Q134" s="62"/>
      <c r="R134" s="63"/>
      <c r="S134" s="63"/>
      <c r="T134" s="64"/>
      <c r="U134" s="64"/>
      <c r="V134" s="64"/>
      <c r="W134" s="64"/>
      <c r="X134" s="64"/>
      <c r="Y134" s="64"/>
      <c r="Z134" s="64"/>
      <c r="AA134" s="64"/>
      <c r="AB134" s="64"/>
      <c r="AC134" s="64"/>
      <c r="AD134" s="64"/>
      <c r="AE134" s="65"/>
      <c r="AF134" s="65"/>
      <c r="AG134" s="65"/>
      <c r="AH134" s="314">
        <v>211</v>
      </c>
      <c r="AI134" s="315">
        <v>547</v>
      </c>
      <c r="AJ134" s="316">
        <v>0</v>
      </c>
      <c r="AK134" s="302">
        <f t="shared" si="8"/>
        <v>0</v>
      </c>
      <c r="AL134" s="317">
        <f t="shared" si="5"/>
        <v>547</v>
      </c>
      <c r="AM134" s="65"/>
      <c r="AN134" s="65"/>
      <c r="AO134" s="318">
        <v>808</v>
      </c>
      <c r="AP134" s="315">
        <v>229</v>
      </c>
      <c r="AQ134" s="315">
        <v>0</v>
      </c>
      <c r="AR134" s="302">
        <f t="shared" si="9"/>
        <v>0</v>
      </c>
      <c r="AS134" s="317">
        <f t="shared" si="7"/>
        <v>229</v>
      </c>
      <c r="AV134" s="62"/>
    </row>
    <row r="135" spans="1:48" s="66" customFormat="1" ht="15.4" x14ac:dyDescent="0.45">
      <c r="A135" s="60"/>
      <c r="B135" s="59"/>
      <c r="C135" s="59"/>
      <c r="D135" s="59"/>
      <c r="E135" s="59"/>
      <c r="F135" s="59"/>
      <c r="G135" s="59"/>
      <c r="H135" s="59"/>
      <c r="I135" s="59"/>
      <c r="J135" s="59"/>
      <c r="K135" s="59"/>
      <c r="L135" s="59"/>
      <c r="M135" s="59"/>
      <c r="N135" s="59"/>
      <c r="O135" s="60"/>
      <c r="P135" s="61"/>
      <c r="Q135" s="62"/>
      <c r="R135" s="63"/>
      <c r="S135" s="63"/>
      <c r="T135" s="64"/>
      <c r="U135" s="64"/>
      <c r="V135" s="64"/>
      <c r="W135" s="64"/>
      <c r="X135" s="64"/>
      <c r="Y135" s="64"/>
      <c r="Z135" s="64"/>
      <c r="AA135" s="64"/>
      <c r="AB135" s="64"/>
      <c r="AC135" s="64"/>
      <c r="AD135" s="64"/>
      <c r="AE135" s="65"/>
      <c r="AF135" s="65"/>
      <c r="AG135" s="65"/>
      <c r="AH135" s="314">
        <v>892</v>
      </c>
      <c r="AI135" s="315">
        <v>548</v>
      </c>
      <c r="AJ135" s="316">
        <v>0</v>
      </c>
      <c r="AK135" s="302">
        <f t="shared" si="8"/>
        <v>0</v>
      </c>
      <c r="AL135" s="317">
        <f t="shared" si="5"/>
        <v>548</v>
      </c>
      <c r="AM135" s="65"/>
      <c r="AN135" s="65"/>
      <c r="AO135" s="318">
        <v>380</v>
      </c>
      <c r="AP135" s="315">
        <v>230</v>
      </c>
      <c r="AQ135" s="315">
        <v>0</v>
      </c>
      <c r="AR135" s="302">
        <f t="shared" si="9"/>
        <v>0</v>
      </c>
      <c r="AS135" s="317">
        <f t="shared" si="7"/>
        <v>230</v>
      </c>
      <c r="AV135" s="62"/>
    </row>
    <row r="136" spans="1:48" s="66" customFormat="1" ht="15.4" x14ac:dyDescent="0.45">
      <c r="A136" s="60"/>
      <c r="B136" s="59"/>
      <c r="C136" s="59"/>
      <c r="D136" s="59"/>
      <c r="E136" s="59"/>
      <c r="F136" s="59"/>
      <c r="G136" s="59"/>
      <c r="H136" s="59"/>
      <c r="I136" s="59"/>
      <c r="J136" s="59"/>
      <c r="K136" s="59"/>
      <c r="L136" s="59"/>
      <c r="M136" s="59"/>
      <c r="N136" s="59"/>
      <c r="O136" s="60"/>
      <c r="P136" s="61"/>
      <c r="Q136" s="62"/>
      <c r="R136" s="63"/>
      <c r="S136" s="63"/>
      <c r="T136" s="64"/>
      <c r="U136" s="64"/>
      <c r="V136" s="64"/>
      <c r="W136" s="64"/>
      <c r="X136" s="64"/>
      <c r="Y136" s="64"/>
      <c r="Z136" s="64"/>
      <c r="AA136" s="64"/>
      <c r="AB136" s="64"/>
      <c r="AC136" s="64"/>
      <c r="AD136" s="64"/>
      <c r="AE136" s="65"/>
      <c r="AF136" s="65"/>
      <c r="AG136" s="65"/>
      <c r="AH136" s="314">
        <v>317</v>
      </c>
      <c r="AI136" s="315">
        <v>553</v>
      </c>
      <c r="AJ136" s="316">
        <v>0</v>
      </c>
      <c r="AK136" s="302">
        <f t="shared" si="8"/>
        <v>0</v>
      </c>
      <c r="AL136" s="317">
        <f t="shared" si="5"/>
        <v>553</v>
      </c>
      <c r="AM136" s="65"/>
      <c r="AN136" s="65"/>
      <c r="AO136" s="318">
        <v>210</v>
      </c>
      <c r="AP136" s="315">
        <v>231</v>
      </c>
      <c r="AQ136" s="315">
        <v>0</v>
      </c>
      <c r="AR136" s="302">
        <f t="shared" si="9"/>
        <v>0</v>
      </c>
      <c r="AS136" s="317">
        <f t="shared" si="7"/>
        <v>231</v>
      </c>
      <c r="AV136" s="62"/>
    </row>
    <row r="137" spans="1:48" s="66" customFormat="1" ht="15.4" x14ac:dyDescent="0.45">
      <c r="A137" s="60"/>
      <c r="B137" s="59"/>
      <c r="C137" s="59"/>
      <c r="D137" s="59"/>
      <c r="E137" s="59"/>
      <c r="F137" s="59"/>
      <c r="G137" s="59"/>
      <c r="H137" s="59"/>
      <c r="I137" s="59"/>
      <c r="J137" s="59"/>
      <c r="K137" s="59"/>
      <c r="L137" s="59"/>
      <c r="M137" s="59"/>
      <c r="N137" s="59"/>
      <c r="O137" s="60"/>
      <c r="P137" s="61"/>
      <c r="Q137" s="62"/>
      <c r="R137" s="63"/>
      <c r="S137" s="63"/>
      <c r="T137" s="64"/>
      <c r="U137" s="64"/>
      <c r="V137" s="64"/>
      <c r="W137" s="64"/>
      <c r="X137" s="64"/>
      <c r="Y137" s="64"/>
      <c r="Z137" s="64"/>
      <c r="AA137" s="64"/>
      <c r="AB137" s="64"/>
      <c r="AC137" s="64"/>
      <c r="AD137" s="64"/>
      <c r="AE137" s="65"/>
      <c r="AF137" s="65"/>
      <c r="AG137" s="65"/>
      <c r="AH137" s="314">
        <v>342</v>
      </c>
      <c r="AI137" s="315">
        <v>553</v>
      </c>
      <c r="AJ137" s="316">
        <v>0</v>
      </c>
      <c r="AK137" s="302">
        <f t="shared" si="8"/>
        <v>0</v>
      </c>
      <c r="AL137" s="317">
        <f t="shared" si="5"/>
        <v>553</v>
      </c>
      <c r="AM137" s="65"/>
      <c r="AN137" s="65"/>
      <c r="AO137" s="318">
        <v>919</v>
      </c>
      <c r="AP137" s="315">
        <v>231</v>
      </c>
      <c r="AQ137" s="315">
        <v>0</v>
      </c>
      <c r="AR137" s="302">
        <f t="shared" si="9"/>
        <v>0</v>
      </c>
      <c r="AS137" s="317">
        <f t="shared" si="7"/>
        <v>231</v>
      </c>
      <c r="AV137" s="62"/>
    </row>
    <row r="138" spans="1:48" s="66" customFormat="1" ht="15.4" x14ac:dyDescent="0.45">
      <c r="A138" s="60"/>
      <c r="B138" s="59"/>
      <c r="C138" s="59"/>
      <c r="D138" s="59"/>
      <c r="E138" s="59"/>
      <c r="F138" s="59"/>
      <c r="G138" s="59"/>
      <c r="H138" s="59"/>
      <c r="I138" s="59"/>
      <c r="J138" s="59"/>
      <c r="K138" s="59"/>
      <c r="L138" s="59"/>
      <c r="M138" s="59"/>
      <c r="N138" s="59"/>
      <c r="O138" s="60"/>
      <c r="P138" s="61"/>
      <c r="Q138" s="62"/>
      <c r="R138" s="63"/>
      <c r="S138" s="63"/>
      <c r="T138" s="64"/>
      <c r="U138" s="64"/>
      <c r="V138" s="64"/>
      <c r="W138" s="64"/>
      <c r="X138" s="64"/>
      <c r="Y138" s="64"/>
      <c r="Z138" s="64"/>
      <c r="AA138" s="64"/>
      <c r="AB138" s="64"/>
      <c r="AC138" s="64"/>
      <c r="AD138" s="64"/>
      <c r="AE138" s="65"/>
      <c r="AF138" s="65"/>
      <c r="AG138" s="65"/>
      <c r="AH138" s="314">
        <v>866</v>
      </c>
      <c r="AI138" s="315">
        <v>556</v>
      </c>
      <c r="AJ138" s="316">
        <v>0</v>
      </c>
      <c r="AK138" s="302">
        <f t="shared" si="8"/>
        <v>0</v>
      </c>
      <c r="AL138" s="317">
        <f t="shared" si="5"/>
        <v>556</v>
      </c>
      <c r="AM138" s="65"/>
      <c r="AN138" s="65"/>
      <c r="AO138" s="318">
        <v>373</v>
      </c>
      <c r="AP138" s="315">
        <v>232</v>
      </c>
      <c r="AQ138" s="315">
        <v>0</v>
      </c>
      <c r="AR138" s="302">
        <f t="shared" si="9"/>
        <v>0</v>
      </c>
      <c r="AS138" s="317">
        <f t="shared" si="7"/>
        <v>232</v>
      </c>
      <c r="AV138" s="62"/>
    </row>
    <row r="139" spans="1:48" s="66" customFormat="1" ht="15.4" x14ac:dyDescent="0.45">
      <c r="A139" s="60"/>
      <c r="B139" s="59"/>
      <c r="C139" s="59"/>
      <c r="D139" s="59"/>
      <c r="E139" s="59"/>
      <c r="F139" s="59"/>
      <c r="G139" s="59"/>
      <c r="H139" s="59"/>
      <c r="I139" s="59"/>
      <c r="J139" s="59"/>
      <c r="K139" s="59"/>
      <c r="L139" s="59"/>
      <c r="M139" s="59"/>
      <c r="N139" s="59"/>
      <c r="O139" s="60"/>
      <c r="P139" s="61"/>
      <c r="Q139" s="62"/>
      <c r="R139" s="63"/>
      <c r="S139" s="63"/>
      <c r="T139" s="64"/>
      <c r="U139" s="64"/>
      <c r="V139" s="64"/>
      <c r="W139" s="64"/>
      <c r="X139" s="64"/>
      <c r="Y139" s="64"/>
      <c r="Z139" s="64"/>
      <c r="AA139" s="64"/>
      <c r="AB139" s="64"/>
      <c r="AC139" s="64"/>
      <c r="AD139" s="64"/>
      <c r="AE139" s="65"/>
      <c r="AF139" s="65"/>
      <c r="AG139" s="65"/>
      <c r="AH139" s="314">
        <v>313</v>
      </c>
      <c r="AI139" s="315">
        <v>557</v>
      </c>
      <c r="AJ139" s="316">
        <v>0</v>
      </c>
      <c r="AK139" s="302">
        <f t="shared" si="8"/>
        <v>0</v>
      </c>
      <c r="AL139" s="317">
        <f t="shared" si="5"/>
        <v>557</v>
      </c>
      <c r="AM139" s="65"/>
      <c r="AN139" s="65"/>
      <c r="AO139" s="318">
        <v>383</v>
      </c>
      <c r="AP139" s="315">
        <v>232</v>
      </c>
      <c r="AQ139" s="315">
        <v>0</v>
      </c>
      <c r="AR139" s="302">
        <f t="shared" si="9"/>
        <v>0</v>
      </c>
      <c r="AS139" s="317">
        <f t="shared" si="7"/>
        <v>232</v>
      </c>
      <c r="AV139" s="62"/>
    </row>
    <row r="140" spans="1:48" s="66" customFormat="1" ht="15.4" x14ac:dyDescent="0.45">
      <c r="A140" s="60"/>
      <c r="B140" s="59"/>
      <c r="C140" s="59"/>
      <c r="D140" s="59"/>
      <c r="E140" s="59"/>
      <c r="F140" s="59"/>
      <c r="G140" s="59"/>
      <c r="H140" s="59"/>
      <c r="I140" s="59"/>
      <c r="J140" s="59"/>
      <c r="K140" s="59"/>
      <c r="L140" s="59"/>
      <c r="M140" s="59"/>
      <c r="N140" s="59"/>
      <c r="O140" s="60"/>
      <c r="P140" s="61"/>
      <c r="Q140" s="62"/>
      <c r="R140" s="63"/>
      <c r="S140" s="63"/>
      <c r="T140" s="64"/>
      <c r="U140" s="64"/>
      <c r="V140" s="64"/>
      <c r="W140" s="64"/>
      <c r="X140" s="64"/>
      <c r="Y140" s="64"/>
      <c r="Z140" s="64"/>
      <c r="AA140" s="64"/>
      <c r="AB140" s="64"/>
      <c r="AC140" s="64"/>
      <c r="AD140" s="64"/>
      <c r="AE140" s="65"/>
      <c r="AF140" s="65"/>
      <c r="AG140" s="65"/>
      <c r="AH140" s="314">
        <v>861</v>
      </c>
      <c r="AI140" s="315">
        <v>557</v>
      </c>
      <c r="AJ140" s="316">
        <v>0</v>
      </c>
      <c r="AK140" s="302">
        <f t="shared" si="8"/>
        <v>0</v>
      </c>
      <c r="AL140" s="317">
        <f t="shared" si="5"/>
        <v>557</v>
      </c>
      <c r="AM140" s="65"/>
      <c r="AN140" s="65"/>
      <c r="AO140" s="318">
        <v>850</v>
      </c>
      <c r="AP140" s="315">
        <v>235</v>
      </c>
      <c r="AQ140" s="315">
        <v>0</v>
      </c>
      <c r="AR140" s="302">
        <f t="shared" si="9"/>
        <v>0</v>
      </c>
      <c r="AS140" s="317">
        <f t="shared" si="7"/>
        <v>235</v>
      </c>
      <c r="AV140" s="62"/>
    </row>
    <row r="141" spans="1:48" s="66" customFormat="1" ht="15.4" x14ac:dyDescent="0.45">
      <c r="A141" s="60"/>
      <c r="B141" s="59"/>
      <c r="C141" s="59"/>
      <c r="D141" s="59"/>
      <c r="E141" s="59"/>
      <c r="F141" s="59"/>
      <c r="G141" s="59"/>
      <c r="H141" s="59"/>
      <c r="I141" s="59"/>
      <c r="J141" s="59"/>
      <c r="K141" s="59"/>
      <c r="L141" s="59"/>
      <c r="M141" s="59"/>
      <c r="N141" s="59"/>
      <c r="O141" s="60"/>
      <c r="P141" s="61"/>
      <c r="Q141" s="62"/>
      <c r="R141" s="63"/>
      <c r="S141" s="63"/>
      <c r="T141" s="64"/>
      <c r="U141" s="64"/>
      <c r="V141" s="64"/>
      <c r="W141" s="64"/>
      <c r="X141" s="64"/>
      <c r="Y141" s="64"/>
      <c r="Z141" s="64"/>
      <c r="AA141" s="64"/>
      <c r="AB141" s="64"/>
      <c r="AC141" s="64"/>
      <c r="AD141" s="64"/>
      <c r="AE141" s="65"/>
      <c r="AF141" s="65"/>
      <c r="AG141" s="65"/>
      <c r="AH141" s="314">
        <v>305</v>
      </c>
      <c r="AI141" s="315">
        <v>560</v>
      </c>
      <c r="AJ141" s="316">
        <v>0</v>
      </c>
      <c r="AK141" s="302">
        <f t="shared" si="8"/>
        <v>0</v>
      </c>
      <c r="AL141" s="317">
        <f t="shared" si="5"/>
        <v>560</v>
      </c>
      <c r="AM141" s="65"/>
      <c r="AN141" s="65"/>
      <c r="AO141" s="318">
        <v>931</v>
      </c>
      <c r="AP141" s="315">
        <v>235</v>
      </c>
      <c r="AQ141" s="315">
        <v>0</v>
      </c>
      <c r="AR141" s="302">
        <f t="shared" si="9"/>
        <v>0</v>
      </c>
      <c r="AS141" s="317">
        <f t="shared" si="7"/>
        <v>235</v>
      </c>
      <c r="AV141" s="62"/>
    </row>
    <row r="142" spans="1:48" s="66" customFormat="1" ht="15.4" x14ac:dyDescent="0.45">
      <c r="A142" s="60"/>
      <c r="B142" s="59"/>
      <c r="C142" s="59"/>
      <c r="D142" s="59"/>
      <c r="E142" s="59"/>
      <c r="F142" s="59"/>
      <c r="G142" s="59"/>
      <c r="H142" s="59"/>
      <c r="I142" s="59"/>
      <c r="J142" s="59"/>
      <c r="K142" s="59"/>
      <c r="L142" s="59"/>
      <c r="M142" s="59"/>
      <c r="N142" s="59"/>
      <c r="O142" s="60"/>
      <c r="P142" s="61"/>
      <c r="Q142" s="62"/>
      <c r="R142" s="63"/>
      <c r="S142" s="63"/>
      <c r="T142" s="64"/>
      <c r="U142" s="64"/>
      <c r="V142" s="64"/>
      <c r="W142" s="64"/>
      <c r="X142" s="64"/>
      <c r="Y142" s="64"/>
      <c r="Z142" s="64"/>
      <c r="AA142" s="64"/>
      <c r="AB142" s="64"/>
      <c r="AC142" s="64"/>
      <c r="AD142" s="64"/>
      <c r="AE142" s="65"/>
      <c r="AF142" s="65"/>
      <c r="AG142" s="65"/>
      <c r="AH142" s="314">
        <v>830</v>
      </c>
      <c r="AI142" s="315">
        <v>568</v>
      </c>
      <c r="AJ142" s="316">
        <v>0</v>
      </c>
      <c r="AK142" s="302">
        <f t="shared" si="8"/>
        <v>0</v>
      </c>
      <c r="AL142" s="317">
        <f t="shared" si="5"/>
        <v>568</v>
      </c>
      <c r="AM142" s="65"/>
      <c r="AN142" s="65"/>
      <c r="AO142" s="318">
        <v>890</v>
      </c>
      <c r="AP142" s="315">
        <v>236</v>
      </c>
      <c r="AQ142" s="315">
        <v>0</v>
      </c>
      <c r="AR142" s="302">
        <f t="shared" si="9"/>
        <v>0</v>
      </c>
      <c r="AS142" s="317">
        <f t="shared" si="7"/>
        <v>236</v>
      </c>
      <c r="AV142" s="62"/>
    </row>
    <row r="143" spans="1:48" s="66" customFormat="1" ht="15.4" x14ac:dyDescent="0.45">
      <c r="A143" s="60"/>
      <c r="B143" s="59"/>
      <c r="C143" s="59"/>
      <c r="D143" s="59"/>
      <c r="E143" s="59"/>
      <c r="F143" s="59"/>
      <c r="G143" s="59"/>
      <c r="H143" s="59"/>
      <c r="I143" s="59"/>
      <c r="J143" s="59"/>
      <c r="K143" s="59"/>
      <c r="L143" s="59"/>
      <c r="M143" s="59"/>
      <c r="N143" s="59"/>
      <c r="O143" s="60"/>
      <c r="P143" s="61"/>
      <c r="Q143" s="62"/>
      <c r="R143" s="63"/>
      <c r="S143" s="63"/>
      <c r="T143" s="64"/>
      <c r="U143" s="64"/>
      <c r="V143" s="64"/>
      <c r="W143" s="64"/>
      <c r="X143" s="64"/>
      <c r="Y143" s="64"/>
      <c r="Z143" s="64"/>
      <c r="AA143" s="64"/>
      <c r="AB143" s="64"/>
      <c r="AC143" s="64"/>
      <c r="AD143" s="64"/>
      <c r="AE143" s="65"/>
      <c r="AF143" s="65"/>
      <c r="AG143" s="65"/>
      <c r="AH143" s="314">
        <v>302</v>
      </c>
      <c r="AI143" s="315">
        <v>576</v>
      </c>
      <c r="AJ143" s="316">
        <v>0</v>
      </c>
      <c r="AK143" s="302">
        <f t="shared" si="8"/>
        <v>0</v>
      </c>
      <c r="AL143" s="317">
        <f t="shared" si="5"/>
        <v>576</v>
      </c>
      <c r="AM143" s="65"/>
      <c r="AN143" s="65"/>
      <c r="AO143" s="318">
        <v>344</v>
      </c>
      <c r="AP143" s="315">
        <v>238</v>
      </c>
      <c r="AQ143" s="315">
        <v>0</v>
      </c>
      <c r="AR143" s="302">
        <f t="shared" si="9"/>
        <v>0</v>
      </c>
      <c r="AS143" s="317">
        <f t="shared" si="7"/>
        <v>238</v>
      </c>
      <c r="AV143" s="62"/>
    </row>
    <row r="144" spans="1:48" s="66" customFormat="1" ht="15.4" x14ac:dyDescent="0.45">
      <c r="A144" s="60"/>
      <c r="B144" s="59"/>
      <c r="C144" s="59"/>
      <c r="D144" s="59"/>
      <c r="E144" s="59"/>
      <c r="F144" s="59"/>
      <c r="G144" s="59"/>
      <c r="H144" s="59"/>
      <c r="I144" s="59"/>
      <c r="J144" s="59"/>
      <c r="K144" s="59"/>
      <c r="L144" s="59"/>
      <c r="M144" s="59"/>
      <c r="N144" s="59"/>
      <c r="O144" s="60"/>
      <c r="P144" s="61"/>
      <c r="Q144" s="62"/>
      <c r="R144" s="63"/>
      <c r="S144" s="63"/>
      <c r="T144" s="64"/>
      <c r="U144" s="64"/>
      <c r="V144" s="64"/>
      <c r="W144" s="64"/>
      <c r="X144" s="64"/>
      <c r="Y144" s="64"/>
      <c r="Z144" s="64"/>
      <c r="AA144" s="64"/>
      <c r="AB144" s="64"/>
      <c r="AC144" s="64"/>
      <c r="AD144" s="64"/>
      <c r="AE144" s="65"/>
      <c r="AF144" s="65"/>
      <c r="AG144" s="65"/>
      <c r="AH144" s="314">
        <v>307</v>
      </c>
      <c r="AI144" s="315">
        <v>578</v>
      </c>
      <c r="AJ144" s="316">
        <v>0</v>
      </c>
      <c r="AK144" s="302">
        <f t="shared" si="8"/>
        <v>0</v>
      </c>
      <c r="AL144" s="317">
        <f t="shared" si="5"/>
        <v>578</v>
      </c>
      <c r="AM144" s="65"/>
      <c r="AN144" s="65"/>
      <c r="AO144" s="318">
        <v>371</v>
      </c>
      <c r="AP144" s="315">
        <v>251</v>
      </c>
      <c r="AQ144" s="315">
        <v>0</v>
      </c>
      <c r="AR144" s="302">
        <f t="shared" si="9"/>
        <v>0</v>
      </c>
      <c r="AS144" s="317">
        <f t="shared" si="7"/>
        <v>251</v>
      </c>
      <c r="AV144" s="62"/>
    </row>
    <row r="145" spans="1:48" s="66" customFormat="1" ht="15.4" x14ac:dyDescent="0.45">
      <c r="A145" s="60"/>
      <c r="B145" s="59"/>
      <c r="C145" s="59"/>
      <c r="D145" s="59"/>
      <c r="E145" s="59"/>
      <c r="F145" s="59"/>
      <c r="G145" s="59"/>
      <c r="H145" s="59"/>
      <c r="I145" s="59"/>
      <c r="J145" s="59"/>
      <c r="K145" s="59"/>
      <c r="L145" s="59"/>
      <c r="M145" s="59"/>
      <c r="N145" s="59"/>
      <c r="O145" s="60"/>
      <c r="P145" s="61"/>
      <c r="Q145" s="62"/>
      <c r="R145" s="63"/>
      <c r="S145" s="63"/>
      <c r="T145" s="64"/>
      <c r="U145" s="64"/>
      <c r="V145" s="64"/>
      <c r="W145" s="64"/>
      <c r="X145" s="64"/>
      <c r="Y145" s="64"/>
      <c r="Z145" s="64"/>
      <c r="AA145" s="64"/>
      <c r="AB145" s="64"/>
      <c r="AC145" s="64"/>
      <c r="AD145" s="64"/>
      <c r="AE145" s="65"/>
      <c r="AF145" s="65"/>
      <c r="AG145" s="65"/>
      <c r="AH145" s="314">
        <v>825</v>
      </c>
      <c r="AI145" s="315">
        <v>583</v>
      </c>
      <c r="AJ145" s="316">
        <v>0</v>
      </c>
      <c r="AK145" s="302">
        <f t="shared" si="8"/>
        <v>0</v>
      </c>
      <c r="AL145" s="317">
        <f t="shared" si="5"/>
        <v>583</v>
      </c>
      <c r="AM145" s="65"/>
      <c r="AN145" s="65"/>
      <c r="AO145" s="318">
        <v>311</v>
      </c>
      <c r="AP145" s="315">
        <v>253</v>
      </c>
      <c r="AQ145" s="315">
        <v>0</v>
      </c>
      <c r="AR145" s="302">
        <f t="shared" si="9"/>
        <v>0</v>
      </c>
      <c r="AS145" s="317">
        <f t="shared" si="7"/>
        <v>253</v>
      </c>
      <c r="AV145" s="62"/>
    </row>
    <row r="146" spans="1:48" s="66" customFormat="1" ht="15.4" x14ac:dyDescent="0.45">
      <c r="A146" s="60"/>
      <c r="B146" s="59"/>
      <c r="C146" s="59"/>
      <c r="D146" s="59"/>
      <c r="E146" s="59"/>
      <c r="F146" s="59"/>
      <c r="G146" s="59"/>
      <c r="H146" s="59"/>
      <c r="I146" s="59"/>
      <c r="J146" s="59"/>
      <c r="K146" s="59"/>
      <c r="L146" s="59"/>
      <c r="M146" s="59"/>
      <c r="N146" s="59"/>
      <c r="O146" s="60"/>
      <c r="P146" s="61"/>
      <c r="Q146" s="62"/>
      <c r="R146" s="63"/>
      <c r="S146" s="63"/>
      <c r="T146" s="64"/>
      <c r="U146" s="64"/>
      <c r="V146" s="64"/>
      <c r="W146" s="64"/>
      <c r="X146" s="64"/>
      <c r="Y146" s="64"/>
      <c r="Z146" s="64"/>
      <c r="AA146" s="64"/>
      <c r="AB146" s="64"/>
      <c r="AC146" s="64"/>
      <c r="AD146" s="64"/>
      <c r="AE146" s="65"/>
      <c r="AF146" s="65"/>
      <c r="AG146" s="65"/>
      <c r="AH146" s="314">
        <v>320</v>
      </c>
      <c r="AI146" s="315">
        <v>592</v>
      </c>
      <c r="AJ146" s="316">
        <v>0</v>
      </c>
      <c r="AK146" s="302">
        <f t="shared" si="8"/>
        <v>0</v>
      </c>
      <c r="AL146" s="317">
        <f t="shared" si="5"/>
        <v>592</v>
      </c>
      <c r="AM146" s="65"/>
      <c r="AN146" s="65"/>
      <c r="AO146" s="318">
        <v>330</v>
      </c>
      <c r="AP146" s="315">
        <v>268</v>
      </c>
      <c r="AQ146" s="315">
        <v>0</v>
      </c>
      <c r="AR146" s="302">
        <f t="shared" si="9"/>
        <v>0</v>
      </c>
      <c r="AS146" s="317">
        <f t="shared" si="7"/>
        <v>268</v>
      </c>
      <c r="AV146" s="62"/>
    </row>
    <row r="147" spans="1:48" s="66" customFormat="1" ht="15.4" x14ac:dyDescent="0.45">
      <c r="A147" s="60"/>
      <c r="B147" s="59"/>
      <c r="C147" s="59"/>
      <c r="D147" s="59"/>
      <c r="E147" s="59"/>
      <c r="F147" s="59"/>
      <c r="G147" s="59"/>
      <c r="H147" s="59"/>
      <c r="I147" s="59"/>
      <c r="J147" s="59"/>
      <c r="K147" s="59"/>
      <c r="L147" s="59"/>
      <c r="M147" s="59"/>
      <c r="N147" s="59"/>
      <c r="O147" s="60"/>
      <c r="P147" s="61"/>
      <c r="Q147" s="62"/>
      <c r="R147" s="63"/>
      <c r="S147" s="63"/>
      <c r="T147" s="64"/>
      <c r="U147" s="64"/>
      <c r="V147" s="64"/>
      <c r="W147" s="64"/>
      <c r="X147" s="64"/>
      <c r="Y147" s="64"/>
      <c r="Z147" s="64"/>
      <c r="AA147" s="64"/>
      <c r="AB147" s="64"/>
      <c r="AC147" s="64"/>
      <c r="AD147" s="64"/>
      <c r="AE147" s="65"/>
      <c r="AF147" s="65"/>
      <c r="AG147" s="65"/>
      <c r="AH147" s="314">
        <v>330</v>
      </c>
      <c r="AI147" s="315">
        <v>594</v>
      </c>
      <c r="AJ147" s="316">
        <v>0</v>
      </c>
      <c r="AK147" s="302">
        <f t="shared" si="8"/>
        <v>0</v>
      </c>
      <c r="AL147" s="317">
        <f t="shared" si="5"/>
        <v>594</v>
      </c>
      <c r="AM147" s="65"/>
      <c r="AN147" s="65"/>
      <c r="AO147" s="318">
        <v>825</v>
      </c>
      <c r="AP147" s="315">
        <v>269</v>
      </c>
      <c r="AQ147" s="315">
        <v>0</v>
      </c>
      <c r="AR147" s="302">
        <f t="shared" si="9"/>
        <v>0</v>
      </c>
      <c r="AS147" s="317">
        <f t="shared" si="7"/>
        <v>269</v>
      </c>
      <c r="AV147" s="62"/>
    </row>
    <row r="148" spans="1:48" s="66" customFormat="1" ht="15.4" x14ac:dyDescent="0.45">
      <c r="A148" s="60"/>
      <c r="B148" s="59"/>
      <c r="C148" s="59"/>
      <c r="D148" s="59"/>
      <c r="E148" s="59"/>
      <c r="F148" s="59"/>
      <c r="G148" s="59"/>
      <c r="H148" s="59"/>
      <c r="I148" s="59"/>
      <c r="J148" s="59"/>
      <c r="K148" s="59"/>
      <c r="L148" s="59"/>
      <c r="M148" s="59"/>
      <c r="N148" s="59"/>
      <c r="O148" s="60"/>
      <c r="P148" s="61"/>
      <c r="Q148" s="62"/>
      <c r="R148" s="63"/>
      <c r="S148" s="63"/>
      <c r="T148" s="64"/>
      <c r="U148" s="64"/>
      <c r="V148" s="64"/>
      <c r="W148" s="64"/>
      <c r="X148" s="64"/>
      <c r="Y148" s="64"/>
      <c r="Z148" s="64"/>
      <c r="AA148" s="64"/>
      <c r="AB148" s="64"/>
      <c r="AC148" s="64"/>
      <c r="AD148" s="64"/>
      <c r="AE148" s="65"/>
      <c r="AF148" s="65"/>
      <c r="AG148" s="65"/>
      <c r="AH148" s="314">
        <v>381</v>
      </c>
      <c r="AI148" s="315">
        <v>599</v>
      </c>
      <c r="AJ148" s="316">
        <v>0</v>
      </c>
      <c r="AK148" s="302">
        <f t="shared" si="8"/>
        <v>0</v>
      </c>
      <c r="AL148" s="317">
        <f t="shared" ref="AL148:AL170" si="10">IF($B$6=AH148,0,AI148)</f>
        <v>599</v>
      </c>
      <c r="AM148" s="65"/>
      <c r="AN148" s="65"/>
      <c r="AO148" s="318">
        <v>307</v>
      </c>
      <c r="AP148" s="315">
        <v>276</v>
      </c>
      <c r="AQ148" s="315">
        <v>0</v>
      </c>
      <c r="AR148" s="302">
        <f t="shared" si="9"/>
        <v>0</v>
      </c>
      <c r="AS148" s="317">
        <f t="shared" ref="AS148:AS170" si="11">IF($B$6=AO148,0,AP148)</f>
        <v>276</v>
      </c>
      <c r="AV148" s="62"/>
    </row>
    <row r="149" spans="1:48" s="66" customFormat="1" ht="15.4" x14ac:dyDescent="0.45">
      <c r="A149" s="60"/>
      <c r="B149" s="59"/>
      <c r="C149" s="59"/>
      <c r="D149" s="59"/>
      <c r="E149" s="59"/>
      <c r="F149" s="59"/>
      <c r="G149" s="59"/>
      <c r="H149" s="59"/>
      <c r="I149" s="59"/>
      <c r="J149" s="59"/>
      <c r="K149" s="59"/>
      <c r="L149" s="59"/>
      <c r="M149" s="59"/>
      <c r="N149" s="59"/>
      <c r="O149" s="60"/>
      <c r="P149" s="61"/>
      <c r="Q149" s="62"/>
      <c r="R149" s="63"/>
      <c r="S149" s="63"/>
      <c r="T149" s="64"/>
      <c r="U149" s="64"/>
      <c r="V149" s="64"/>
      <c r="W149" s="64"/>
      <c r="X149" s="64"/>
      <c r="Y149" s="64"/>
      <c r="Z149" s="64"/>
      <c r="AA149" s="64"/>
      <c r="AB149" s="64"/>
      <c r="AC149" s="64"/>
      <c r="AD149" s="64"/>
      <c r="AE149" s="65"/>
      <c r="AF149" s="65"/>
      <c r="AG149" s="65"/>
      <c r="AH149" s="314">
        <v>309</v>
      </c>
      <c r="AI149" s="315">
        <v>600</v>
      </c>
      <c r="AJ149" s="316">
        <v>0</v>
      </c>
      <c r="AK149" s="302">
        <f t="shared" si="8"/>
        <v>0</v>
      </c>
      <c r="AL149" s="317">
        <f t="shared" si="10"/>
        <v>600</v>
      </c>
      <c r="AM149" s="65"/>
      <c r="AN149" s="65"/>
      <c r="AO149" s="318">
        <v>870</v>
      </c>
      <c r="AP149" s="315">
        <v>279</v>
      </c>
      <c r="AQ149" s="315">
        <v>0</v>
      </c>
      <c r="AR149" s="302">
        <f t="shared" si="9"/>
        <v>0</v>
      </c>
      <c r="AS149" s="317">
        <f t="shared" si="11"/>
        <v>279</v>
      </c>
      <c r="AV149" s="62"/>
    </row>
    <row r="150" spans="1:48" s="66" customFormat="1" ht="15.4" x14ac:dyDescent="0.45">
      <c r="A150" s="60"/>
      <c r="B150" s="59"/>
      <c r="C150" s="59"/>
      <c r="D150" s="59"/>
      <c r="E150" s="59"/>
      <c r="F150" s="59"/>
      <c r="G150" s="59"/>
      <c r="H150" s="59"/>
      <c r="I150" s="59"/>
      <c r="J150" s="59"/>
      <c r="K150" s="59"/>
      <c r="L150" s="59"/>
      <c r="M150" s="59"/>
      <c r="N150" s="59"/>
      <c r="O150" s="60"/>
      <c r="P150" s="61"/>
      <c r="Q150" s="62"/>
      <c r="R150" s="63"/>
      <c r="S150" s="63"/>
      <c r="T150" s="64"/>
      <c r="U150" s="64"/>
      <c r="V150" s="64"/>
      <c r="W150" s="64"/>
      <c r="X150" s="64"/>
      <c r="Y150" s="64"/>
      <c r="Z150" s="64"/>
      <c r="AA150" s="64"/>
      <c r="AB150" s="64"/>
      <c r="AC150" s="64"/>
      <c r="AD150" s="64"/>
      <c r="AE150" s="65"/>
      <c r="AF150" s="65"/>
      <c r="AG150" s="65"/>
      <c r="AH150" s="314">
        <v>319</v>
      </c>
      <c r="AI150" s="315">
        <v>600</v>
      </c>
      <c r="AJ150" s="316">
        <v>0</v>
      </c>
      <c r="AK150" s="302">
        <f t="shared" si="8"/>
        <v>0</v>
      </c>
      <c r="AL150" s="317">
        <f t="shared" si="10"/>
        <v>600</v>
      </c>
      <c r="AM150" s="65"/>
      <c r="AN150" s="65"/>
      <c r="AO150" s="318">
        <v>821</v>
      </c>
      <c r="AP150" s="315">
        <v>280</v>
      </c>
      <c r="AQ150" s="315">
        <v>0</v>
      </c>
      <c r="AR150" s="302">
        <f t="shared" si="9"/>
        <v>0</v>
      </c>
      <c r="AS150" s="317">
        <f t="shared" si="11"/>
        <v>280</v>
      </c>
      <c r="AV150" s="62"/>
    </row>
    <row r="151" spans="1:48" s="66" customFormat="1" ht="15.4" x14ac:dyDescent="0.45">
      <c r="A151" s="60"/>
      <c r="B151" s="59"/>
      <c r="C151" s="59"/>
      <c r="D151" s="59"/>
      <c r="E151" s="59"/>
      <c r="F151" s="59"/>
      <c r="G151" s="59"/>
      <c r="H151" s="59"/>
      <c r="I151" s="59"/>
      <c r="J151" s="59"/>
      <c r="K151" s="59"/>
      <c r="L151" s="59"/>
      <c r="M151" s="59"/>
      <c r="N151" s="59"/>
      <c r="O151" s="60"/>
      <c r="P151" s="61"/>
      <c r="Q151" s="62"/>
      <c r="R151" s="63"/>
      <c r="S151" s="63"/>
      <c r="T151" s="64"/>
      <c r="U151" s="64"/>
      <c r="V151" s="64"/>
      <c r="W151" s="64"/>
      <c r="X151" s="64"/>
      <c r="Y151" s="64"/>
      <c r="Z151" s="64"/>
      <c r="AA151" s="64"/>
      <c r="AB151" s="64"/>
      <c r="AC151" s="64"/>
      <c r="AD151" s="64"/>
      <c r="AE151" s="65"/>
      <c r="AF151" s="65"/>
      <c r="AG151" s="65"/>
      <c r="AH151" s="314">
        <v>929</v>
      </c>
      <c r="AI151" s="315">
        <v>600</v>
      </c>
      <c r="AJ151" s="316">
        <v>0</v>
      </c>
      <c r="AK151" s="302">
        <f t="shared" si="8"/>
        <v>0</v>
      </c>
      <c r="AL151" s="317">
        <f t="shared" si="10"/>
        <v>600</v>
      </c>
      <c r="AM151" s="65"/>
      <c r="AN151" s="65"/>
      <c r="AO151" s="318">
        <v>861</v>
      </c>
      <c r="AP151" s="315">
        <v>280</v>
      </c>
      <c r="AQ151" s="315">
        <v>0</v>
      </c>
      <c r="AR151" s="302">
        <f t="shared" si="9"/>
        <v>0</v>
      </c>
      <c r="AS151" s="317">
        <f t="shared" si="11"/>
        <v>280</v>
      </c>
      <c r="AV151" s="62"/>
    </row>
    <row r="152" spans="1:48" s="66" customFormat="1" ht="15.4" x14ac:dyDescent="0.45">
      <c r="A152" s="60"/>
      <c r="B152" s="59"/>
      <c r="C152" s="59"/>
      <c r="D152" s="59"/>
      <c r="E152" s="59"/>
      <c r="F152" s="59"/>
      <c r="G152" s="59"/>
      <c r="H152" s="59"/>
      <c r="I152" s="59"/>
      <c r="J152" s="59"/>
      <c r="K152" s="59"/>
      <c r="L152" s="59"/>
      <c r="M152" s="59"/>
      <c r="N152" s="59"/>
      <c r="O152" s="60"/>
      <c r="P152" s="61"/>
      <c r="Q152" s="62"/>
      <c r="R152" s="63"/>
      <c r="S152" s="63"/>
      <c r="T152" s="64"/>
      <c r="U152" s="64"/>
      <c r="V152" s="64"/>
      <c r="W152" s="64"/>
      <c r="X152" s="64"/>
      <c r="Y152" s="64"/>
      <c r="Z152" s="64"/>
      <c r="AA152" s="64"/>
      <c r="AB152" s="64"/>
      <c r="AC152" s="64"/>
      <c r="AD152" s="64"/>
      <c r="AE152" s="65"/>
      <c r="AF152" s="65"/>
      <c r="AG152" s="65"/>
      <c r="AH152" s="314">
        <v>852</v>
      </c>
      <c r="AI152" s="315">
        <v>604</v>
      </c>
      <c r="AJ152" s="316">
        <v>0</v>
      </c>
      <c r="AK152" s="302">
        <f t="shared" si="8"/>
        <v>0</v>
      </c>
      <c r="AL152" s="317">
        <f t="shared" si="10"/>
        <v>604</v>
      </c>
      <c r="AM152" s="65"/>
      <c r="AN152" s="65"/>
      <c r="AO152" s="318">
        <v>204</v>
      </c>
      <c r="AP152" s="315">
        <v>287</v>
      </c>
      <c r="AQ152" s="315">
        <v>0</v>
      </c>
      <c r="AR152" s="302">
        <f t="shared" si="9"/>
        <v>0</v>
      </c>
      <c r="AS152" s="317">
        <f t="shared" si="11"/>
        <v>287</v>
      </c>
      <c r="AV152" s="62"/>
    </row>
    <row r="153" spans="1:48" s="66" customFormat="1" ht="15.4" x14ac:dyDescent="0.45">
      <c r="A153" s="60"/>
      <c r="B153" s="59"/>
      <c r="C153" s="59"/>
      <c r="D153" s="59"/>
      <c r="E153" s="59"/>
      <c r="F153" s="59"/>
      <c r="G153" s="59"/>
      <c r="H153" s="59"/>
      <c r="I153" s="59"/>
      <c r="J153" s="59"/>
      <c r="K153" s="59"/>
      <c r="L153" s="59"/>
      <c r="M153" s="59"/>
      <c r="N153" s="59"/>
      <c r="O153" s="60"/>
      <c r="P153" s="61"/>
      <c r="Q153" s="62"/>
      <c r="R153" s="63"/>
      <c r="S153" s="63"/>
      <c r="T153" s="64"/>
      <c r="U153" s="64"/>
      <c r="V153" s="64"/>
      <c r="W153" s="64"/>
      <c r="X153" s="64"/>
      <c r="Y153" s="64"/>
      <c r="Z153" s="64"/>
      <c r="AA153" s="64"/>
      <c r="AB153" s="64"/>
      <c r="AC153" s="64"/>
      <c r="AD153" s="64"/>
      <c r="AE153" s="65"/>
      <c r="AF153" s="65"/>
      <c r="AG153" s="65"/>
      <c r="AH153" s="314">
        <v>212</v>
      </c>
      <c r="AI153" s="315">
        <v>606</v>
      </c>
      <c r="AJ153" s="316">
        <v>0</v>
      </c>
      <c r="AK153" s="302">
        <f t="shared" si="8"/>
        <v>0</v>
      </c>
      <c r="AL153" s="317">
        <f t="shared" si="10"/>
        <v>606</v>
      </c>
      <c r="AM153" s="65"/>
      <c r="AN153" s="65"/>
      <c r="AO153" s="318">
        <v>892</v>
      </c>
      <c r="AP153" s="315">
        <v>291</v>
      </c>
      <c r="AQ153" s="315">
        <v>0</v>
      </c>
      <c r="AR153" s="302">
        <f t="shared" si="9"/>
        <v>0</v>
      </c>
      <c r="AS153" s="317">
        <f t="shared" si="11"/>
        <v>291</v>
      </c>
      <c r="AV153" s="62"/>
    </row>
    <row r="154" spans="1:48" s="66" customFormat="1" ht="15.4" x14ac:dyDescent="0.45">
      <c r="A154" s="60"/>
      <c r="B154" s="59"/>
      <c r="C154" s="59"/>
      <c r="D154" s="59"/>
      <c r="E154" s="59"/>
      <c r="F154" s="59"/>
      <c r="G154" s="59"/>
      <c r="H154" s="59"/>
      <c r="I154" s="59"/>
      <c r="J154" s="59"/>
      <c r="K154" s="59"/>
      <c r="L154" s="59"/>
      <c r="M154" s="59"/>
      <c r="N154" s="59"/>
      <c r="O154" s="60"/>
      <c r="P154" s="61"/>
      <c r="Q154" s="62"/>
      <c r="R154" s="63"/>
      <c r="S154" s="63"/>
      <c r="T154" s="64"/>
      <c r="U154" s="64"/>
      <c r="V154" s="64"/>
      <c r="W154" s="64"/>
      <c r="X154" s="64"/>
      <c r="Y154" s="64"/>
      <c r="Z154" s="64"/>
      <c r="AA154" s="64"/>
      <c r="AB154" s="64"/>
      <c r="AC154" s="64"/>
      <c r="AD154" s="64"/>
      <c r="AE154" s="65"/>
      <c r="AF154" s="65"/>
      <c r="AG154" s="65"/>
      <c r="AH154" s="314">
        <v>202</v>
      </c>
      <c r="AI154" s="315">
        <v>615</v>
      </c>
      <c r="AJ154" s="316">
        <v>0</v>
      </c>
      <c r="AK154" s="302">
        <f t="shared" si="8"/>
        <v>0</v>
      </c>
      <c r="AL154" s="317">
        <f t="shared" si="10"/>
        <v>615</v>
      </c>
      <c r="AM154" s="65"/>
      <c r="AN154" s="65"/>
      <c r="AO154" s="318">
        <v>309</v>
      </c>
      <c r="AP154" s="315">
        <v>297</v>
      </c>
      <c r="AQ154" s="315">
        <v>0</v>
      </c>
      <c r="AR154" s="302">
        <f t="shared" si="9"/>
        <v>0</v>
      </c>
      <c r="AS154" s="317">
        <f t="shared" si="11"/>
        <v>297</v>
      </c>
      <c r="AV154" s="62"/>
    </row>
    <row r="155" spans="1:48" s="66" customFormat="1" ht="15.4" x14ac:dyDescent="0.45">
      <c r="A155" s="60"/>
      <c r="B155" s="59"/>
      <c r="C155" s="59"/>
      <c r="D155" s="59"/>
      <c r="E155" s="59"/>
      <c r="F155" s="59"/>
      <c r="G155" s="59"/>
      <c r="H155" s="59"/>
      <c r="I155" s="59"/>
      <c r="J155" s="59"/>
      <c r="K155" s="59"/>
      <c r="L155" s="59"/>
      <c r="M155" s="59"/>
      <c r="N155" s="59"/>
      <c r="O155" s="60"/>
      <c r="P155" s="61"/>
      <c r="Q155" s="62"/>
      <c r="R155" s="63"/>
      <c r="S155" s="63"/>
      <c r="T155" s="64"/>
      <c r="U155" s="64"/>
      <c r="V155" s="64"/>
      <c r="W155" s="64"/>
      <c r="X155" s="64"/>
      <c r="Y155" s="64"/>
      <c r="Z155" s="64"/>
      <c r="AA155" s="64"/>
      <c r="AB155" s="64"/>
      <c r="AC155" s="64"/>
      <c r="AD155" s="64"/>
      <c r="AE155" s="65"/>
      <c r="AF155" s="65"/>
      <c r="AG155" s="65"/>
      <c r="AH155" s="314">
        <v>821</v>
      </c>
      <c r="AI155" s="315">
        <v>615</v>
      </c>
      <c r="AJ155" s="316">
        <v>0</v>
      </c>
      <c r="AK155" s="302">
        <f t="shared" si="8"/>
        <v>0</v>
      </c>
      <c r="AL155" s="317">
        <f t="shared" si="10"/>
        <v>615</v>
      </c>
      <c r="AM155" s="65"/>
      <c r="AN155" s="65"/>
      <c r="AO155" s="318">
        <v>802</v>
      </c>
      <c r="AP155" s="315">
        <v>300</v>
      </c>
      <c r="AQ155" s="315">
        <v>0</v>
      </c>
      <c r="AR155" s="302">
        <f t="shared" si="9"/>
        <v>0</v>
      </c>
      <c r="AS155" s="317">
        <f t="shared" si="11"/>
        <v>300</v>
      </c>
      <c r="AV155" s="62"/>
    </row>
    <row r="156" spans="1:48" s="66" customFormat="1" ht="15.4" x14ac:dyDescent="0.45">
      <c r="A156" s="60"/>
      <c r="B156" s="59"/>
      <c r="C156" s="59"/>
      <c r="D156" s="59"/>
      <c r="E156" s="59"/>
      <c r="F156" s="59"/>
      <c r="G156" s="59"/>
      <c r="H156" s="59"/>
      <c r="I156" s="59"/>
      <c r="J156" s="59"/>
      <c r="K156" s="59"/>
      <c r="L156" s="59"/>
      <c r="M156" s="59"/>
      <c r="N156" s="59"/>
      <c r="O156" s="60"/>
      <c r="P156" s="61"/>
      <c r="Q156" s="62"/>
      <c r="R156" s="63"/>
      <c r="S156" s="63"/>
      <c r="T156" s="64"/>
      <c r="U156" s="64"/>
      <c r="V156" s="64"/>
      <c r="W156" s="64"/>
      <c r="X156" s="64"/>
      <c r="Y156" s="64"/>
      <c r="Z156" s="64"/>
      <c r="AA156" s="64"/>
      <c r="AB156" s="64"/>
      <c r="AC156" s="64"/>
      <c r="AD156" s="64"/>
      <c r="AE156" s="65"/>
      <c r="AF156" s="65"/>
      <c r="AG156" s="65"/>
      <c r="AH156" s="314">
        <v>336</v>
      </c>
      <c r="AI156" s="315">
        <v>617</v>
      </c>
      <c r="AJ156" s="316">
        <v>0</v>
      </c>
      <c r="AK156" s="302">
        <f t="shared" si="8"/>
        <v>0</v>
      </c>
      <c r="AL156" s="317">
        <f t="shared" si="10"/>
        <v>617</v>
      </c>
      <c r="AM156" s="65"/>
      <c r="AN156" s="65"/>
      <c r="AO156" s="318">
        <v>830</v>
      </c>
      <c r="AP156" s="315">
        <v>301</v>
      </c>
      <c r="AQ156" s="315">
        <v>0</v>
      </c>
      <c r="AR156" s="302">
        <f t="shared" si="9"/>
        <v>0</v>
      </c>
      <c r="AS156" s="317">
        <f t="shared" si="11"/>
        <v>301</v>
      </c>
      <c r="AV156" s="62"/>
    </row>
    <row r="157" spans="1:48" s="66" customFormat="1" ht="15.4" x14ac:dyDescent="0.45">
      <c r="A157" s="60"/>
      <c r="B157" s="59"/>
      <c r="C157" s="59"/>
      <c r="D157" s="59"/>
      <c r="E157" s="59"/>
      <c r="F157" s="59"/>
      <c r="G157" s="59"/>
      <c r="H157" s="59"/>
      <c r="I157" s="59"/>
      <c r="J157" s="59"/>
      <c r="K157" s="59"/>
      <c r="L157" s="59"/>
      <c r="M157" s="59"/>
      <c r="N157" s="59"/>
      <c r="O157" s="60"/>
      <c r="P157" s="61"/>
      <c r="Q157" s="62"/>
      <c r="R157" s="63"/>
      <c r="S157" s="63"/>
      <c r="T157" s="64"/>
      <c r="U157" s="64"/>
      <c r="V157" s="64"/>
      <c r="W157" s="64"/>
      <c r="X157" s="64"/>
      <c r="Y157" s="64"/>
      <c r="Z157" s="64"/>
      <c r="AA157" s="64"/>
      <c r="AB157" s="64"/>
      <c r="AC157" s="64"/>
      <c r="AD157" s="64"/>
      <c r="AE157" s="65"/>
      <c r="AF157" s="65"/>
      <c r="AG157" s="65"/>
      <c r="AH157" s="314">
        <v>909</v>
      </c>
      <c r="AI157" s="315">
        <v>622</v>
      </c>
      <c r="AJ157" s="316">
        <v>0</v>
      </c>
      <c r="AK157" s="302">
        <f t="shared" si="8"/>
        <v>0</v>
      </c>
      <c r="AL157" s="317">
        <f t="shared" si="10"/>
        <v>622</v>
      </c>
      <c r="AM157" s="65"/>
      <c r="AN157" s="65"/>
      <c r="AO157" s="318">
        <v>212</v>
      </c>
      <c r="AP157" s="315">
        <v>302</v>
      </c>
      <c r="AQ157" s="315">
        <v>0</v>
      </c>
      <c r="AR157" s="302">
        <f t="shared" si="9"/>
        <v>0</v>
      </c>
      <c r="AS157" s="317">
        <f t="shared" si="11"/>
        <v>302</v>
      </c>
      <c r="AV157" s="62"/>
    </row>
    <row r="158" spans="1:48" s="66" customFormat="1" ht="15.4" x14ac:dyDescent="0.45">
      <c r="A158" s="60"/>
      <c r="B158" s="59"/>
      <c r="C158" s="59"/>
      <c r="D158" s="59"/>
      <c r="E158" s="59"/>
      <c r="F158" s="59"/>
      <c r="G158" s="59"/>
      <c r="H158" s="59"/>
      <c r="I158" s="59"/>
      <c r="J158" s="59"/>
      <c r="K158" s="59"/>
      <c r="L158" s="59"/>
      <c r="M158" s="59"/>
      <c r="N158" s="59"/>
      <c r="O158" s="60"/>
      <c r="P158" s="61"/>
      <c r="Q158" s="62"/>
      <c r="R158" s="63"/>
      <c r="S158" s="63"/>
      <c r="T158" s="64"/>
      <c r="U158" s="64"/>
      <c r="V158" s="64"/>
      <c r="W158" s="64"/>
      <c r="X158" s="64"/>
      <c r="Y158" s="64"/>
      <c r="Z158" s="64"/>
      <c r="AA158" s="64"/>
      <c r="AB158" s="64"/>
      <c r="AC158" s="64"/>
      <c r="AD158" s="64"/>
      <c r="AE158" s="65"/>
      <c r="AF158" s="65"/>
      <c r="AG158" s="65"/>
      <c r="AH158" s="314">
        <v>867</v>
      </c>
      <c r="AI158" s="315">
        <v>625</v>
      </c>
      <c r="AJ158" s="316">
        <v>0</v>
      </c>
      <c r="AK158" s="302">
        <f t="shared" si="8"/>
        <v>0</v>
      </c>
      <c r="AL158" s="317">
        <f t="shared" si="10"/>
        <v>625</v>
      </c>
      <c r="AM158" s="65"/>
      <c r="AN158" s="65"/>
      <c r="AO158" s="318">
        <v>211</v>
      </c>
      <c r="AP158" s="315">
        <v>303</v>
      </c>
      <c r="AQ158" s="315">
        <v>0</v>
      </c>
      <c r="AR158" s="302">
        <f t="shared" si="9"/>
        <v>0</v>
      </c>
      <c r="AS158" s="317">
        <f t="shared" si="11"/>
        <v>303</v>
      </c>
      <c r="AV158" s="62"/>
    </row>
    <row r="159" spans="1:48" s="66" customFormat="1" ht="15.4" x14ac:dyDescent="0.45">
      <c r="A159" s="60"/>
      <c r="B159" s="59"/>
      <c r="C159" s="59"/>
      <c r="D159" s="59"/>
      <c r="E159" s="59"/>
      <c r="F159" s="59"/>
      <c r="G159" s="59"/>
      <c r="H159" s="59"/>
      <c r="I159" s="59"/>
      <c r="J159" s="59"/>
      <c r="K159" s="59"/>
      <c r="L159" s="59"/>
      <c r="M159" s="59"/>
      <c r="N159" s="59"/>
      <c r="O159" s="60"/>
      <c r="P159" s="61"/>
      <c r="Q159" s="62"/>
      <c r="R159" s="63"/>
      <c r="S159" s="63"/>
      <c r="T159" s="64"/>
      <c r="U159" s="64"/>
      <c r="V159" s="64"/>
      <c r="W159" s="64"/>
      <c r="X159" s="64"/>
      <c r="Y159" s="64"/>
      <c r="Z159" s="64"/>
      <c r="AA159" s="64"/>
      <c r="AB159" s="64"/>
      <c r="AC159" s="64"/>
      <c r="AD159" s="64"/>
      <c r="AE159" s="65"/>
      <c r="AF159" s="65"/>
      <c r="AG159" s="65"/>
      <c r="AH159" s="314">
        <v>808</v>
      </c>
      <c r="AI159" s="315">
        <v>628</v>
      </c>
      <c r="AJ159" s="316">
        <v>0</v>
      </c>
      <c r="AK159" s="302">
        <f t="shared" si="8"/>
        <v>0</v>
      </c>
      <c r="AL159" s="317">
        <f t="shared" si="10"/>
        <v>628</v>
      </c>
      <c r="AM159" s="65"/>
      <c r="AN159" s="65"/>
      <c r="AO159" s="318">
        <v>314</v>
      </c>
      <c r="AP159" s="315">
        <v>305</v>
      </c>
      <c r="AQ159" s="315">
        <v>0</v>
      </c>
      <c r="AR159" s="302">
        <f t="shared" si="9"/>
        <v>0</v>
      </c>
      <c r="AS159" s="317">
        <f t="shared" si="11"/>
        <v>305</v>
      </c>
      <c r="AV159" s="62"/>
    </row>
    <row r="160" spans="1:48" s="66" customFormat="1" ht="15.4" x14ac:dyDescent="0.45">
      <c r="A160" s="60"/>
      <c r="B160" s="59"/>
      <c r="C160" s="59"/>
      <c r="D160" s="59"/>
      <c r="E160" s="59"/>
      <c r="F160" s="59"/>
      <c r="G160" s="59"/>
      <c r="H160" s="59"/>
      <c r="I160" s="59"/>
      <c r="J160" s="59"/>
      <c r="K160" s="59"/>
      <c r="L160" s="59"/>
      <c r="M160" s="59"/>
      <c r="N160" s="59"/>
      <c r="O160" s="60"/>
      <c r="P160" s="61"/>
      <c r="Q160" s="62"/>
      <c r="R160" s="63"/>
      <c r="S160" s="63"/>
      <c r="T160" s="64"/>
      <c r="U160" s="64"/>
      <c r="V160" s="64"/>
      <c r="W160" s="64"/>
      <c r="X160" s="64"/>
      <c r="Y160" s="64"/>
      <c r="Z160" s="64"/>
      <c r="AA160" s="64"/>
      <c r="AB160" s="64"/>
      <c r="AC160" s="64"/>
      <c r="AD160" s="64"/>
      <c r="AE160" s="65"/>
      <c r="AF160" s="65"/>
      <c r="AG160" s="65"/>
      <c r="AH160" s="314">
        <v>204</v>
      </c>
      <c r="AI160" s="315">
        <v>633</v>
      </c>
      <c r="AJ160" s="316">
        <v>0</v>
      </c>
      <c r="AK160" s="302">
        <f t="shared" si="8"/>
        <v>0</v>
      </c>
      <c r="AL160" s="317">
        <f t="shared" si="10"/>
        <v>633</v>
      </c>
      <c r="AM160" s="65"/>
      <c r="AN160" s="65"/>
      <c r="AO160" s="318">
        <v>342</v>
      </c>
      <c r="AP160" s="315">
        <v>305</v>
      </c>
      <c r="AQ160" s="315">
        <v>0</v>
      </c>
      <c r="AR160" s="302">
        <f t="shared" si="9"/>
        <v>0</v>
      </c>
      <c r="AS160" s="317">
        <f t="shared" si="11"/>
        <v>305</v>
      </c>
      <c r="AV160" s="62"/>
    </row>
    <row r="161" spans="1:48" s="66" customFormat="1" ht="15.4" x14ac:dyDescent="0.45">
      <c r="A161" s="60"/>
      <c r="B161" s="59"/>
      <c r="C161" s="59"/>
      <c r="D161" s="59"/>
      <c r="E161" s="59"/>
      <c r="F161" s="59"/>
      <c r="G161" s="59"/>
      <c r="H161" s="59"/>
      <c r="I161" s="59"/>
      <c r="J161" s="59"/>
      <c r="K161" s="59"/>
      <c r="L161" s="59"/>
      <c r="M161" s="59"/>
      <c r="N161" s="59"/>
      <c r="O161" s="60"/>
      <c r="P161" s="61"/>
      <c r="Q161" s="62"/>
      <c r="R161" s="63"/>
      <c r="S161" s="63"/>
      <c r="T161" s="64"/>
      <c r="U161" s="64"/>
      <c r="V161" s="64"/>
      <c r="W161" s="64"/>
      <c r="X161" s="64"/>
      <c r="Y161" s="64"/>
      <c r="Z161" s="64"/>
      <c r="AA161" s="64"/>
      <c r="AB161" s="64"/>
      <c r="AC161" s="64"/>
      <c r="AD161" s="64"/>
      <c r="AE161" s="65"/>
      <c r="AF161" s="65"/>
      <c r="AG161" s="65"/>
      <c r="AH161" s="314">
        <v>802</v>
      </c>
      <c r="AI161" s="315">
        <v>633</v>
      </c>
      <c r="AJ161" s="316">
        <v>0</v>
      </c>
      <c r="AK161" s="302">
        <f t="shared" si="8"/>
        <v>0</v>
      </c>
      <c r="AL161" s="317">
        <f t="shared" si="10"/>
        <v>633</v>
      </c>
      <c r="AM161" s="65"/>
      <c r="AN161" s="65"/>
      <c r="AO161" s="318">
        <v>909</v>
      </c>
      <c r="AP161" s="315">
        <v>339</v>
      </c>
      <c r="AQ161" s="315">
        <v>0</v>
      </c>
      <c r="AR161" s="302">
        <f t="shared" si="9"/>
        <v>0</v>
      </c>
      <c r="AS161" s="317">
        <f t="shared" si="11"/>
        <v>339</v>
      </c>
      <c r="AV161" s="62"/>
    </row>
    <row r="162" spans="1:48" s="66" customFormat="1" ht="15.4" x14ac:dyDescent="0.45">
      <c r="A162" s="60"/>
      <c r="B162" s="59"/>
      <c r="C162" s="59"/>
      <c r="D162" s="59"/>
      <c r="E162" s="59"/>
      <c r="F162" s="59"/>
      <c r="G162" s="59"/>
      <c r="H162" s="59"/>
      <c r="I162" s="59"/>
      <c r="J162" s="59"/>
      <c r="K162" s="59"/>
      <c r="L162" s="59"/>
      <c r="M162" s="59"/>
      <c r="N162" s="59"/>
      <c r="O162" s="60"/>
      <c r="P162" s="61"/>
      <c r="Q162" s="62"/>
      <c r="R162" s="63"/>
      <c r="S162" s="63"/>
      <c r="T162" s="64"/>
      <c r="U162" s="64"/>
      <c r="V162" s="64"/>
      <c r="W162" s="64"/>
      <c r="X162" s="64"/>
      <c r="Y162" s="64"/>
      <c r="Z162" s="64"/>
      <c r="AA162" s="64"/>
      <c r="AB162" s="64"/>
      <c r="AC162" s="64"/>
      <c r="AD162" s="64"/>
      <c r="AE162" s="65"/>
      <c r="AF162" s="65"/>
      <c r="AG162" s="65"/>
      <c r="AH162" s="314">
        <v>831</v>
      </c>
      <c r="AI162" s="315">
        <v>648</v>
      </c>
      <c r="AJ162" s="316">
        <v>0</v>
      </c>
      <c r="AK162" s="302">
        <f t="shared" si="8"/>
        <v>0</v>
      </c>
      <c r="AL162" s="317">
        <f t="shared" si="10"/>
        <v>648</v>
      </c>
      <c r="AM162" s="65"/>
      <c r="AN162" s="65"/>
      <c r="AO162" s="318">
        <v>381</v>
      </c>
      <c r="AP162" s="315">
        <v>346</v>
      </c>
      <c r="AQ162" s="315">
        <v>0</v>
      </c>
      <c r="AR162" s="302">
        <f t="shared" si="9"/>
        <v>0</v>
      </c>
      <c r="AS162" s="317">
        <f t="shared" si="11"/>
        <v>346</v>
      </c>
      <c r="AV162" s="62"/>
    </row>
    <row r="163" spans="1:48" s="66" customFormat="1" ht="15.4" x14ac:dyDescent="0.45">
      <c r="A163" s="60"/>
      <c r="B163" s="59"/>
      <c r="C163" s="59"/>
      <c r="D163" s="59"/>
      <c r="E163" s="59"/>
      <c r="F163" s="59"/>
      <c r="G163" s="59"/>
      <c r="H163" s="59"/>
      <c r="I163" s="59"/>
      <c r="J163" s="59"/>
      <c r="K163" s="59"/>
      <c r="L163" s="59"/>
      <c r="M163" s="59"/>
      <c r="N163" s="59"/>
      <c r="O163" s="60"/>
      <c r="P163" s="61"/>
      <c r="Q163" s="62"/>
      <c r="R163" s="63"/>
      <c r="S163" s="63"/>
      <c r="T163" s="64"/>
      <c r="U163" s="64"/>
      <c r="V163" s="64"/>
      <c r="W163" s="64"/>
      <c r="X163" s="64"/>
      <c r="Y163" s="64"/>
      <c r="Z163" s="64"/>
      <c r="AA163" s="64"/>
      <c r="AB163" s="64"/>
      <c r="AC163" s="64"/>
      <c r="AD163" s="64"/>
      <c r="AE163" s="65"/>
      <c r="AF163" s="65"/>
      <c r="AG163" s="65"/>
      <c r="AH163" s="314">
        <v>306</v>
      </c>
      <c r="AI163" s="315">
        <v>651</v>
      </c>
      <c r="AJ163" s="316">
        <v>0</v>
      </c>
      <c r="AK163" s="302">
        <f t="shared" si="8"/>
        <v>0</v>
      </c>
      <c r="AL163" s="317">
        <f t="shared" si="10"/>
        <v>651</v>
      </c>
      <c r="AM163" s="65"/>
      <c r="AN163" s="65"/>
      <c r="AO163" s="318">
        <v>831</v>
      </c>
      <c r="AP163" s="315">
        <v>346</v>
      </c>
      <c r="AQ163" s="315">
        <v>0</v>
      </c>
      <c r="AR163" s="302">
        <f t="shared" si="9"/>
        <v>0</v>
      </c>
      <c r="AS163" s="317">
        <f t="shared" si="11"/>
        <v>346</v>
      </c>
      <c r="AV163" s="62"/>
    </row>
    <row r="164" spans="1:48" s="66" customFormat="1" ht="15.4" x14ac:dyDescent="0.45">
      <c r="A164" s="60"/>
      <c r="B164" s="59"/>
      <c r="C164" s="59"/>
      <c r="D164" s="59"/>
      <c r="E164" s="59"/>
      <c r="F164" s="59"/>
      <c r="G164" s="59"/>
      <c r="H164" s="59"/>
      <c r="I164" s="59"/>
      <c r="J164" s="59"/>
      <c r="K164" s="59"/>
      <c r="L164" s="59"/>
      <c r="M164" s="59"/>
      <c r="N164" s="59"/>
      <c r="O164" s="60"/>
      <c r="P164" s="61"/>
      <c r="Q164" s="62"/>
      <c r="R164" s="63"/>
      <c r="S164" s="63"/>
      <c r="T164" s="64"/>
      <c r="U164" s="64"/>
      <c r="V164" s="64"/>
      <c r="W164" s="64"/>
      <c r="X164" s="64"/>
      <c r="Y164" s="64"/>
      <c r="Z164" s="64"/>
      <c r="AA164" s="64"/>
      <c r="AB164" s="64"/>
      <c r="AC164" s="64"/>
      <c r="AD164" s="64"/>
      <c r="AE164" s="65"/>
      <c r="AF164" s="65"/>
      <c r="AG164" s="65"/>
      <c r="AH164" s="314">
        <v>314</v>
      </c>
      <c r="AI164" s="315">
        <v>652</v>
      </c>
      <c r="AJ164" s="316">
        <v>0</v>
      </c>
      <c r="AK164" s="302">
        <f t="shared" si="8"/>
        <v>0</v>
      </c>
      <c r="AL164" s="317">
        <f t="shared" si="10"/>
        <v>652</v>
      </c>
      <c r="AM164" s="65"/>
      <c r="AN164" s="65"/>
      <c r="AO164" s="318">
        <v>202</v>
      </c>
      <c r="AP164" s="315">
        <v>357</v>
      </c>
      <c r="AQ164" s="315">
        <v>0</v>
      </c>
      <c r="AR164" s="302">
        <f t="shared" si="9"/>
        <v>0</v>
      </c>
      <c r="AS164" s="317">
        <f t="shared" si="11"/>
        <v>357</v>
      </c>
      <c r="AV164" s="62"/>
    </row>
    <row r="165" spans="1:48" s="66" customFormat="1" ht="15.4" x14ac:dyDescent="0.45">
      <c r="A165" s="60"/>
      <c r="B165" s="59"/>
      <c r="C165" s="59"/>
      <c r="D165" s="59"/>
      <c r="E165" s="59"/>
      <c r="F165" s="59"/>
      <c r="G165" s="59"/>
      <c r="H165" s="59"/>
      <c r="I165" s="59"/>
      <c r="J165" s="59"/>
      <c r="K165" s="59"/>
      <c r="L165" s="59"/>
      <c r="M165" s="59"/>
      <c r="N165" s="59"/>
      <c r="O165" s="60"/>
      <c r="P165" s="61"/>
      <c r="Q165" s="62"/>
      <c r="R165" s="63"/>
      <c r="S165" s="63"/>
      <c r="T165" s="64"/>
      <c r="U165" s="64"/>
      <c r="V165" s="64"/>
      <c r="W165" s="64"/>
      <c r="X165" s="64"/>
      <c r="Y165" s="64"/>
      <c r="Z165" s="64"/>
      <c r="AA165" s="64"/>
      <c r="AB165" s="64"/>
      <c r="AC165" s="64"/>
      <c r="AD165" s="64"/>
      <c r="AE165" s="65"/>
      <c r="AF165" s="65"/>
      <c r="AG165" s="65"/>
      <c r="AH165" s="314">
        <v>870</v>
      </c>
      <c r="AI165" s="315">
        <v>666</v>
      </c>
      <c r="AJ165" s="316">
        <v>0</v>
      </c>
      <c r="AK165" s="302">
        <f t="shared" si="8"/>
        <v>0</v>
      </c>
      <c r="AL165" s="317">
        <f t="shared" si="10"/>
        <v>666</v>
      </c>
      <c r="AM165" s="65"/>
      <c r="AN165" s="65"/>
      <c r="AO165" s="318">
        <v>867</v>
      </c>
      <c r="AP165" s="315">
        <v>365</v>
      </c>
      <c r="AQ165" s="315">
        <v>0</v>
      </c>
      <c r="AR165" s="302">
        <f t="shared" si="9"/>
        <v>0</v>
      </c>
      <c r="AS165" s="317">
        <f t="shared" si="11"/>
        <v>365</v>
      </c>
      <c r="AV165" s="62"/>
    </row>
    <row r="166" spans="1:48" s="66" customFormat="1" ht="15.4" x14ac:dyDescent="0.45">
      <c r="A166" s="60"/>
      <c r="B166" s="59"/>
      <c r="C166" s="59"/>
      <c r="D166" s="59"/>
      <c r="E166" s="59"/>
      <c r="F166" s="59"/>
      <c r="G166" s="59"/>
      <c r="H166" s="59"/>
      <c r="I166" s="59"/>
      <c r="J166" s="59"/>
      <c r="K166" s="59"/>
      <c r="L166" s="59"/>
      <c r="M166" s="59"/>
      <c r="N166" s="59"/>
      <c r="O166" s="60"/>
      <c r="P166" s="61"/>
      <c r="Q166" s="62"/>
      <c r="R166" s="63"/>
      <c r="S166" s="63"/>
      <c r="T166" s="64"/>
      <c r="U166" s="64"/>
      <c r="V166" s="64"/>
      <c r="W166" s="64"/>
      <c r="X166" s="64"/>
      <c r="Y166" s="64"/>
      <c r="Z166" s="64"/>
      <c r="AA166" s="64"/>
      <c r="AB166" s="64"/>
      <c r="AC166" s="64"/>
      <c r="AD166" s="64"/>
      <c r="AE166" s="65"/>
      <c r="AF166" s="65"/>
      <c r="AG166" s="65"/>
      <c r="AH166" s="314">
        <v>206</v>
      </c>
      <c r="AI166" s="315">
        <v>676</v>
      </c>
      <c r="AJ166" s="316">
        <v>0</v>
      </c>
      <c r="AK166" s="302">
        <f t="shared" si="8"/>
        <v>0</v>
      </c>
      <c r="AL166" s="317">
        <f t="shared" si="10"/>
        <v>676</v>
      </c>
      <c r="AM166" s="65"/>
      <c r="AN166" s="65"/>
      <c r="AO166" s="318">
        <v>320</v>
      </c>
      <c r="AP166" s="315">
        <v>377</v>
      </c>
      <c r="AQ166" s="315">
        <v>0</v>
      </c>
      <c r="AR166" s="302">
        <f t="shared" si="9"/>
        <v>0</v>
      </c>
      <c r="AS166" s="317">
        <f t="shared" si="11"/>
        <v>377</v>
      </c>
      <c r="AV166" s="62"/>
    </row>
    <row r="167" spans="1:48" s="66" customFormat="1" ht="15.4" x14ac:dyDescent="0.45">
      <c r="A167" s="60"/>
      <c r="B167" s="59"/>
      <c r="C167" s="59"/>
      <c r="D167" s="59"/>
      <c r="E167" s="59"/>
      <c r="F167" s="59"/>
      <c r="G167" s="59"/>
      <c r="H167" s="59"/>
      <c r="I167" s="59"/>
      <c r="J167" s="59"/>
      <c r="K167" s="59"/>
      <c r="L167" s="59"/>
      <c r="M167" s="59"/>
      <c r="N167" s="59"/>
      <c r="O167" s="60"/>
      <c r="P167" s="61"/>
      <c r="Q167" s="62"/>
      <c r="R167" s="63"/>
      <c r="S167" s="63"/>
      <c r="T167" s="64"/>
      <c r="U167" s="64"/>
      <c r="V167" s="64"/>
      <c r="W167" s="64"/>
      <c r="X167" s="64"/>
      <c r="Y167" s="64"/>
      <c r="Z167" s="64"/>
      <c r="AA167" s="64"/>
      <c r="AB167" s="64"/>
      <c r="AC167" s="64"/>
      <c r="AD167" s="64"/>
      <c r="AE167" s="65"/>
      <c r="AF167" s="65"/>
      <c r="AG167" s="65"/>
      <c r="AH167" s="314">
        <v>208</v>
      </c>
      <c r="AI167" s="315">
        <v>701</v>
      </c>
      <c r="AJ167" s="316">
        <v>0</v>
      </c>
      <c r="AK167" s="302">
        <f t="shared" si="8"/>
        <v>0</v>
      </c>
      <c r="AL167" s="317">
        <f t="shared" si="10"/>
        <v>701</v>
      </c>
      <c r="AM167" s="65"/>
      <c r="AN167" s="65"/>
      <c r="AO167" s="318">
        <v>312</v>
      </c>
      <c r="AP167" s="315">
        <v>380</v>
      </c>
      <c r="AQ167" s="315">
        <v>0</v>
      </c>
      <c r="AR167" s="302">
        <f t="shared" si="9"/>
        <v>0</v>
      </c>
      <c r="AS167" s="317">
        <f t="shared" si="11"/>
        <v>380</v>
      </c>
      <c r="AV167" s="62"/>
    </row>
    <row r="168" spans="1:48" s="66" customFormat="1" ht="15.4" x14ac:dyDescent="0.45">
      <c r="A168" s="60"/>
      <c r="B168" s="59"/>
      <c r="C168" s="59"/>
      <c r="D168" s="59"/>
      <c r="E168" s="59"/>
      <c r="F168" s="59"/>
      <c r="G168" s="59"/>
      <c r="H168" s="59"/>
      <c r="I168" s="59"/>
      <c r="J168" s="59"/>
      <c r="K168" s="59"/>
      <c r="L168" s="59"/>
      <c r="M168" s="59"/>
      <c r="N168" s="59"/>
      <c r="O168" s="60"/>
      <c r="P168" s="61"/>
      <c r="Q168" s="62"/>
      <c r="R168" s="63"/>
      <c r="S168" s="63"/>
      <c r="T168" s="64"/>
      <c r="U168" s="64"/>
      <c r="V168" s="64"/>
      <c r="W168" s="64"/>
      <c r="X168" s="64"/>
      <c r="Y168" s="64"/>
      <c r="Z168" s="64"/>
      <c r="AA168" s="64"/>
      <c r="AB168" s="64"/>
      <c r="AC168" s="64"/>
      <c r="AD168" s="64"/>
      <c r="AE168" s="65"/>
      <c r="AF168" s="65"/>
      <c r="AG168" s="65"/>
      <c r="AH168" s="314">
        <v>312</v>
      </c>
      <c r="AI168" s="315">
        <v>714</v>
      </c>
      <c r="AJ168" s="316">
        <v>0</v>
      </c>
      <c r="AK168" s="302">
        <f t="shared" ref="AK168:AK170" si="12">IF($B$6=AH168,AI168,0)</f>
        <v>0</v>
      </c>
      <c r="AL168" s="317">
        <f t="shared" si="10"/>
        <v>714</v>
      </c>
      <c r="AM168" s="65"/>
      <c r="AN168" s="65"/>
      <c r="AO168" s="318">
        <v>206</v>
      </c>
      <c r="AP168" s="315">
        <v>393</v>
      </c>
      <c r="AQ168" s="315">
        <v>0</v>
      </c>
      <c r="AR168" s="302">
        <f t="shared" si="9"/>
        <v>0</v>
      </c>
      <c r="AS168" s="317">
        <f t="shared" si="11"/>
        <v>393</v>
      </c>
      <c r="AV168" s="62"/>
    </row>
    <row r="169" spans="1:48" s="66" customFormat="1" ht="15.4" x14ac:dyDescent="0.45">
      <c r="A169" s="60"/>
      <c r="B169" s="59"/>
      <c r="C169" s="59"/>
      <c r="D169" s="59"/>
      <c r="E169" s="59"/>
      <c r="F169" s="59"/>
      <c r="G169" s="59"/>
      <c r="H169" s="59"/>
      <c r="I169" s="59"/>
      <c r="J169" s="59"/>
      <c r="K169" s="59"/>
      <c r="L169" s="59"/>
      <c r="M169" s="59"/>
      <c r="N169" s="59"/>
      <c r="O169" s="60"/>
      <c r="P169" s="61"/>
      <c r="Q169" s="62"/>
      <c r="R169" s="63"/>
      <c r="S169" s="63"/>
      <c r="T169" s="64"/>
      <c r="U169" s="64"/>
      <c r="V169" s="64"/>
      <c r="W169" s="64"/>
      <c r="X169" s="64"/>
      <c r="Y169" s="64"/>
      <c r="Z169" s="64"/>
      <c r="AA169" s="64"/>
      <c r="AB169" s="64"/>
      <c r="AC169" s="64"/>
      <c r="AD169" s="64"/>
      <c r="AE169" s="65"/>
      <c r="AF169" s="65"/>
      <c r="AG169" s="65"/>
      <c r="AH169" s="314">
        <v>308</v>
      </c>
      <c r="AI169" s="315">
        <v>756</v>
      </c>
      <c r="AJ169" s="316">
        <v>0</v>
      </c>
      <c r="AK169" s="302">
        <f t="shared" si="12"/>
        <v>0</v>
      </c>
      <c r="AL169" s="317">
        <f t="shared" si="10"/>
        <v>756</v>
      </c>
      <c r="AM169" s="65"/>
      <c r="AN169" s="65"/>
      <c r="AO169" s="318">
        <v>208</v>
      </c>
      <c r="AP169" s="315">
        <v>401</v>
      </c>
      <c r="AQ169" s="315">
        <v>0</v>
      </c>
      <c r="AR169" s="302">
        <f t="shared" si="9"/>
        <v>0</v>
      </c>
      <c r="AS169" s="317">
        <f t="shared" si="11"/>
        <v>401</v>
      </c>
      <c r="AV169" s="62"/>
    </row>
    <row r="170" spans="1:48" ht="15.4" x14ac:dyDescent="0.45">
      <c r="AH170" s="314">
        <v>301</v>
      </c>
      <c r="AI170" s="315">
        <v>805</v>
      </c>
      <c r="AJ170" s="316">
        <v>0</v>
      </c>
      <c r="AK170" s="302">
        <f t="shared" si="12"/>
        <v>805</v>
      </c>
      <c r="AL170" s="317">
        <f t="shared" si="10"/>
        <v>0</v>
      </c>
      <c r="AO170" s="318">
        <v>301</v>
      </c>
      <c r="AP170" s="315">
        <v>434</v>
      </c>
      <c r="AQ170" s="315">
        <v>0</v>
      </c>
      <c r="AR170" s="302">
        <f t="shared" si="9"/>
        <v>434</v>
      </c>
      <c r="AS170" s="317">
        <f t="shared" si="11"/>
        <v>0</v>
      </c>
    </row>
  </sheetData>
  <mergeCells count="23">
    <mergeCell ref="C14:E14"/>
    <mergeCell ref="F14:S14"/>
    <mergeCell ref="B4:C4"/>
    <mergeCell ref="D4:E4"/>
    <mergeCell ref="B7:E7"/>
    <mergeCell ref="F7:S7"/>
    <mergeCell ref="G8:M13"/>
    <mergeCell ref="D2:E2"/>
    <mergeCell ref="R17:R18"/>
    <mergeCell ref="S17:S18"/>
    <mergeCell ref="B22:Q22"/>
    <mergeCell ref="L17:L18"/>
    <mergeCell ref="M17:M18"/>
    <mergeCell ref="N17:N18"/>
    <mergeCell ref="O17:O18"/>
    <mergeCell ref="P17:P18"/>
    <mergeCell ref="Q17:Q18"/>
    <mergeCell ref="B17:B18"/>
    <mergeCell ref="C17:C18"/>
    <mergeCell ref="D17:D18"/>
    <mergeCell ref="E17:E18"/>
    <mergeCell ref="J17:J18"/>
    <mergeCell ref="K17:K18"/>
  </mergeCells>
  <conditionalFormatting sqref="C11:D12">
    <cfRule type="containsText" dxfId="17" priority="3" operator="containsText" text="longer">
      <formula>NOT(ISERROR(SEARCH("longer",C11)))</formula>
    </cfRule>
    <cfRule type="containsText" dxfId="16" priority="4" operator="containsText" text="shorter">
      <formula>NOT(ISERROR(SEARCH("shorter",C11)))</formula>
    </cfRule>
    <cfRule type="cellIs" dxfId="15" priority="5" stopIfTrue="1" operator="equal">
      <formula>"Average time in 2011 was shorter"</formula>
    </cfRule>
    <cfRule type="cellIs" dxfId="14" priority="6" stopIfTrue="1" operator="equal">
      <formula>"Average time in 2011 was longer"</formula>
    </cfRule>
  </conditionalFormatting>
  <conditionalFormatting sqref="C10:D10">
    <cfRule type="containsText" dxfId="13" priority="1" operator="containsText" text="days">
      <formula>NOT(ISERROR(SEARCH("days",C10)))</formula>
    </cfRule>
    <cfRule type="containsText" dxfId="12" priority="2" operator="containsText" text="Threshold met">
      <formula>NOT(ISERROR(SEARCH("Threshold met",C10)))</formula>
    </cfRule>
  </conditionalFormatting>
  <dataValidations count="1">
    <dataValidation type="list" showInputMessage="1" showErrorMessage="1" sqref="D4">
      <formula1>LAs</formula1>
    </dataValidation>
  </dataValidations>
  <hyperlinks>
    <hyperlink ref="B2" location="Contents!A1" display="Back to contents"/>
    <hyperlink ref="D2" location="'SN comparison'!B1" display="Statistical Neighbour comparison"/>
  </hyperlinks>
  <printOptions horizontalCentered="1" verticalCentered="1"/>
  <pageMargins left="0" right="0" top="0.35433070866141736" bottom="0.46" header="0" footer="0.15748031496062992"/>
  <pageSetup paperSize="9" scale="4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anchor moveWithCells="1" sizeWithCells="1">
                  <from>
                    <xdr:col>1</xdr:col>
                    <xdr:colOff>19050</xdr:colOff>
                    <xdr:row>18</xdr:row>
                    <xdr:rowOff>0</xdr:rowOff>
                  </from>
                  <to>
                    <xdr:col>13</xdr:col>
                    <xdr:colOff>0</xdr:colOff>
                    <xdr:row>18</xdr:row>
                    <xdr:rowOff>0</xdr:rowOff>
                  </to>
                </anchor>
              </controlPr>
            </control>
          </mc:Choice>
        </mc:AlternateContent>
        <mc:AlternateContent xmlns:mc="http://schemas.openxmlformats.org/markup-compatibility/2006">
          <mc:Choice Requires="x14">
            <control shapeId="12290" r:id="rId5" name="Button 2">
              <controlPr defaultSize="0" print="0" autoFill="0" autoPict="0">
                <anchor moveWithCells="1" sizeWithCells="1">
                  <from>
                    <xdr:col>1</xdr:col>
                    <xdr:colOff>19050</xdr:colOff>
                    <xdr:row>18</xdr:row>
                    <xdr:rowOff>0</xdr:rowOff>
                  </from>
                  <to>
                    <xdr:col>13</xdr:col>
                    <xdr:colOff>0</xdr:colOff>
                    <xdr:row>18</xdr:row>
                    <xdr:rowOff>0</xdr:rowOff>
                  </to>
                </anchor>
              </controlPr>
            </control>
          </mc:Choice>
        </mc:AlternateContent>
        <mc:AlternateContent xmlns:mc="http://schemas.openxmlformats.org/markup-compatibility/2006">
          <mc:Choice Requires="x14">
            <control shapeId="12291" r:id="rId6" name="Button 3">
              <controlPr defaultSize="0" print="0" autoFill="0" autoPict="0">
                <anchor moveWithCells="1" sizeWithCells="1">
                  <from>
                    <xdr:col>1</xdr:col>
                    <xdr:colOff>19050</xdr:colOff>
                    <xdr:row>18</xdr:row>
                    <xdr:rowOff>0</xdr:rowOff>
                  </from>
                  <to>
                    <xdr:col>15</xdr:col>
                    <xdr:colOff>0</xdr:colOff>
                    <xdr:row>18</xdr:row>
                    <xdr:rowOff>0</xdr:rowOff>
                  </to>
                </anchor>
              </controlPr>
            </control>
          </mc:Choice>
        </mc:AlternateContent>
        <mc:AlternateContent xmlns:mc="http://schemas.openxmlformats.org/markup-compatibility/2006">
          <mc:Choice Requires="x14">
            <control shapeId="12292" r:id="rId7" name="Button 4">
              <controlPr defaultSize="0" print="0" autoFill="0" autoPict="0">
                <anchor moveWithCells="1" sizeWithCells="1">
                  <from>
                    <xdr:col>14</xdr:col>
                    <xdr:colOff>0</xdr:colOff>
                    <xdr:row>18</xdr:row>
                    <xdr:rowOff>0</xdr:rowOff>
                  </from>
                  <to>
                    <xdr:col>15</xdr:col>
                    <xdr:colOff>0</xdr:colOff>
                    <xdr:row>18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Z26"/>
  <sheetViews>
    <sheetView showGridLines="0" topLeftCell="B1" zoomScale="90" zoomScaleNormal="90" workbookViewId="0">
      <selection activeCell="B2" sqref="B2"/>
    </sheetView>
  </sheetViews>
  <sheetFormatPr defaultColWidth="9.1328125" defaultRowHeight="12.75" x14ac:dyDescent="0.35"/>
  <cols>
    <col min="1" max="1" width="1" style="152" hidden="1" customWidth="1"/>
    <col min="2" max="2" width="7.86328125" style="152" customWidth="1"/>
    <col min="3" max="3" width="22.1328125" style="152" customWidth="1"/>
    <col min="4" max="4" width="9.265625" style="152" customWidth="1"/>
    <col min="5" max="5" width="15.73046875" style="152" customWidth="1"/>
    <col min="6" max="6" width="16.59765625" style="152" customWidth="1"/>
    <col min="7" max="25" width="15.73046875" style="152" customWidth="1"/>
    <col min="26" max="27" width="9" style="152"/>
    <col min="28" max="16384" width="9.1328125" style="152"/>
  </cols>
  <sheetData>
    <row r="1" spans="1:26" s="137" customFormat="1" ht="6.75" customHeight="1" x14ac:dyDescent="0.35">
      <c r="A1" s="134">
        <v>970</v>
      </c>
      <c r="B1" s="135"/>
      <c r="C1" s="135"/>
      <c r="D1" s="135"/>
      <c r="E1" s="135"/>
      <c r="F1" s="135"/>
      <c r="G1" s="135"/>
      <c r="H1" s="135"/>
      <c r="I1" s="135"/>
      <c r="J1" s="135"/>
      <c r="K1" s="136"/>
      <c r="L1" s="136"/>
    </row>
    <row r="2" spans="1:26" s="137" customFormat="1" ht="15" x14ac:dyDescent="0.4">
      <c r="A2" s="138">
        <v>988</v>
      </c>
      <c r="B2" s="274" t="s">
        <v>359</v>
      </c>
      <c r="C2" s="135"/>
      <c r="D2" s="373" t="s">
        <v>357</v>
      </c>
      <c r="E2" s="373"/>
      <c r="F2" s="373"/>
      <c r="G2" s="135"/>
      <c r="H2" s="135"/>
      <c r="I2" s="135"/>
      <c r="J2" s="135"/>
      <c r="K2" s="136"/>
      <c r="L2" s="136"/>
    </row>
    <row r="3" spans="1:26" s="142" customFormat="1" ht="30.75" customHeight="1" x14ac:dyDescent="0.6">
      <c r="A3" s="139"/>
      <c r="B3" s="140" t="s">
        <v>220</v>
      </c>
      <c r="C3" s="140"/>
      <c r="D3" s="140"/>
      <c r="E3" s="140"/>
      <c r="F3" s="140"/>
      <c r="G3" s="140"/>
      <c r="H3" s="140"/>
      <c r="I3" s="140"/>
      <c r="J3" s="140"/>
      <c r="K3" s="141"/>
      <c r="L3" s="141"/>
      <c r="M3" s="140"/>
      <c r="N3" s="140"/>
      <c r="O3" s="140"/>
      <c r="P3" s="140"/>
      <c r="Q3" s="140"/>
      <c r="R3" s="139"/>
    </row>
    <row r="4" spans="1:26" s="143" customFormat="1" ht="17.25" x14ac:dyDescent="0.45">
      <c r="B4" s="144"/>
      <c r="C4" s="145"/>
      <c r="D4" s="145"/>
      <c r="E4" s="145"/>
      <c r="F4" s="146"/>
      <c r="G4" s="147"/>
      <c r="K4" s="148"/>
      <c r="L4" s="148"/>
    </row>
    <row r="5" spans="1:26" s="150" customFormat="1" ht="22.5" customHeight="1" x14ac:dyDescent="0.4">
      <c r="A5" s="149"/>
      <c r="B5" s="364" t="s">
        <v>253</v>
      </c>
      <c r="C5" s="365"/>
      <c r="D5" s="365"/>
      <c r="E5" s="365"/>
      <c r="F5" s="365"/>
      <c r="G5" s="365"/>
      <c r="H5" s="365"/>
      <c r="I5" s="365"/>
      <c r="J5" s="365"/>
      <c r="K5" s="365"/>
      <c r="L5" s="365"/>
      <c r="M5" s="365"/>
      <c r="N5" s="365"/>
      <c r="O5" s="365"/>
      <c r="P5" s="365"/>
      <c r="Q5" s="365"/>
      <c r="R5" s="365"/>
      <c r="S5" s="365"/>
      <c r="T5" s="365"/>
      <c r="U5" s="365"/>
      <c r="V5" s="365"/>
      <c r="W5" s="365"/>
      <c r="X5" s="365"/>
      <c r="Y5" s="365"/>
    </row>
    <row r="6" spans="1:26" s="151" customFormat="1" ht="28.5" customHeight="1" x14ac:dyDescent="0.45">
      <c r="B6" s="215"/>
      <c r="C6" s="216"/>
      <c r="D6" s="216"/>
      <c r="E6" s="366" t="s">
        <v>1</v>
      </c>
      <c r="F6" s="367"/>
      <c r="G6" s="367"/>
      <c r="H6" s="368" t="s">
        <v>254</v>
      </c>
      <c r="I6" s="369"/>
      <c r="J6" s="370"/>
      <c r="K6" s="371" t="s">
        <v>2</v>
      </c>
      <c r="L6" s="372"/>
      <c r="M6" s="372"/>
      <c r="N6" s="372"/>
      <c r="O6" s="372"/>
      <c r="P6" s="372"/>
      <c r="Q6" s="372"/>
      <c r="R6" s="372"/>
      <c r="S6" s="372"/>
      <c r="T6" s="372"/>
      <c r="U6" s="372"/>
      <c r="V6" s="372"/>
      <c r="W6" s="372"/>
      <c r="X6" s="372"/>
      <c r="Y6" s="372"/>
    </row>
    <row r="7" spans="1:26" ht="141" customHeight="1" x14ac:dyDescent="0.35">
      <c r="B7" s="217"/>
      <c r="C7" s="218"/>
      <c r="D7" s="218"/>
      <c r="E7" s="247" t="s">
        <v>352</v>
      </c>
      <c r="F7" s="248" t="s">
        <v>353</v>
      </c>
      <c r="G7" s="248" t="s">
        <v>354</v>
      </c>
      <c r="H7" s="244" t="s">
        <v>31</v>
      </c>
      <c r="I7" s="245" t="s">
        <v>32</v>
      </c>
      <c r="J7" s="246" t="s">
        <v>255</v>
      </c>
      <c r="K7" s="245" t="s">
        <v>256</v>
      </c>
      <c r="L7" s="245" t="s">
        <v>257</v>
      </c>
      <c r="M7" s="245" t="s">
        <v>407</v>
      </c>
      <c r="N7" s="245" t="s">
        <v>258</v>
      </c>
      <c r="O7" s="245" t="s">
        <v>259</v>
      </c>
      <c r="P7" s="245" t="s">
        <v>406</v>
      </c>
      <c r="Q7" s="245" t="s">
        <v>405</v>
      </c>
      <c r="R7" s="245" t="s">
        <v>408</v>
      </c>
      <c r="S7" s="245" t="s">
        <v>260</v>
      </c>
      <c r="T7" s="245" t="s">
        <v>261</v>
      </c>
      <c r="U7" s="245" t="s">
        <v>262</v>
      </c>
      <c r="V7" s="245" t="s">
        <v>47</v>
      </c>
      <c r="W7" s="245" t="s">
        <v>403</v>
      </c>
      <c r="X7" s="245" t="s">
        <v>404</v>
      </c>
      <c r="Y7" s="245" t="s">
        <v>263</v>
      </c>
      <c r="Z7" s="153"/>
    </row>
    <row r="8" spans="1:26" ht="21" customHeight="1" x14ac:dyDescent="0.35">
      <c r="B8" s="219">
        <f>'LA Scorecards'!B6</f>
        <v>301</v>
      </c>
      <c r="C8" s="220" t="str">
        <f>VLOOKUP($B8,'LA lists'!$B$3:$C$156,2,FALSE)</f>
        <v>Barking and Dagenham</v>
      </c>
      <c r="D8" s="221"/>
      <c r="E8" s="222">
        <f>VLOOKUP($B8,Data!$A:$BE,Data!K$2,FALSE)</f>
        <v>805</v>
      </c>
      <c r="F8" s="222">
        <f>VLOOKUP($B8,Data!$A:$BE,Data!W$2,FALSE)</f>
        <v>434</v>
      </c>
      <c r="G8" s="321">
        <f>VLOOKUP($B8,Data!$A:$BE,Data!AC$2,FALSE)</f>
        <v>24</v>
      </c>
      <c r="H8" s="223" t="str">
        <f>VLOOKUP($B8,Data!$A:$BE,Data!AD$2,FALSE)</f>
        <v>x</v>
      </c>
      <c r="I8" s="224" t="str">
        <f>VLOOKUP($B8,Data!$A:$BE,Data!AE$2,FALSE)</f>
        <v>x</v>
      </c>
      <c r="J8" s="325" t="str">
        <f>VLOOKUP($B8,Data!$A:$BE,Data!AF$2,FALSE)</f>
        <v>x</v>
      </c>
      <c r="K8" s="225">
        <f>VLOOKUP($B8,Data!$A:$BE,Data!AG$2,FALSE)</f>
        <v>20</v>
      </c>
      <c r="L8" s="225">
        <f>VLOOKUP($B8,Data!$A:$BE,Data!AH$2,FALSE)</f>
        <v>20</v>
      </c>
      <c r="M8" s="327">
        <f>VLOOKUP($B8,Data!$A:$BE,Data!AI$2,FALSE)</f>
        <v>0</v>
      </c>
      <c r="N8" s="225">
        <f>VLOOKUP($B8,Data!$A:$BE,Data!AJ$2,FALSE)</f>
        <v>15</v>
      </c>
      <c r="O8" s="225">
        <f>VLOOKUP($B8,Data!$A:$BE,Data!AK$2,FALSE)</f>
        <v>15</v>
      </c>
      <c r="P8" s="327">
        <f>VLOOKUP($B8,Data!$A:$BE,Data!AL$2,FALSE)</f>
        <v>0</v>
      </c>
      <c r="Q8" s="327">
        <f>VLOOKUP($B8,Data!$A:$BE,Data!AO$2,FALSE)</f>
        <v>8</v>
      </c>
      <c r="R8" s="321">
        <f>VLOOKUP($B8,Data!$A:$BE,Data!AQ$2,FALSE)</f>
        <v>9</v>
      </c>
      <c r="S8" s="222">
        <f>VLOOKUP($B8,Data!$A:$BE,Data!AR$2,FALSE)</f>
        <v>40</v>
      </c>
      <c r="T8" s="222">
        <f>VLOOKUP($B8,Data!$A:$BE,Data!AS$2,FALSE)</f>
        <v>15</v>
      </c>
      <c r="U8" s="222">
        <f>VLOOKUP($B8,Data!$A:$BE,Data!AT$2,FALSE)</f>
        <v>609</v>
      </c>
      <c r="V8" s="222">
        <f>VLOOKUP($B8,Data!$A:$BE,Data!AU$2,FALSE)</f>
        <v>0</v>
      </c>
      <c r="W8" s="321">
        <f>VLOOKUP($B8,Data!$A:$BE,Data!AX$2,FALSE)</f>
        <v>4</v>
      </c>
      <c r="X8" s="321">
        <f>VLOOKUP($B8,Data!$A:$BE,Data!BA$2,FALSE)</f>
        <v>4</v>
      </c>
      <c r="Y8" s="222">
        <f>VLOOKUP($B8,Data!$A:$BE,Data!BB$2,FALSE)</f>
        <v>31</v>
      </c>
      <c r="Z8" s="156"/>
    </row>
    <row r="9" spans="1:26" ht="21" customHeight="1" x14ac:dyDescent="0.35">
      <c r="B9" s="157">
        <f>VLOOKUP($B$8,'[13]LA SN Groups'!$A$2:$AO$153,3,FALSE)</f>
        <v>203</v>
      </c>
      <c r="C9" s="158" t="str">
        <f>VLOOKUP($B9,'LA lists'!$B$3:$C$156,2,FALSE)</f>
        <v>Greenwich</v>
      </c>
      <c r="D9" s="159" t="str">
        <f>VLOOKUP($B$8,'[13]LA SN Groups'!$A$2:$AO$153,5,FALSE)</f>
        <v>Close</v>
      </c>
      <c r="E9" s="154">
        <f>VLOOKUP($B9,Data!$A:$BE,Data!K$2,FALSE)</f>
        <v>420</v>
      </c>
      <c r="F9" s="154">
        <f>VLOOKUP($B9,Data!$A:$BE,Data!W$2,FALSE)</f>
        <v>185</v>
      </c>
      <c r="G9" s="322">
        <f>VLOOKUP($B9,Data!$A:$BE,Data!AC$2,FALSE)</f>
        <v>63</v>
      </c>
      <c r="H9" s="160">
        <f>VLOOKUP($B9,Data!$A:$BE,Data!AD$2,FALSE)</f>
        <v>5</v>
      </c>
      <c r="I9" s="161" t="str">
        <f>VLOOKUP($B9,Data!$A:$BE,Data!AE$2,FALSE)</f>
        <v>x</v>
      </c>
      <c r="J9" s="326">
        <f>VLOOKUP($B9,Data!$A:$BE,Data!AF$2,FALSE)</f>
        <v>73</v>
      </c>
      <c r="K9" s="155">
        <f>VLOOKUP($B9,Data!$A:$BE,Data!AG$2,FALSE)</f>
        <v>35</v>
      </c>
      <c r="L9" s="155">
        <f>VLOOKUP($B9,Data!$A:$BE,Data!AH$2,FALSE)</f>
        <v>20</v>
      </c>
      <c r="M9" s="328">
        <f>VLOOKUP($B9,Data!$A:$BE,Data!AI$2,FALSE)</f>
        <v>-41</v>
      </c>
      <c r="N9" s="155">
        <f>VLOOKUP($B9,Data!$A:$BE,Data!AJ$2,FALSE)</f>
        <v>20</v>
      </c>
      <c r="O9" s="155">
        <f>VLOOKUP($B9,Data!$A:$BE,Data!AK$2,FALSE)</f>
        <v>15</v>
      </c>
      <c r="P9" s="328">
        <f>VLOOKUP($B9,Data!$A:$BE,Data!AL$2,FALSE)</f>
        <v>-36</v>
      </c>
      <c r="Q9" s="328">
        <f>VLOOKUP($B9,Data!$A:$BE,Data!AO$2,FALSE)</f>
        <v>9</v>
      </c>
      <c r="R9" s="322">
        <f>VLOOKUP($B9,Data!$A:$BE,Data!AQ$2,FALSE)</f>
        <v>30</v>
      </c>
      <c r="S9" s="154">
        <f>VLOOKUP($B9,Data!$A:$BE,Data!AR$2,FALSE)</f>
        <v>15</v>
      </c>
      <c r="T9" s="154">
        <f>VLOOKUP($B9,Data!$A:$BE,Data!AS$2,FALSE)</f>
        <v>10</v>
      </c>
      <c r="U9" s="154">
        <f>VLOOKUP($B9,Data!$A:$BE,Data!AT$2,FALSE)</f>
        <v>393</v>
      </c>
      <c r="V9" s="154">
        <f>VLOOKUP($B9,Data!$A:$BE,Data!AU$2,FALSE)</f>
        <v>0</v>
      </c>
      <c r="W9" s="322">
        <f>VLOOKUP($B9,Data!$A:$BE,Data!AX$2,FALSE)</f>
        <v>6</v>
      </c>
      <c r="X9" s="322">
        <f>VLOOKUP($B9,Data!$A:$BE,Data!BA$2,FALSE)</f>
        <v>2</v>
      </c>
      <c r="Y9" s="154">
        <f>VLOOKUP($B9,Data!$A:$BE,Data!BB$2,FALSE)</f>
        <v>28</v>
      </c>
      <c r="Z9" s="156"/>
    </row>
    <row r="10" spans="1:26" ht="21" customHeight="1" x14ac:dyDescent="0.35">
      <c r="B10" s="157">
        <f>VLOOKUP($B$8,'[13]LA SN Groups'!$A$2:$AO$153,7,FALSE)</f>
        <v>308</v>
      </c>
      <c r="C10" s="158" t="str">
        <f>VLOOKUP($B10,'LA lists'!$B$3:$C$156,2,FALSE)</f>
        <v>Enfield</v>
      </c>
      <c r="D10" s="159" t="str">
        <f>VLOOKUP($B$8,'[13]LA SN Groups'!$A$2:$AO$153,9,FALSE)</f>
        <v>Somewhat close</v>
      </c>
      <c r="E10" s="154">
        <f>VLOOKUP($B10,Data!$A:$BE,Data!K$2,FALSE)</f>
        <v>756</v>
      </c>
      <c r="F10" s="154">
        <f>VLOOKUP($B10,Data!$A:$BE,Data!W$2,FALSE)</f>
        <v>222</v>
      </c>
      <c r="G10" s="322">
        <f>VLOOKUP($B10,Data!$A:$BE,Data!AC$2,FALSE)</f>
        <v>29</v>
      </c>
      <c r="H10" s="160">
        <f>VLOOKUP($B10,Data!$A:$BE,Data!AD$2,FALSE)</f>
        <v>30</v>
      </c>
      <c r="I10" s="161">
        <f>VLOOKUP($B10,Data!$A:$BE,Data!AE$2,FALSE)</f>
        <v>10</v>
      </c>
      <c r="J10" s="326">
        <f>VLOOKUP($B10,Data!$A:$BE,Data!AF$2,FALSE)</f>
        <v>70</v>
      </c>
      <c r="K10" s="155">
        <f>VLOOKUP($B10,Data!$A:$BE,Data!AG$2,FALSE)</f>
        <v>15</v>
      </c>
      <c r="L10" s="155" t="str">
        <f>VLOOKUP($B10,Data!$A:$BE,Data!AH$2,FALSE)</f>
        <v>x</v>
      </c>
      <c r="M10" s="328">
        <f>VLOOKUP($B10,Data!$A:$BE,Data!AI$2,FALSE)</f>
        <v>-69</v>
      </c>
      <c r="N10" s="155">
        <f>VLOOKUP($B10,Data!$A:$BE,Data!AJ$2,FALSE)</f>
        <v>15</v>
      </c>
      <c r="O10" s="155" t="str">
        <f>VLOOKUP($B10,Data!$A:$BE,Data!AK$2,FALSE)</f>
        <v>x</v>
      </c>
      <c r="P10" s="328">
        <f>VLOOKUP($B10,Data!$A:$BE,Data!AL$2,FALSE)</f>
        <v>-76</v>
      </c>
      <c r="Q10" s="328">
        <f>VLOOKUP($B10,Data!$A:$BE,Data!AO$2,FALSE)</f>
        <v>6</v>
      </c>
      <c r="R10" s="322">
        <f>VLOOKUP($B10,Data!$A:$BE,Data!AQ$2,FALSE)</f>
        <v>21</v>
      </c>
      <c r="S10" s="154">
        <f>VLOOKUP($B10,Data!$A:$BE,Data!AR$2,FALSE)</f>
        <v>10</v>
      </c>
      <c r="T10" s="154">
        <f>VLOOKUP($B10,Data!$A:$BE,Data!AS$2,FALSE)</f>
        <v>10</v>
      </c>
      <c r="U10" s="154">
        <f>VLOOKUP($B10,Data!$A:$BE,Data!AT$2,FALSE)</f>
        <v>415</v>
      </c>
      <c r="V10" s="154" t="str">
        <f>VLOOKUP($B10,Data!$A:$BE,Data!AU$2,FALSE)</f>
        <v>x</v>
      </c>
      <c r="W10" s="322">
        <f>VLOOKUP($B10,Data!$A:$BE,Data!AX$2,FALSE)</f>
        <v>3</v>
      </c>
      <c r="X10" s="322">
        <f>VLOOKUP($B10,Data!$A:$BE,Data!BA$2,FALSE)</f>
        <v>2</v>
      </c>
      <c r="Y10" s="154">
        <f>VLOOKUP($B10,Data!$A:$BE,Data!BB$2,FALSE)</f>
        <v>31</v>
      </c>
      <c r="Z10" s="156"/>
    </row>
    <row r="11" spans="1:26" ht="21" customHeight="1" x14ac:dyDescent="0.35">
      <c r="B11" s="157">
        <f>VLOOKUP($B$8,'[13]LA SN Groups'!$A$2:$AO$153,11,FALSE)</f>
        <v>352</v>
      </c>
      <c r="C11" s="158" t="str">
        <f>VLOOKUP($B11,'LA lists'!$B$3:$C$156,2,FALSE)</f>
        <v>Manchester</v>
      </c>
      <c r="D11" s="159" t="str">
        <f>VLOOKUP($B$8,'[13]LA SN Groups'!$A$2:$AO$153,13,FALSE)</f>
        <v>Somewhat close</v>
      </c>
      <c r="E11" s="154">
        <f>VLOOKUP($B11,Data!$A:$BE,Data!K$2,FALSE)</f>
        <v>463</v>
      </c>
      <c r="F11" s="154">
        <f>VLOOKUP($B11,Data!$A:$BE,Data!W$2,FALSE)</f>
        <v>171</v>
      </c>
      <c r="G11" s="322">
        <f>VLOOKUP($B11,Data!$A:$BE,Data!AC$2,FALSE)</f>
        <v>62</v>
      </c>
      <c r="H11" s="160">
        <f>VLOOKUP($B11,Data!$A:$BE,Data!AD$2,FALSE)</f>
        <v>40</v>
      </c>
      <c r="I11" s="161">
        <f>VLOOKUP($B11,Data!$A:$BE,Data!AE$2,FALSE)</f>
        <v>60</v>
      </c>
      <c r="J11" s="326">
        <f>VLOOKUP($B11,Data!$A:$BE,Data!AF$2,FALSE)</f>
        <v>78</v>
      </c>
      <c r="K11" s="155">
        <f>VLOOKUP($B11,Data!$A:$BE,Data!AG$2,FALSE)</f>
        <v>60</v>
      </c>
      <c r="L11" s="155">
        <f>VLOOKUP($B11,Data!$A:$BE,Data!AH$2,FALSE)</f>
        <v>65</v>
      </c>
      <c r="M11" s="328">
        <f>VLOOKUP($B11,Data!$A:$BE,Data!AI$2,FALSE)</f>
        <v>3</v>
      </c>
      <c r="N11" s="155">
        <f>VLOOKUP($B11,Data!$A:$BE,Data!AJ$2,FALSE)</f>
        <v>60</v>
      </c>
      <c r="O11" s="155">
        <f>VLOOKUP($B11,Data!$A:$BE,Data!AK$2,FALSE)</f>
        <v>55</v>
      </c>
      <c r="P11" s="328">
        <f>VLOOKUP($B11,Data!$A:$BE,Data!AL$2,FALSE)</f>
        <v>-2</v>
      </c>
      <c r="Q11" s="328">
        <f>VLOOKUP($B11,Data!$A:$BE,Data!AO$2,FALSE)</f>
        <v>15</v>
      </c>
      <c r="R11" s="322">
        <f>VLOOKUP($B11,Data!$A:$BE,Data!AQ$2,FALSE)</f>
        <v>10</v>
      </c>
      <c r="S11" s="154">
        <f>VLOOKUP($B11,Data!$A:$BE,Data!AR$2,FALSE)</f>
        <v>55</v>
      </c>
      <c r="T11" s="154">
        <f>VLOOKUP($B11,Data!$A:$BE,Data!AS$2,FALSE)</f>
        <v>30</v>
      </c>
      <c r="U11" s="154">
        <f>VLOOKUP($B11,Data!$A:$BE,Data!AT$2,FALSE)</f>
        <v>399</v>
      </c>
      <c r="V11" s="154">
        <f>VLOOKUP($B11,Data!$A:$BE,Data!AU$2,FALSE)</f>
        <v>10</v>
      </c>
      <c r="W11" s="322">
        <f>VLOOKUP($B11,Data!$A:$BE,Data!AX$2,FALSE)</f>
        <v>10</v>
      </c>
      <c r="X11" s="322">
        <f>VLOOKUP($B11,Data!$A:$BE,Data!BA$2,FALSE)</f>
        <v>3</v>
      </c>
      <c r="Y11" s="154">
        <f>VLOOKUP($B11,Data!$A:$BE,Data!BB$2,FALSE)</f>
        <v>30</v>
      </c>
      <c r="Z11" s="156"/>
    </row>
    <row r="12" spans="1:26" ht="21" customHeight="1" x14ac:dyDescent="0.35">
      <c r="B12" s="157">
        <f>VLOOKUP($B$8,'[13]LA SN Groups'!$A$2:$AO$153,15,FALSE)</f>
        <v>330</v>
      </c>
      <c r="C12" s="158" t="str">
        <f>VLOOKUP($B12,'LA lists'!$B$3:$C$156,2,FALSE)</f>
        <v>Birmingham</v>
      </c>
      <c r="D12" s="159" t="str">
        <f>VLOOKUP($B$8,'[13]LA SN Groups'!$A$2:$AO$153,17,FALSE)</f>
        <v>Somewhat close</v>
      </c>
      <c r="E12" s="154">
        <f>VLOOKUP($B12,Data!$A:$BE,Data!K$2,FALSE)</f>
        <v>594</v>
      </c>
      <c r="F12" s="154">
        <f>VLOOKUP($B12,Data!$A:$BE,Data!W$2,FALSE)</f>
        <v>268</v>
      </c>
      <c r="G12" s="322">
        <f>VLOOKUP($B12,Data!$A:$BE,Data!AC$2,FALSE)</f>
        <v>47</v>
      </c>
      <c r="H12" s="160">
        <f>VLOOKUP($B12,Data!$A:$BE,Data!AD$2,FALSE)</f>
        <v>20</v>
      </c>
      <c r="I12" s="161">
        <f>VLOOKUP($B12,Data!$A:$BE,Data!AE$2,FALSE)</f>
        <v>15</v>
      </c>
      <c r="J12" s="326">
        <f>VLOOKUP($B12,Data!$A:$BE,Data!AF$2,FALSE)</f>
        <v>73</v>
      </c>
      <c r="K12" s="155">
        <f>VLOOKUP($B12,Data!$A:$BE,Data!AG$2,FALSE)</f>
        <v>135</v>
      </c>
      <c r="L12" s="155">
        <f>VLOOKUP($B12,Data!$A:$BE,Data!AH$2,FALSE)</f>
        <v>145</v>
      </c>
      <c r="M12" s="328">
        <f>VLOOKUP($B12,Data!$A:$BE,Data!AI$2,FALSE)</f>
        <v>6</v>
      </c>
      <c r="N12" s="155">
        <f>VLOOKUP($B12,Data!$A:$BE,Data!AJ$2,FALSE)</f>
        <v>110</v>
      </c>
      <c r="O12" s="155">
        <f>VLOOKUP($B12,Data!$A:$BE,Data!AK$2,FALSE)</f>
        <v>105</v>
      </c>
      <c r="P12" s="328">
        <f>VLOOKUP($B12,Data!$A:$BE,Data!AL$2,FALSE)</f>
        <v>-5</v>
      </c>
      <c r="Q12" s="328">
        <f>VLOOKUP($B12,Data!$A:$BE,Data!AO$2,FALSE)</f>
        <v>16</v>
      </c>
      <c r="R12" s="322">
        <f>VLOOKUP($B12,Data!$A:$BE,Data!AQ$2,FALSE)</f>
        <v>12</v>
      </c>
      <c r="S12" s="154">
        <f>VLOOKUP($B12,Data!$A:$BE,Data!AR$2,FALSE)</f>
        <v>135</v>
      </c>
      <c r="T12" s="154">
        <f>VLOOKUP($B12,Data!$A:$BE,Data!AS$2,FALSE)</f>
        <v>90</v>
      </c>
      <c r="U12" s="154">
        <f>VLOOKUP($B12,Data!$A:$BE,Data!AT$2,FALSE)</f>
        <v>513</v>
      </c>
      <c r="V12" s="154">
        <f>VLOOKUP($B12,Data!$A:$BE,Data!AU$2,FALSE)</f>
        <v>0</v>
      </c>
      <c r="W12" s="322">
        <f>VLOOKUP($B12,Data!$A:$BE,Data!AX$2,FALSE)</f>
        <v>12</v>
      </c>
      <c r="X12" s="322">
        <f>VLOOKUP($B12,Data!$A:$BE,Data!BA$2,FALSE)</f>
        <v>5</v>
      </c>
      <c r="Y12" s="154">
        <f>VLOOKUP($B12,Data!$A:$BE,Data!BB$2,FALSE)</f>
        <v>40</v>
      </c>
      <c r="Z12" s="156"/>
    </row>
    <row r="13" spans="1:26" ht="21" customHeight="1" x14ac:dyDescent="0.35">
      <c r="B13" s="157">
        <f>VLOOKUP($B$8,'[13]LA SN Groups'!$A$2:$AO$153,19,FALSE)</f>
        <v>821</v>
      </c>
      <c r="C13" s="158" t="str">
        <f>VLOOKUP($B13,'LA lists'!$B$3:$C$156,2,FALSE)</f>
        <v>Luton</v>
      </c>
      <c r="D13" s="159" t="str">
        <f>VLOOKUP($B$8,'[13]LA SN Groups'!$A$2:$AO$153,21,FALSE)</f>
        <v>Somewhat close</v>
      </c>
      <c r="E13" s="154">
        <f>VLOOKUP($B13,Data!$A:$BE,Data!K$2,FALSE)</f>
        <v>615</v>
      </c>
      <c r="F13" s="154">
        <f>VLOOKUP($B13,Data!$A:$BE,Data!W$2,FALSE)</f>
        <v>280</v>
      </c>
      <c r="G13" s="322">
        <f>VLOOKUP($B13,Data!$A:$BE,Data!AC$2,FALSE)</f>
        <v>46</v>
      </c>
      <c r="H13" s="160">
        <f>VLOOKUP($B13,Data!$A:$BE,Data!AD$2,FALSE)</f>
        <v>5</v>
      </c>
      <c r="I13" s="161" t="str">
        <f>VLOOKUP($B13,Data!$A:$BE,Data!AE$2,FALSE)</f>
        <v>x</v>
      </c>
      <c r="J13" s="326">
        <f>VLOOKUP($B13,Data!$A:$BE,Data!AF$2,FALSE)</f>
        <v>100</v>
      </c>
      <c r="K13" s="155">
        <f>VLOOKUP($B13,Data!$A:$BE,Data!AG$2,FALSE)</f>
        <v>20</v>
      </c>
      <c r="L13" s="155">
        <f>VLOOKUP($B13,Data!$A:$BE,Data!AH$2,FALSE)</f>
        <v>25</v>
      </c>
      <c r="M13" s="328">
        <f>VLOOKUP($B13,Data!$A:$BE,Data!AI$2,FALSE)</f>
        <v>9</v>
      </c>
      <c r="N13" s="155">
        <f>VLOOKUP($B13,Data!$A:$BE,Data!AJ$2,FALSE)</f>
        <v>15</v>
      </c>
      <c r="O13" s="155">
        <f>VLOOKUP($B13,Data!$A:$BE,Data!AK$2,FALSE)</f>
        <v>20</v>
      </c>
      <c r="P13" s="328">
        <f>VLOOKUP($B13,Data!$A:$BE,Data!AL$2,FALSE)</f>
        <v>25</v>
      </c>
      <c r="Q13" s="328">
        <f>VLOOKUP($B13,Data!$A:$BE,Data!AO$2,FALSE)</f>
        <v>10</v>
      </c>
      <c r="R13" s="322">
        <f>VLOOKUP($B13,Data!$A:$BE,Data!AQ$2,FALSE)</f>
        <v>15</v>
      </c>
      <c r="S13" s="154">
        <f>VLOOKUP($B13,Data!$A:$BE,Data!AR$2,FALSE)</f>
        <v>20</v>
      </c>
      <c r="T13" s="154">
        <f>VLOOKUP($B13,Data!$A:$BE,Data!AS$2,FALSE)</f>
        <v>15</v>
      </c>
      <c r="U13" s="154">
        <f>VLOOKUP($B13,Data!$A:$BE,Data!AT$2,FALSE)</f>
        <v>597</v>
      </c>
      <c r="V13" s="154">
        <f>VLOOKUP($B13,Data!$A:$BE,Data!AU$2,FALSE)</f>
        <v>0</v>
      </c>
      <c r="W13" s="322">
        <f>VLOOKUP($B13,Data!$A:$BE,Data!AX$2,FALSE)</f>
        <v>6</v>
      </c>
      <c r="X13" s="322">
        <f>VLOOKUP($B13,Data!$A:$BE,Data!BA$2,FALSE)</f>
        <v>3</v>
      </c>
      <c r="Y13" s="154">
        <f>VLOOKUP($B13,Data!$A:$BE,Data!BB$2,FALSE)</f>
        <v>31</v>
      </c>
      <c r="Z13" s="156"/>
    </row>
    <row r="14" spans="1:26" ht="21" customHeight="1" x14ac:dyDescent="0.35">
      <c r="B14" s="157">
        <f>VLOOKUP($B$8,'[13]LA SN Groups'!$A$2:$AO$153,23,FALSE)</f>
        <v>892</v>
      </c>
      <c r="C14" s="158" t="str">
        <f>VLOOKUP($B14,'LA lists'!$B$3:$C$156,2,FALSE)</f>
        <v>Nottingham</v>
      </c>
      <c r="D14" s="159" t="str">
        <f>VLOOKUP($B$8,'[13]LA SN Groups'!$A$2:$AO$153,25,FALSE)</f>
        <v>Not Close</v>
      </c>
      <c r="E14" s="154">
        <f>VLOOKUP($B14,Data!$A:$BE,Data!K$2,FALSE)</f>
        <v>548</v>
      </c>
      <c r="F14" s="154">
        <f>VLOOKUP($B14,Data!$A:$BE,Data!W$2,FALSE)</f>
        <v>291</v>
      </c>
      <c r="G14" s="322">
        <f>VLOOKUP($B14,Data!$A:$BE,Data!AC$2,FALSE)</f>
        <v>40</v>
      </c>
      <c r="H14" s="160">
        <f>VLOOKUP($B14,Data!$A:$BE,Data!AD$2,FALSE)</f>
        <v>30</v>
      </c>
      <c r="I14" s="161">
        <f>VLOOKUP($B14,Data!$A:$BE,Data!AE$2,FALSE)</f>
        <v>15</v>
      </c>
      <c r="J14" s="326">
        <f>VLOOKUP($B14,Data!$A:$BE,Data!AF$2,FALSE)</f>
        <v>67</v>
      </c>
      <c r="K14" s="155">
        <f>VLOOKUP($B14,Data!$A:$BE,Data!AG$2,FALSE)</f>
        <v>50</v>
      </c>
      <c r="L14" s="155">
        <f>VLOOKUP($B14,Data!$A:$BE,Data!AH$2,FALSE)</f>
        <v>60</v>
      </c>
      <c r="M14" s="328">
        <f>VLOOKUP($B14,Data!$A:$BE,Data!AI$2,FALSE)</f>
        <v>16</v>
      </c>
      <c r="N14" s="155">
        <f>VLOOKUP($B14,Data!$A:$BE,Data!AJ$2,FALSE)</f>
        <v>30</v>
      </c>
      <c r="O14" s="155">
        <f>VLOOKUP($B14,Data!$A:$BE,Data!AK$2,FALSE)</f>
        <v>25</v>
      </c>
      <c r="P14" s="328">
        <f>VLOOKUP($B14,Data!$A:$BE,Data!AL$2,FALSE)</f>
        <v>-26</v>
      </c>
      <c r="Q14" s="328">
        <f>VLOOKUP($B14,Data!$A:$BE,Data!AO$2,FALSE)</f>
        <v>19</v>
      </c>
      <c r="R14" s="322">
        <f>VLOOKUP($B14,Data!$A:$BE,Data!AQ$2,FALSE)</f>
        <v>9</v>
      </c>
      <c r="S14" s="154">
        <f>VLOOKUP($B14,Data!$A:$BE,Data!AR$2,FALSE)</f>
        <v>105</v>
      </c>
      <c r="T14" s="154">
        <f>VLOOKUP($B14,Data!$A:$BE,Data!AS$2,FALSE)</f>
        <v>40</v>
      </c>
      <c r="U14" s="154">
        <f>VLOOKUP($B14,Data!$A:$BE,Data!AT$2,FALSE)</f>
        <v>445</v>
      </c>
      <c r="V14" s="154">
        <f>VLOOKUP($B14,Data!$A:$BE,Data!AU$2,FALSE)</f>
        <v>5</v>
      </c>
      <c r="W14" s="322">
        <f>VLOOKUP($B14,Data!$A:$BE,Data!AX$2,FALSE)</f>
        <v>12</v>
      </c>
      <c r="X14" s="322">
        <f>VLOOKUP($B14,Data!$A:$BE,Data!BA$2,FALSE)</f>
        <v>7</v>
      </c>
      <c r="Y14" s="154">
        <f>VLOOKUP($B14,Data!$A:$BE,Data!BB$2,FALSE)</f>
        <v>35</v>
      </c>
      <c r="Z14" s="156"/>
    </row>
    <row r="15" spans="1:26" ht="21" customHeight="1" x14ac:dyDescent="0.35">
      <c r="B15" s="157">
        <f>VLOOKUP($B$8,'[13]LA SN Groups'!$A$2:$AO$153,27,FALSE)</f>
        <v>320</v>
      </c>
      <c r="C15" s="158" t="str">
        <f>VLOOKUP($B15,'LA lists'!$B$3:$C$156,2,FALSE)</f>
        <v>Waltham Forest</v>
      </c>
      <c r="D15" s="159" t="str">
        <f>VLOOKUP($B$8,'[13]LA SN Groups'!$A$2:$AO$153,29,FALSE)</f>
        <v>Not Close</v>
      </c>
      <c r="E15" s="154">
        <f>VLOOKUP($B15,Data!$A:$BE,Data!K$2,FALSE)</f>
        <v>592</v>
      </c>
      <c r="F15" s="154">
        <f>VLOOKUP($B15,Data!$A:$BE,Data!W$2,FALSE)</f>
        <v>377</v>
      </c>
      <c r="G15" s="322">
        <f>VLOOKUP($B15,Data!$A:$BE,Data!AC$2,FALSE)</f>
        <v>63</v>
      </c>
      <c r="H15" s="160">
        <f>VLOOKUP($B15,Data!$A:$BE,Data!AD$2,FALSE)</f>
        <v>5</v>
      </c>
      <c r="I15" s="161" t="str">
        <f>VLOOKUP($B15,Data!$A:$BE,Data!AE$2,FALSE)</f>
        <v>x</v>
      </c>
      <c r="J15" s="326" t="str">
        <f>VLOOKUP($B15,Data!$A:$BE,Data!AF$2,FALSE)</f>
        <v>x</v>
      </c>
      <c r="K15" s="155">
        <f>VLOOKUP($B15,Data!$A:$BE,Data!AG$2,FALSE)</f>
        <v>5</v>
      </c>
      <c r="L15" s="155">
        <f>VLOOKUP($B15,Data!$A:$BE,Data!AH$2,FALSE)</f>
        <v>5</v>
      </c>
      <c r="M15" s="328" t="str">
        <f>VLOOKUP($B15,Data!$A:$BE,Data!AI$2,FALSE)</f>
        <v>x</v>
      </c>
      <c r="N15" s="155" t="str">
        <f>VLOOKUP($B15,Data!$A:$BE,Data!AJ$2,FALSE)</f>
        <v>x</v>
      </c>
      <c r="O15" s="155" t="str">
        <f>VLOOKUP($B15,Data!$A:$BE,Data!AK$2,FALSE)</f>
        <v>x</v>
      </c>
      <c r="P15" s="328" t="str">
        <f>VLOOKUP($B15,Data!$A:$BE,Data!AL$2,FALSE)</f>
        <v>x</v>
      </c>
      <c r="Q15" s="328">
        <f>VLOOKUP($B15,Data!$A:$BE,Data!AO$2,FALSE)</f>
        <v>7</v>
      </c>
      <c r="R15" s="322" t="str">
        <f>VLOOKUP($B15,Data!$A:$BE,Data!AQ$2,FALSE)</f>
        <v>x</v>
      </c>
      <c r="S15" s="154" t="str">
        <f>VLOOKUP($B15,Data!$A:$BE,Data!AR$2,FALSE)</f>
        <v>x</v>
      </c>
      <c r="T15" s="154" t="str">
        <f>VLOOKUP($B15,Data!$A:$BE,Data!AS$2,FALSE)</f>
        <v>x</v>
      </c>
      <c r="U15" s="154">
        <f>VLOOKUP($B15,Data!$A:$BE,Data!AT$2,FALSE)</f>
        <v>359</v>
      </c>
      <c r="V15" s="154">
        <f>VLOOKUP($B15,Data!$A:$BE,Data!AU$2,FALSE)</f>
        <v>0</v>
      </c>
      <c r="W15" s="322">
        <f>VLOOKUP($B15,Data!$A:$BE,Data!AX$2,FALSE)</f>
        <v>7</v>
      </c>
      <c r="X15" s="322">
        <f>VLOOKUP($B15,Data!$A:$BE,Data!BA$2,FALSE)</f>
        <v>2</v>
      </c>
      <c r="Y15" s="154">
        <f>VLOOKUP($B15,Data!$A:$BE,Data!BB$2,FALSE)</f>
        <v>30</v>
      </c>
      <c r="Z15" s="156"/>
    </row>
    <row r="16" spans="1:26" ht="21" customHeight="1" x14ac:dyDescent="0.35">
      <c r="B16" s="157">
        <f>VLOOKUP($B$8,'[13]LA SN Groups'!$A$2:$AO$153,31,FALSE)</f>
        <v>871</v>
      </c>
      <c r="C16" s="158" t="str">
        <f>VLOOKUP($B16,'LA lists'!$B$3:$C$156,2,FALSE)</f>
        <v>Slough</v>
      </c>
      <c r="D16" s="159" t="str">
        <f>VLOOKUP($B$8,'[13]LA SN Groups'!$A$2:$AO$153,33,FALSE)</f>
        <v>Not Close</v>
      </c>
      <c r="E16" s="154">
        <f>VLOOKUP($B16,Data!$A:$BE,Data!K$2,FALSE)</f>
        <v>425</v>
      </c>
      <c r="F16" s="154">
        <f>VLOOKUP($B16,Data!$A:$BE,Data!W$2,FALSE)</f>
        <v>136</v>
      </c>
      <c r="G16" s="322">
        <f>VLOOKUP($B16,Data!$A:$BE,Data!AC$2,FALSE)</f>
        <v>51</v>
      </c>
      <c r="H16" s="160">
        <f>VLOOKUP($B16,Data!$A:$BE,Data!AD$2,FALSE)</f>
        <v>10</v>
      </c>
      <c r="I16" s="161" t="str">
        <f>VLOOKUP($B16,Data!$A:$BE,Data!AE$2,FALSE)</f>
        <v>x</v>
      </c>
      <c r="J16" s="326">
        <f>VLOOKUP($B16,Data!$A:$BE,Data!AF$2,FALSE)</f>
        <v>55</v>
      </c>
      <c r="K16" s="155">
        <f>VLOOKUP($B16,Data!$A:$BE,Data!AG$2,FALSE)</f>
        <v>15</v>
      </c>
      <c r="L16" s="155">
        <f>VLOOKUP($B16,Data!$A:$BE,Data!AH$2,FALSE)</f>
        <v>10</v>
      </c>
      <c r="M16" s="328">
        <f>VLOOKUP($B16,Data!$A:$BE,Data!AI$2,FALSE)</f>
        <v>-25</v>
      </c>
      <c r="N16" s="155">
        <f>VLOOKUP($B16,Data!$A:$BE,Data!AJ$2,FALSE)</f>
        <v>10</v>
      </c>
      <c r="O16" s="155">
        <f>VLOOKUP($B16,Data!$A:$BE,Data!AK$2,FALSE)</f>
        <v>10</v>
      </c>
      <c r="P16" s="328">
        <f>VLOOKUP($B16,Data!$A:$BE,Data!AL$2,FALSE)</f>
        <v>-8</v>
      </c>
      <c r="Q16" s="328">
        <f>VLOOKUP($B16,Data!$A:$BE,Data!AO$2,FALSE)</f>
        <v>11</v>
      </c>
      <c r="R16" s="322">
        <f>VLOOKUP($B16,Data!$A:$BE,Data!AQ$2,FALSE)</f>
        <v>12</v>
      </c>
      <c r="S16" s="154">
        <f>VLOOKUP($B16,Data!$A:$BE,Data!AR$2,FALSE)</f>
        <v>25</v>
      </c>
      <c r="T16" s="154">
        <f>VLOOKUP($B16,Data!$A:$BE,Data!AS$2,FALSE)</f>
        <v>5</v>
      </c>
      <c r="U16" s="154">
        <f>VLOOKUP($B16,Data!$A:$BE,Data!AT$2,FALSE)</f>
        <v>361</v>
      </c>
      <c r="V16" s="154" t="str">
        <f>VLOOKUP($B16,Data!$A:$BE,Data!AU$2,FALSE)</f>
        <v>x</v>
      </c>
      <c r="W16" s="322">
        <f>VLOOKUP($B16,Data!$A:$BE,Data!AX$2,FALSE)</f>
        <v>7</v>
      </c>
      <c r="X16" s="322">
        <f>VLOOKUP($B16,Data!$A:$BE,Data!BA$2,FALSE)</f>
        <v>3</v>
      </c>
      <c r="Y16" s="154">
        <f>VLOOKUP($B16,Data!$A:$BE,Data!BB$2,FALSE)</f>
        <v>34</v>
      </c>
      <c r="Z16" s="156"/>
    </row>
    <row r="17" spans="2:26" ht="21" customHeight="1" x14ac:dyDescent="0.35">
      <c r="B17" s="157">
        <f>VLOOKUP($B$8,'[13]LA SN Groups'!$A$2:$AO$153,35,FALSE)</f>
        <v>331</v>
      </c>
      <c r="C17" s="158" t="str">
        <f>VLOOKUP($B17,'LA lists'!$B$3:$C$156,2,FALSE)</f>
        <v>Coventry</v>
      </c>
      <c r="D17" s="159" t="str">
        <f>VLOOKUP($B$8,'[13]LA SN Groups'!$A$2:$AO$153,37,FALSE)</f>
        <v>Not Close</v>
      </c>
      <c r="E17" s="154">
        <f>VLOOKUP($B17,Data!$A:$BE,Data!K$2,FALSE)</f>
        <v>525</v>
      </c>
      <c r="F17" s="154">
        <f>VLOOKUP($B17,Data!$A:$BE,Data!W$2,FALSE)</f>
        <v>207</v>
      </c>
      <c r="G17" s="322">
        <f>VLOOKUP($B17,Data!$A:$BE,Data!AC$2,FALSE)</f>
        <v>45</v>
      </c>
      <c r="H17" s="160">
        <f>VLOOKUP($B17,Data!$A:$BE,Data!AD$2,FALSE)</f>
        <v>75</v>
      </c>
      <c r="I17" s="161">
        <f>VLOOKUP($B17,Data!$A:$BE,Data!AE$2,FALSE)</f>
        <v>65</v>
      </c>
      <c r="J17" s="326">
        <f>VLOOKUP($B17,Data!$A:$BE,Data!AF$2,FALSE)</f>
        <v>71</v>
      </c>
      <c r="K17" s="155">
        <f>VLOOKUP($B17,Data!$A:$BE,Data!AG$2,FALSE)</f>
        <v>40</v>
      </c>
      <c r="L17" s="155">
        <f>VLOOKUP($B17,Data!$A:$BE,Data!AH$2,FALSE)</f>
        <v>35</v>
      </c>
      <c r="M17" s="328">
        <f>VLOOKUP($B17,Data!$A:$BE,Data!AI$2,FALSE)</f>
        <v>-18</v>
      </c>
      <c r="N17" s="155">
        <f>VLOOKUP($B17,Data!$A:$BE,Data!AJ$2,FALSE)</f>
        <v>45</v>
      </c>
      <c r="O17" s="155">
        <f>VLOOKUP($B17,Data!$A:$BE,Data!AK$2,FALSE)</f>
        <v>30</v>
      </c>
      <c r="P17" s="328">
        <f>VLOOKUP($B17,Data!$A:$BE,Data!AL$2,FALSE)</f>
        <v>-35</v>
      </c>
      <c r="Q17" s="328">
        <f>VLOOKUP($B17,Data!$A:$BE,Data!AO$2,FALSE)</f>
        <v>17</v>
      </c>
      <c r="R17" s="322">
        <f>VLOOKUP($B17,Data!$A:$BE,Data!AQ$2,FALSE)</f>
        <v>13</v>
      </c>
      <c r="S17" s="154">
        <f>VLOOKUP($B17,Data!$A:$BE,Data!AR$2,FALSE)</f>
        <v>40</v>
      </c>
      <c r="T17" s="154">
        <f>VLOOKUP($B17,Data!$A:$BE,Data!AS$2,FALSE)</f>
        <v>30</v>
      </c>
      <c r="U17" s="154">
        <f>VLOOKUP($B17,Data!$A:$BE,Data!AT$2,FALSE)</f>
        <v>396</v>
      </c>
      <c r="V17" s="154" t="str">
        <f>VLOOKUP($B17,Data!$A:$BE,Data!AU$2,FALSE)</f>
        <v>x</v>
      </c>
      <c r="W17" s="322">
        <f>VLOOKUP($B17,Data!$A:$BE,Data!AX$2,FALSE)</f>
        <v>11</v>
      </c>
      <c r="X17" s="322">
        <f>VLOOKUP($B17,Data!$A:$BE,Data!BA$2,FALSE)</f>
        <v>7</v>
      </c>
      <c r="Y17" s="154">
        <f>VLOOKUP($B17,Data!$A:$BE,Data!BB$2,FALSE)</f>
        <v>35</v>
      </c>
      <c r="Z17" s="156"/>
    </row>
    <row r="18" spans="2:26" ht="21" customHeight="1" x14ac:dyDescent="0.35">
      <c r="B18" s="157">
        <f>VLOOKUP($B$8,'[13]LA SN Groups'!$A$2:$AO$153,39,FALSE)</f>
        <v>316</v>
      </c>
      <c r="C18" s="158" t="str">
        <f>VLOOKUP($B18,'LA lists'!$B$3:$C$156,2,FALSE)</f>
        <v>Newham</v>
      </c>
      <c r="D18" s="159" t="str">
        <f>VLOOKUP($B$8,'[13]LA SN Groups'!$A$2:$AO$153,41,FALSE)</f>
        <v>Not Close</v>
      </c>
      <c r="E18" s="154">
        <f>VLOOKUP($B18,Data!$A:$BE,Data!K$2,FALSE)</f>
        <v>459</v>
      </c>
      <c r="F18" s="154">
        <f>VLOOKUP($B18,Data!$A:$BE,Data!W$2,FALSE)</f>
        <v>141</v>
      </c>
      <c r="G18" s="322">
        <f>VLOOKUP($B18,Data!$A:$BE,Data!AC$2,FALSE)</f>
        <v>59</v>
      </c>
      <c r="H18" s="160">
        <f>VLOOKUP($B18,Data!$A:$BE,Data!AD$2,FALSE)</f>
        <v>10</v>
      </c>
      <c r="I18" s="161" t="str">
        <f>VLOOKUP($B18,Data!$A:$BE,Data!AE$2,FALSE)</f>
        <v>x</v>
      </c>
      <c r="J18" s="326" t="str">
        <f>VLOOKUP($B18,Data!$A:$BE,Data!AF$2,FALSE)</f>
        <v>x</v>
      </c>
      <c r="K18" s="155">
        <f>VLOOKUP($B18,Data!$A:$BE,Data!AG$2,FALSE)</f>
        <v>15</v>
      </c>
      <c r="L18" s="155">
        <f>VLOOKUP($B18,Data!$A:$BE,Data!AH$2,FALSE)</f>
        <v>15</v>
      </c>
      <c r="M18" s="328">
        <f>VLOOKUP($B18,Data!$A:$BE,Data!AI$2,FALSE)</f>
        <v>-6</v>
      </c>
      <c r="N18" s="155">
        <f>VLOOKUP($B18,Data!$A:$BE,Data!AJ$2,FALSE)</f>
        <v>10</v>
      </c>
      <c r="O18" s="155">
        <f>VLOOKUP($B18,Data!$A:$BE,Data!AK$2,FALSE)</f>
        <v>10</v>
      </c>
      <c r="P18" s="328">
        <f>VLOOKUP($B18,Data!$A:$BE,Data!AL$2,FALSE)</f>
        <v>-33</v>
      </c>
      <c r="Q18" s="328">
        <f>VLOOKUP($B18,Data!$A:$BE,Data!AO$2,FALSE)</f>
        <v>4</v>
      </c>
      <c r="R18" s="322">
        <f>VLOOKUP($B18,Data!$A:$BE,Data!AQ$2,FALSE)</f>
        <v>13</v>
      </c>
      <c r="S18" s="154">
        <f>VLOOKUP($B18,Data!$A:$BE,Data!AR$2,FALSE)</f>
        <v>15</v>
      </c>
      <c r="T18" s="154" t="str">
        <f>VLOOKUP($B18,Data!$A:$BE,Data!AS$2,FALSE)</f>
        <v>x</v>
      </c>
      <c r="U18" s="154">
        <f>VLOOKUP($B18,Data!$A:$BE,Data!AT$2,FALSE)</f>
        <v>375</v>
      </c>
      <c r="V18" s="154">
        <f>VLOOKUP($B18,Data!$A:$BE,Data!AU$2,FALSE)</f>
        <v>0</v>
      </c>
      <c r="W18" s="322">
        <f>VLOOKUP($B18,Data!$A:$BE,Data!AX$2,FALSE)</f>
        <v>4</v>
      </c>
      <c r="X18" s="322" t="str">
        <f>VLOOKUP($B18,Data!$A:$BE,Data!BA$2,FALSE)</f>
        <v>x</v>
      </c>
      <c r="Y18" s="154">
        <f>VLOOKUP($B18,Data!$A:$BE,Data!BB$2,FALSE)</f>
        <v>31</v>
      </c>
      <c r="Z18" s="156"/>
    </row>
    <row r="19" spans="2:26" ht="21" customHeight="1" x14ac:dyDescent="0.35">
      <c r="B19" s="157"/>
      <c r="C19" s="158"/>
      <c r="D19" s="162"/>
      <c r="E19" s="163"/>
      <c r="F19" s="164"/>
      <c r="G19" s="323"/>
      <c r="H19" s="165"/>
      <c r="I19" s="166"/>
      <c r="J19" s="167"/>
      <c r="K19" s="168"/>
      <c r="L19" s="168"/>
      <c r="M19" s="168"/>
      <c r="N19" s="168"/>
      <c r="O19" s="168"/>
      <c r="P19" s="168"/>
      <c r="Q19" s="168"/>
      <c r="R19" s="164"/>
      <c r="S19" s="164"/>
      <c r="T19" s="164"/>
      <c r="U19" s="164"/>
      <c r="V19" s="164"/>
      <c r="W19" s="164"/>
      <c r="X19" s="164"/>
      <c r="Y19" s="164"/>
      <c r="Z19" s="169"/>
    </row>
    <row r="20" spans="2:26" ht="21" customHeight="1" x14ac:dyDescent="0.35">
      <c r="B20" s="226"/>
      <c r="C20" s="227" t="s">
        <v>355</v>
      </c>
      <c r="D20" s="228"/>
      <c r="E20" s="229">
        <f>VLOOKUP($B8,Data!$A:$BE,Data!BC$2,FALSE)</f>
        <v>541</v>
      </c>
      <c r="F20" s="229">
        <f>VLOOKUP($B8,Data!$A:$BE,Data!BD$2,FALSE)</f>
        <v>233</v>
      </c>
      <c r="G20" s="324">
        <f>VLOOKUP($B8,Data!$A:$BE,Data!BE$2,FALSE)</f>
        <v>50</v>
      </c>
      <c r="H20" s="230"/>
      <c r="I20" s="231"/>
      <c r="J20" s="232"/>
      <c r="K20" s="233"/>
      <c r="L20" s="233"/>
      <c r="M20" s="233"/>
      <c r="N20" s="233"/>
      <c r="O20" s="233"/>
      <c r="P20" s="233"/>
      <c r="Q20" s="233"/>
      <c r="R20" s="234"/>
      <c r="S20" s="234"/>
      <c r="T20" s="234"/>
      <c r="U20" s="234"/>
      <c r="V20" s="234"/>
      <c r="W20" s="234"/>
      <c r="X20" s="234"/>
      <c r="Y20" s="235"/>
      <c r="Z20" s="169"/>
    </row>
    <row r="21" spans="2:26" ht="21" customHeight="1" thickBot="1" x14ac:dyDescent="0.4">
      <c r="B21" s="236">
        <v>970</v>
      </c>
      <c r="C21" s="237" t="s">
        <v>207</v>
      </c>
      <c r="D21" s="238"/>
      <c r="E21" s="239">
        <f>VLOOKUP($B21,Data!$A:$BE,Data!K$2,FALSE)</f>
        <v>486</v>
      </c>
      <c r="F21" s="239">
        <f>VLOOKUP($B21,Data!$A:$BE,Data!W$2,FALSE)</f>
        <v>201</v>
      </c>
      <c r="G21" s="332">
        <f>VLOOKUP($B21,Data!$A:$BE,Data!AC$2,FALSE)</f>
        <v>56</v>
      </c>
      <c r="H21" s="241">
        <f>VLOOKUP($B21,Data!$A:$BE,Data!AD$2,FALSE)</f>
        <v>1600</v>
      </c>
      <c r="I21" s="242">
        <f>VLOOKUP($B21,Data!$A:$BE,Data!AE$2,FALSE)</f>
        <v>1760</v>
      </c>
      <c r="J21" s="331">
        <f>VLOOKUP($B21,Data!$A:$BE,Data!AF$2,FALSE)</f>
        <v>69</v>
      </c>
      <c r="K21" s="243">
        <f>VLOOKUP($B21,Data!$A:$BE,Data!AG$2,FALSE)</f>
        <v>5020</v>
      </c>
      <c r="L21" s="243">
        <f>VLOOKUP($B21,Data!$A:$BE,Data!AH$2,FALSE)</f>
        <v>4560</v>
      </c>
      <c r="M21" s="330">
        <f>VLOOKUP($B21,Data!$A:$BE,Data!AI$2,FALSE)</f>
        <v>-9</v>
      </c>
      <c r="N21" s="243">
        <f>VLOOKUP($B21,Data!$A:$BE,Data!AJ$2,FALSE)</f>
        <v>4300</v>
      </c>
      <c r="O21" s="243">
        <f>VLOOKUP($B21,Data!$A:$BE,Data!AK$2,FALSE)</f>
        <v>3660</v>
      </c>
      <c r="P21" s="330">
        <f>VLOOKUP($B21,Data!$A:$BE,Data!AL$2,FALSE)</f>
        <v>-15</v>
      </c>
      <c r="Q21" s="330">
        <f>VLOOKUP($B21,Data!$A:$BE,Data!AO$2,FALSE)</f>
        <v>14</v>
      </c>
      <c r="R21" s="329">
        <f>VLOOKUP($B21,Data!$A:$BE,Data!AQ$2,FALSE)</f>
        <v>11</v>
      </c>
      <c r="S21" s="239">
        <f>VLOOKUP($B21,Data!$A:$BE,Data!AR$2,FALSE)</f>
        <v>4500</v>
      </c>
      <c r="T21" s="239">
        <f>VLOOKUP($B21,Data!$A:$BE,Data!AS$2,FALSE)</f>
        <v>2760</v>
      </c>
      <c r="U21" s="239">
        <f>VLOOKUP($B21,Data!$A:$BE,Data!AT$2,FALSE)</f>
        <v>412</v>
      </c>
      <c r="V21" s="239">
        <f>VLOOKUP($B21,Data!$A:$BE,Data!AU$2,FALSE)</f>
        <v>410</v>
      </c>
      <c r="W21" s="329">
        <f>VLOOKUP($B21,Data!$A:$BE,Data!AX$2,FALSE)</f>
        <v>7</v>
      </c>
      <c r="X21" s="329">
        <f>VLOOKUP($B21,Data!$A:$BE,Data!BA$2,FALSE)</f>
        <v>5</v>
      </c>
      <c r="Y21" s="240">
        <f>VLOOKUP($B21,Data!$A:$BE,Data!BB$2,FALSE)</f>
        <v>30</v>
      </c>
      <c r="Z21" s="169"/>
    </row>
    <row r="22" spans="2:26" ht="13.15" x14ac:dyDescent="0.35">
      <c r="B22" s="170"/>
    </row>
    <row r="23" spans="2:26" ht="14.25" x14ac:dyDescent="0.45">
      <c r="B23" s="7" t="s">
        <v>396</v>
      </c>
    </row>
    <row r="24" spans="2:26" ht="18.75" customHeight="1" x14ac:dyDescent="0.45">
      <c r="B24" s="7" t="s">
        <v>217</v>
      </c>
    </row>
    <row r="25" spans="2:26" ht="14.25" x14ac:dyDescent="0.45">
      <c r="B25" s="7" t="s">
        <v>218</v>
      </c>
    </row>
    <row r="26" spans="2:26" ht="14.25" x14ac:dyDescent="0.45">
      <c r="B26" s="7" t="s">
        <v>219</v>
      </c>
    </row>
  </sheetData>
  <sheetProtection algorithmName="SHA-512" hashValue="FPjFOJsUgbojw+2xzoEY/ef3ytOe/5mnwXJmt/G0hdmflTd+ghFSqRoP3FvqtFDo7cmtjluw8PJOWFW011GMRg==" saltValue="soxkLUHMudPT0miM0TzLmA==" spinCount="100000" sheet="1" objects="1" scenarios="1"/>
  <mergeCells count="5">
    <mergeCell ref="B5:Y5"/>
    <mergeCell ref="E6:G6"/>
    <mergeCell ref="H6:J6"/>
    <mergeCell ref="K6:Y6"/>
    <mergeCell ref="D2:F2"/>
  </mergeCells>
  <conditionalFormatting sqref="E8">
    <cfRule type="cellIs" dxfId="11" priority="17" operator="lessThan">
      <formula>$E$20</formula>
    </cfRule>
    <cfRule type="cellIs" dxfId="10" priority="18" operator="greaterThan">
      <formula>$E$20</formula>
    </cfRule>
  </conditionalFormatting>
  <conditionalFormatting sqref="F8">
    <cfRule type="cellIs" dxfId="9" priority="15" operator="lessThan">
      <formula>$F$20</formula>
    </cfRule>
    <cfRule type="cellIs" dxfId="8" priority="16" operator="greaterThan">
      <formula>$F$20</formula>
    </cfRule>
  </conditionalFormatting>
  <conditionalFormatting sqref="G8">
    <cfRule type="cellIs" dxfId="7" priority="13" operator="lessThan">
      <formula>$G$20</formula>
    </cfRule>
    <cfRule type="cellIs" dxfId="6" priority="14" operator="greaterThan">
      <formula>$G$20</formula>
    </cfRule>
  </conditionalFormatting>
  <conditionalFormatting sqref="E20">
    <cfRule type="cellIs" dxfId="5" priority="5" operator="lessThan">
      <formula>$E$8</formula>
    </cfRule>
    <cfRule type="cellIs" dxfId="4" priority="6" operator="greaterThan">
      <formula>$E$8</formula>
    </cfRule>
  </conditionalFormatting>
  <conditionalFormatting sqref="F20">
    <cfRule type="cellIs" dxfId="3" priority="3" operator="lessThan">
      <formula>$F$8</formula>
    </cfRule>
    <cfRule type="cellIs" dxfId="2" priority="4" operator="greaterThan">
      <formula>$F$8</formula>
    </cfRule>
  </conditionalFormatting>
  <conditionalFormatting sqref="G20">
    <cfRule type="cellIs" dxfId="1" priority="1" operator="lessThan">
      <formula>$G$8</formula>
    </cfRule>
    <cfRule type="cellIs" dxfId="0" priority="2" operator="greaterThan">
      <formula>$G$8</formula>
    </cfRule>
  </conditionalFormatting>
  <hyperlinks>
    <hyperlink ref="B2" location="Contents!A1" display="Back to contents"/>
    <hyperlink ref="D2" location="'LA Scorecards'!D4" display="Local Authority adoption scorecard"/>
  </hyperlinks>
  <pageMargins left="0.21" right="0.2" top="0.53" bottom="0.47" header="0.5" footer="0.5"/>
  <pageSetup paperSize="9" scale="5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12</xdr:col>
                    <xdr:colOff>0</xdr:colOff>
                    <xdr:row>5</xdr:row>
                    <xdr:rowOff>0</xdr:rowOff>
                  </from>
                  <to>
                    <xdr:col>12</xdr:col>
                    <xdr:colOff>0</xdr:colOff>
                    <xdr:row>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H236"/>
  <sheetViews>
    <sheetView showGridLines="0" zoomScale="85" zoomScaleNormal="85" workbookViewId="0">
      <pane xSplit="3" topLeftCell="D1" activePane="topRight" state="frozen"/>
      <selection pane="topRight" sqref="A1:C2"/>
    </sheetView>
  </sheetViews>
  <sheetFormatPr defaultColWidth="9.1328125" defaultRowHeight="14.25" x14ac:dyDescent="0.45"/>
  <cols>
    <col min="1" max="1" width="8.265625" style="1" customWidth="1"/>
    <col min="2" max="2" width="27.59765625" style="1" bestFit="1" customWidth="1"/>
    <col min="3" max="3" width="27.59765625" style="1" customWidth="1"/>
    <col min="4" max="11" width="13.86328125" style="1" customWidth="1"/>
    <col min="12" max="12" width="41.86328125" style="1" bestFit="1" customWidth="1"/>
    <col min="13" max="13" width="47.3984375" style="1" bestFit="1" customWidth="1"/>
    <col min="14" max="14" width="13.86328125" style="1" bestFit="1" customWidth="1"/>
    <col min="15" max="15" width="13.86328125" style="2" customWidth="1"/>
    <col min="16" max="23" width="13.86328125" style="1" customWidth="1"/>
    <col min="24" max="24" width="41.86328125" style="1" bestFit="1" customWidth="1"/>
    <col min="25" max="25" width="47.3984375" style="1" bestFit="1" customWidth="1"/>
    <col min="26" max="26" width="14" style="1" bestFit="1" customWidth="1"/>
    <col min="27" max="27" width="14" style="2" customWidth="1"/>
    <col min="28" max="28" width="14" style="3" customWidth="1"/>
    <col min="29" max="29" width="14" style="1" customWidth="1"/>
    <col min="30" max="30" width="15.265625" style="2" bestFit="1" customWidth="1"/>
    <col min="31" max="31" width="16.3984375" style="2" bestFit="1" customWidth="1"/>
    <col min="32" max="32" width="18.59765625" style="2" bestFit="1" customWidth="1"/>
    <col min="33" max="34" width="13.1328125" style="1" bestFit="1" customWidth="1"/>
    <col min="35" max="35" width="12.1328125" style="2" bestFit="1" customWidth="1"/>
    <col min="36" max="37" width="13.1328125" style="1" bestFit="1" customWidth="1"/>
    <col min="38" max="38" width="12.1328125" style="2" bestFit="1" customWidth="1"/>
    <col min="39" max="39" width="13.1328125" style="5" bestFit="1" customWidth="1"/>
    <col min="40" max="40" width="10.73046875" style="5" bestFit="1" customWidth="1"/>
    <col min="41" max="41" width="13.1328125" style="2" bestFit="1" customWidth="1"/>
    <col min="42" max="42" width="15.265625" style="5" bestFit="1" customWidth="1"/>
    <col min="43" max="43" width="13.3984375" style="2" bestFit="1" customWidth="1"/>
    <col min="44" max="44" width="13.1328125" style="3" bestFit="1" customWidth="1"/>
    <col min="45" max="45" width="14.3984375" style="3" bestFit="1" customWidth="1"/>
    <col min="46" max="46" width="24.1328125" style="1" bestFit="1" customWidth="1"/>
    <col min="47" max="47" width="14.3984375" style="1" bestFit="1" customWidth="1"/>
    <col min="48" max="48" width="13.59765625" style="5" bestFit="1" customWidth="1"/>
    <col min="49" max="49" width="13.1328125" style="5" bestFit="1" customWidth="1"/>
    <col min="50" max="50" width="14.73046875" style="2" bestFit="1" customWidth="1"/>
    <col min="51" max="51" width="13.265625" style="5" bestFit="1" customWidth="1"/>
    <col min="52" max="52" width="12.3984375" style="5" bestFit="1" customWidth="1"/>
    <col min="53" max="53" width="14.3984375" style="2" bestFit="1" customWidth="1"/>
    <col min="54" max="54" width="13.59765625" style="2" bestFit="1" customWidth="1"/>
    <col min="55" max="55" width="17.1328125" style="1" customWidth="1"/>
    <col min="56" max="57" width="16.59765625" style="1" customWidth="1"/>
    <col min="58" max="60" width="17.1328125" style="1" customWidth="1"/>
    <col min="61" max="16384" width="9.1328125" style="1"/>
  </cols>
  <sheetData>
    <row r="1" spans="1:60" x14ac:dyDescent="0.45">
      <c r="A1" s="374" t="s">
        <v>0</v>
      </c>
      <c r="B1" s="374"/>
      <c r="C1" s="374"/>
      <c r="D1" s="267" t="s">
        <v>359</v>
      </c>
      <c r="L1" s="267" t="s">
        <v>359</v>
      </c>
      <c r="P1" s="267" t="s">
        <v>359</v>
      </c>
      <c r="X1" s="267" t="s">
        <v>359</v>
      </c>
      <c r="AB1" s="267" t="s">
        <v>359</v>
      </c>
      <c r="AD1" s="267" t="s">
        <v>359</v>
      </c>
      <c r="AE1" s="4"/>
      <c r="AF1" s="4"/>
      <c r="AM1" s="267"/>
      <c r="AP1" s="267" t="s">
        <v>359</v>
      </c>
      <c r="AX1" s="6"/>
      <c r="BB1" s="4"/>
      <c r="BC1" s="267" t="s">
        <v>359</v>
      </c>
      <c r="BF1" s="267" t="s">
        <v>359</v>
      </c>
    </row>
    <row r="2" spans="1:60" ht="35.25" customHeight="1" x14ac:dyDescent="0.45">
      <c r="A2" s="374"/>
      <c r="B2" s="374"/>
      <c r="C2" s="374"/>
      <c r="D2" s="270">
        <v>4</v>
      </c>
      <c r="E2" s="256">
        <v>5</v>
      </c>
      <c r="F2" s="256">
        <v>6</v>
      </c>
      <c r="G2" s="256">
        <v>7</v>
      </c>
      <c r="H2" s="256">
        <v>8</v>
      </c>
      <c r="I2" s="256">
        <v>9</v>
      </c>
      <c r="J2" s="256">
        <v>10</v>
      </c>
      <c r="K2" s="256">
        <v>11</v>
      </c>
      <c r="L2" s="256">
        <v>12</v>
      </c>
      <c r="M2" s="256">
        <v>13</v>
      </c>
      <c r="N2" s="256">
        <v>14</v>
      </c>
      <c r="O2" s="256">
        <v>15</v>
      </c>
      <c r="P2" s="256">
        <v>16</v>
      </c>
      <c r="Q2" s="256">
        <v>17</v>
      </c>
      <c r="R2" s="256">
        <v>18</v>
      </c>
      <c r="S2" s="256">
        <v>19</v>
      </c>
      <c r="T2" s="256">
        <v>20</v>
      </c>
      <c r="U2" s="256">
        <v>21</v>
      </c>
      <c r="V2" s="256">
        <v>22</v>
      </c>
      <c r="W2" s="256">
        <v>23</v>
      </c>
      <c r="X2" s="256">
        <v>24</v>
      </c>
      <c r="Y2" s="256">
        <v>25</v>
      </c>
      <c r="Z2" s="256">
        <v>26</v>
      </c>
      <c r="AA2" s="256">
        <v>27</v>
      </c>
      <c r="AB2" s="256">
        <v>28</v>
      </c>
      <c r="AC2" s="256">
        <v>29</v>
      </c>
      <c r="AD2" s="256">
        <v>30</v>
      </c>
      <c r="AE2" s="256">
        <v>31</v>
      </c>
      <c r="AF2" s="256">
        <v>32</v>
      </c>
      <c r="AG2" s="256">
        <v>33</v>
      </c>
      <c r="AH2" s="256">
        <v>34</v>
      </c>
      <c r="AI2" s="256">
        <v>35</v>
      </c>
      <c r="AJ2" s="256">
        <v>36</v>
      </c>
      <c r="AK2" s="256">
        <v>37</v>
      </c>
      <c r="AL2" s="256">
        <v>38</v>
      </c>
      <c r="AM2" s="256">
        <v>39</v>
      </c>
      <c r="AN2" s="256">
        <v>40</v>
      </c>
      <c r="AO2" s="256">
        <v>41</v>
      </c>
      <c r="AP2" s="256">
        <v>42</v>
      </c>
      <c r="AQ2" s="256">
        <v>43</v>
      </c>
      <c r="AR2" s="256">
        <v>44</v>
      </c>
      <c r="AS2" s="256">
        <v>45</v>
      </c>
      <c r="AT2" s="256">
        <v>46</v>
      </c>
      <c r="AU2" s="256">
        <v>47</v>
      </c>
      <c r="AV2" s="256">
        <v>48</v>
      </c>
      <c r="AW2" s="256">
        <v>49</v>
      </c>
      <c r="AX2" s="256">
        <v>50</v>
      </c>
      <c r="AY2" s="256">
        <v>51</v>
      </c>
      <c r="AZ2" s="256">
        <v>52</v>
      </c>
      <c r="BA2" s="256">
        <v>53</v>
      </c>
      <c r="BB2" s="256">
        <v>54</v>
      </c>
      <c r="BC2" s="256">
        <v>55</v>
      </c>
      <c r="BD2" s="256">
        <v>56</v>
      </c>
      <c r="BE2" s="256">
        <v>57</v>
      </c>
      <c r="BF2" s="256">
        <v>58</v>
      </c>
      <c r="BG2" s="256">
        <v>59</v>
      </c>
      <c r="BH2" s="256">
        <v>60</v>
      </c>
    </row>
    <row r="3" spans="1:60" ht="15.75" customHeight="1" x14ac:dyDescent="0.45">
      <c r="A3" s="8"/>
      <c r="B3" s="9"/>
      <c r="C3" s="9"/>
      <c r="D3" s="390" t="s">
        <v>1</v>
      </c>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1" t="s">
        <v>356</v>
      </c>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75" t="s">
        <v>3</v>
      </c>
      <c r="BD3" s="375"/>
      <c r="BE3" s="375"/>
      <c r="BF3" s="376" t="s">
        <v>4</v>
      </c>
      <c r="BG3" s="376"/>
      <c r="BH3" s="376"/>
    </row>
    <row r="4" spans="1:60" x14ac:dyDescent="0.45">
      <c r="A4" s="10"/>
      <c r="B4" s="9"/>
      <c r="C4" s="9"/>
      <c r="D4" s="377" t="s">
        <v>364</v>
      </c>
      <c r="E4" s="377"/>
      <c r="F4" s="377"/>
      <c r="G4" s="377"/>
      <c r="H4" s="377"/>
      <c r="I4" s="377"/>
      <c r="J4" s="377"/>
      <c r="K4" s="377"/>
      <c r="L4" s="377"/>
      <c r="M4" s="377"/>
      <c r="N4" s="377"/>
      <c r="O4" s="377"/>
      <c r="P4" s="378" t="s">
        <v>365</v>
      </c>
      <c r="Q4" s="377"/>
      <c r="R4" s="377"/>
      <c r="S4" s="377"/>
      <c r="T4" s="377"/>
      <c r="U4" s="377"/>
      <c r="V4" s="377"/>
      <c r="W4" s="377"/>
      <c r="X4" s="377"/>
      <c r="Y4" s="377"/>
      <c r="Z4" s="377"/>
      <c r="AA4" s="377"/>
      <c r="AB4" s="379" t="s">
        <v>7</v>
      </c>
      <c r="AC4" s="380"/>
      <c r="AD4" s="11" t="s">
        <v>8</v>
      </c>
      <c r="AE4" s="12" t="s">
        <v>9</v>
      </c>
      <c r="AF4" s="11" t="s">
        <v>10</v>
      </c>
      <c r="AG4" s="381" t="s">
        <v>11</v>
      </c>
      <c r="AH4" s="382"/>
      <c r="AI4" s="383"/>
      <c r="AJ4" s="381" t="s">
        <v>12</v>
      </c>
      <c r="AK4" s="382"/>
      <c r="AL4" s="383"/>
      <c r="AM4" s="384" t="s">
        <v>13</v>
      </c>
      <c r="AN4" s="385"/>
      <c r="AO4" s="386"/>
      <c r="AP4" s="387" t="s">
        <v>14</v>
      </c>
      <c r="AQ4" s="388"/>
      <c r="AR4" s="13" t="s">
        <v>15</v>
      </c>
      <c r="AS4" s="13" t="s">
        <v>16</v>
      </c>
      <c r="AT4" s="14" t="s">
        <v>17</v>
      </c>
      <c r="AU4" s="14" t="s">
        <v>18</v>
      </c>
      <c r="AV4" s="387" t="s">
        <v>19</v>
      </c>
      <c r="AW4" s="389"/>
      <c r="AX4" s="388"/>
      <c r="AY4" s="387" t="s">
        <v>20</v>
      </c>
      <c r="AZ4" s="389"/>
      <c r="BA4" s="388"/>
      <c r="BB4" s="12" t="s">
        <v>21</v>
      </c>
      <c r="BC4" s="15"/>
      <c r="BD4" s="15"/>
      <c r="BE4" s="15"/>
      <c r="BF4" s="16"/>
      <c r="BG4" s="16"/>
      <c r="BH4" s="17"/>
    </row>
    <row r="5" spans="1:60" ht="133.9" customHeight="1" x14ac:dyDescent="0.45">
      <c r="A5" s="18" t="s">
        <v>22</v>
      </c>
      <c r="B5" s="18" t="s">
        <v>23</v>
      </c>
      <c r="C5" s="19" t="s">
        <v>24</v>
      </c>
      <c r="D5" s="20" t="s">
        <v>225</v>
      </c>
      <c r="E5" s="20" t="s">
        <v>226</v>
      </c>
      <c r="F5" s="20" t="s">
        <v>227</v>
      </c>
      <c r="G5" s="20" t="s">
        <v>228</v>
      </c>
      <c r="H5" s="20" t="s">
        <v>229</v>
      </c>
      <c r="I5" s="21" t="s">
        <v>230</v>
      </c>
      <c r="J5" s="21" t="s">
        <v>231</v>
      </c>
      <c r="K5" s="21" t="s">
        <v>232</v>
      </c>
      <c r="L5" s="22" t="s">
        <v>25</v>
      </c>
      <c r="M5" s="22" t="s">
        <v>26</v>
      </c>
      <c r="N5" s="283" t="s">
        <v>27</v>
      </c>
      <c r="O5" s="23" t="s">
        <v>28</v>
      </c>
      <c r="P5" s="20" t="s">
        <v>225</v>
      </c>
      <c r="Q5" s="20" t="s">
        <v>226</v>
      </c>
      <c r="R5" s="20" t="s">
        <v>227</v>
      </c>
      <c r="S5" s="20" t="s">
        <v>228</v>
      </c>
      <c r="T5" s="20" t="s">
        <v>229</v>
      </c>
      <c r="U5" s="21" t="s">
        <v>230</v>
      </c>
      <c r="V5" s="21" t="s">
        <v>231</v>
      </c>
      <c r="W5" s="21" t="s">
        <v>232</v>
      </c>
      <c r="X5" s="22" t="s">
        <v>25</v>
      </c>
      <c r="Y5" s="22" t="s">
        <v>26</v>
      </c>
      <c r="Z5" s="282" t="s">
        <v>27</v>
      </c>
      <c r="AA5" s="24" t="s">
        <v>28</v>
      </c>
      <c r="AB5" s="280" t="s">
        <v>29</v>
      </c>
      <c r="AC5" s="281" t="s">
        <v>30</v>
      </c>
      <c r="AD5" s="284" t="s">
        <v>388</v>
      </c>
      <c r="AE5" s="284" t="s">
        <v>389</v>
      </c>
      <c r="AF5" s="285" t="s">
        <v>390</v>
      </c>
      <c r="AG5" s="286" t="s">
        <v>34</v>
      </c>
      <c r="AH5" s="287" t="s">
        <v>35</v>
      </c>
      <c r="AI5" s="288" t="s">
        <v>36</v>
      </c>
      <c r="AJ5" s="286" t="s">
        <v>37</v>
      </c>
      <c r="AK5" s="287" t="s">
        <v>38</v>
      </c>
      <c r="AL5" s="288" t="s">
        <v>36</v>
      </c>
      <c r="AM5" s="289" t="s">
        <v>39</v>
      </c>
      <c r="AN5" s="290" t="s">
        <v>40</v>
      </c>
      <c r="AO5" s="288" t="s">
        <v>41</v>
      </c>
      <c r="AP5" s="289" t="s">
        <v>42</v>
      </c>
      <c r="AQ5" s="288" t="s">
        <v>43</v>
      </c>
      <c r="AR5" s="288" t="s">
        <v>44</v>
      </c>
      <c r="AS5" s="288" t="s">
        <v>45</v>
      </c>
      <c r="AT5" s="284" t="s">
        <v>46</v>
      </c>
      <c r="AU5" s="284" t="s">
        <v>47</v>
      </c>
      <c r="AV5" s="289" t="s">
        <v>48</v>
      </c>
      <c r="AW5" s="290" t="s">
        <v>49</v>
      </c>
      <c r="AX5" s="288" t="s">
        <v>50</v>
      </c>
      <c r="AY5" s="289" t="s">
        <v>51</v>
      </c>
      <c r="AZ5" s="290" t="s">
        <v>52</v>
      </c>
      <c r="BA5" s="288" t="s">
        <v>53</v>
      </c>
      <c r="BB5" s="285" t="s">
        <v>54</v>
      </c>
      <c r="BC5" s="277" t="s">
        <v>391</v>
      </c>
      <c r="BD5" s="278" t="s">
        <v>392</v>
      </c>
      <c r="BE5" s="279" t="s">
        <v>409</v>
      </c>
      <c r="BF5" s="276" t="s">
        <v>393</v>
      </c>
      <c r="BG5" s="276" t="s">
        <v>394</v>
      </c>
      <c r="BH5" s="275" t="s">
        <v>395</v>
      </c>
    </row>
    <row r="6" spans="1:60" x14ac:dyDescent="0.45">
      <c r="A6" s="25">
        <v>201</v>
      </c>
      <c r="B6" s="26" t="s">
        <v>55</v>
      </c>
      <c r="C6" s="27" t="s">
        <v>338</v>
      </c>
      <c r="D6" s="28" t="s">
        <v>251</v>
      </c>
      <c r="E6" s="28" t="s">
        <v>251</v>
      </c>
      <c r="F6" s="28" t="s">
        <v>251</v>
      </c>
      <c r="G6" s="28" t="s">
        <v>251</v>
      </c>
      <c r="H6" s="28" t="s">
        <v>208</v>
      </c>
      <c r="I6" s="28" t="s">
        <v>208</v>
      </c>
      <c r="J6" s="28" t="s">
        <v>208</v>
      </c>
      <c r="K6" s="28" t="s">
        <v>208</v>
      </c>
      <c r="L6" s="28" t="s">
        <v>208</v>
      </c>
      <c r="M6" s="28" t="s">
        <v>208</v>
      </c>
      <c r="N6" s="28" t="s">
        <v>208</v>
      </c>
      <c r="O6" s="29" t="s">
        <v>208</v>
      </c>
      <c r="P6" s="28" t="s">
        <v>251</v>
      </c>
      <c r="Q6" s="28" t="s">
        <v>251</v>
      </c>
      <c r="R6" s="28" t="s">
        <v>251</v>
      </c>
      <c r="S6" s="28" t="s">
        <v>251</v>
      </c>
      <c r="T6" s="28" t="s">
        <v>208</v>
      </c>
      <c r="U6" s="28" t="s">
        <v>208</v>
      </c>
      <c r="V6" s="28" t="s">
        <v>208</v>
      </c>
      <c r="W6" s="28" t="s">
        <v>208</v>
      </c>
      <c r="X6" s="28" t="s">
        <v>208</v>
      </c>
      <c r="Y6" s="28" t="s">
        <v>208</v>
      </c>
      <c r="Z6" s="28" t="s">
        <v>208</v>
      </c>
      <c r="AA6" s="29" t="s">
        <v>208</v>
      </c>
      <c r="AB6" s="30" t="s">
        <v>208</v>
      </c>
      <c r="AC6" s="31" t="s">
        <v>208</v>
      </c>
      <c r="AD6" s="29">
        <v>40</v>
      </c>
      <c r="AE6" s="29">
        <v>55</v>
      </c>
      <c r="AF6" s="32">
        <v>73</v>
      </c>
      <c r="AG6" s="30">
        <v>0</v>
      </c>
      <c r="AH6" s="30">
        <v>0</v>
      </c>
      <c r="AI6" s="33" t="s">
        <v>208</v>
      </c>
      <c r="AJ6" s="30">
        <v>0</v>
      </c>
      <c r="AK6" s="30">
        <v>0</v>
      </c>
      <c r="AL6" s="33" t="s">
        <v>208</v>
      </c>
      <c r="AM6" s="34">
        <v>0</v>
      </c>
      <c r="AN6" s="34">
        <v>25</v>
      </c>
      <c r="AO6" s="32">
        <v>0</v>
      </c>
      <c r="AP6" s="34" t="s">
        <v>208</v>
      </c>
      <c r="AQ6" s="32" t="s">
        <v>208</v>
      </c>
      <c r="AR6" s="30">
        <v>0</v>
      </c>
      <c r="AS6" s="30">
        <v>0</v>
      </c>
      <c r="AT6" s="28" t="s">
        <v>208</v>
      </c>
      <c r="AU6" s="30">
        <v>0</v>
      </c>
      <c r="AV6" s="34">
        <v>0</v>
      </c>
      <c r="AW6" s="34">
        <v>15</v>
      </c>
      <c r="AX6" s="32">
        <v>0</v>
      </c>
      <c r="AY6" s="34">
        <v>0</v>
      </c>
      <c r="AZ6" s="34">
        <v>25</v>
      </c>
      <c r="BA6" s="32">
        <v>0</v>
      </c>
      <c r="BB6" s="29">
        <v>10</v>
      </c>
      <c r="BC6" s="1">
        <v>520</v>
      </c>
      <c r="BD6" s="1">
        <v>222</v>
      </c>
      <c r="BE6" s="35">
        <v>54</v>
      </c>
      <c r="BF6" s="28" t="s">
        <v>208</v>
      </c>
      <c r="BG6" s="28" t="s">
        <v>208</v>
      </c>
      <c r="BH6" s="28" t="s">
        <v>208</v>
      </c>
    </row>
    <row r="7" spans="1:60" x14ac:dyDescent="0.45">
      <c r="A7" s="36">
        <v>202</v>
      </c>
      <c r="B7" s="37" t="s">
        <v>56</v>
      </c>
      <c r="C7" s="38" t="s">
        <v>338</v>
      </c>
      <c r="D7" s="28">
        <v>559</v>
      </c>
      <c r="E7" s="28">
        <v>542</v>
      </c>
      <c r="F7" s="28">
        <v>537</v>
      </c>
      <c r="G7" s="28">
        <v>554</v>
      </c>
      <c r="H7" s="28">
        <v>512</v>
      </c>
      <c r="I7" s="28">
        <v>610</v>
      </c>
      <c r="J7" s="28">
        <v>571</v>
      </c>
      <c r="K7" s="28">
        <v>615</v>
      </c>
      <c r="L7" s="28" t="s">
        <v>251</v>
      </c>
      <c r="M7" s="28" t="s">
        <v>339</v>
      </c>
      <c r="N7" s="28">
        <v>189</v>
      </c>
      <c r="O7" s="29">
        <v>132</v>
      </c>
      <c r="P7" s="28">
        <v>108</v>
      </c>
      <c r="Q7" s="28">
        <v>84</v>
      </c>
      <c r="R7" s="28">
        <v>165</v>
      </c>
      <c r="S7" s="28">
        <v>165</v>
      </c>
      <c r="T7" s="28">
        <v>180</v>
      </c>
      <c r="U7" s="28">
        <v>250</v>
      </c>
      <c r="V7" s="28">
        <v>335</v>
      </c>
      <c r="W7" s="28">
        <v>357</v>
      </c>
      <c r="X7" s="28" t="s">
        <v>251</v>
      </c>
      <c r="Y7" s="28" t="s">
        <v>339</v>
      </c>
      <c r="Z7" s="28">
        <v>236</v>
      </c>
      <c r="AA7" s="29">
        <v>141</v>
      </c>
      <c r="AB7" s="30">
        <v>15</v>
      </c>
      <c r="AC7" s="31">
        <v>52</v>
      </c>
      <c r="AD7" s="29">
        <v>30</v>
      </c>
      <c r="AE7" s="29">
        <v>10</v>
      </c>
      <c r="AF7" s="32">
        <v>70</v>
      </c>
      <c r="AG7" s="30">
        <v>10</v>
      </c>
      <c r="AH7" s="30">
        <v>5</v>
      </c>
      <c r="AI7" s="33" t="s">
        <v>251</v>
      </c>
      <c r="AJ7" s="30">
        <v>5</v>
      </c>
      <c r="AK7" s="30">
        <v>10</v>
      </c>
      <c r="AL7" s="33" t="s">
        <v>251</v>
      </c>
      <c r="AM7" s="34">
        <v>20</v>
      </c>
      <c r="AN7" s="34">
        <v>305</v>
      </c>
      <c r="AO7" s="32">
        <v>6</v>
      </c>
      <c r="AP7" s="34" t="s">
        <v>251</v>
      </c>
      <c r="AQ7" s="32" t="s">
        <v>251</v>
      </c>
      <c r="AR7" s="30" t="s">
        <v>251</v>
      </c>
      <c r="AS7" s="30" t="s">
        <v>251</v>
      </c>
      <c r="AT7" s="28">
        <v>383</v>
      </c>
      <c r="AU7" s="30">
        <v>0</v>
      </c>
      <c r="AV7" s="34">
        <v>15</v>
      </c>
      <c r="AW7" s="34">
        <v>220</v>
      </c>
      <c r="AX7" s="32">
        <v>7</v>
      </c>
      <c r="AY7" s="34" t="s">
        <v>251</v>
      </c>
      <c r="AZ7" s="34">
        <v>250</v>
      </c>
      <c r="BA7" s="32" t="s">
        <v>251</v>
      </c>
      <c r="BB7" s="29">
        <v>29</v>
      </c>
      <c r="BC7" s="1">
        <v>513</v>
      </c>
      <c r="BD7" s="1">
        <v>210</v>
      </c>
      <c r="BE7" s="35">
        <v>54</v>
      </c>
      <c r="BF7" s="28" t="s">
        <v>208</v>
      </c>
      <c r="BG7" s="28" t="s">
        <v>208</v>
      </c>
      <c r="BH7" s="28" t="s">
        <v>208</v>
      </c>
    </row>
    <row r="8" spans="1:60" x14ac:dyDescent="0.45">
      <c r="A8" s="36">
        <v>203</v>
      </c>
      <c r="B8" s="37" t="s">
        <v>57</v>
      </c>
      <c r="C8" s="38" t="s">
        <v>338</v>
      </c>
      <c r="D8" s="28">
        <v>728</v>
      </c>
      <c r="E8" s="28">
        <v>818</v>
      </c>
      <c r="F8" s="28">
        <v>756</v>
      </c>
      <c r="G8" s="28">
        <v>687</v>
      </c>
      <c r="H8" s="28">
        <v>605</v>
      </c>
      <c r="I8" s="28">
        <v>519</v>
      </c>
      <c r="J8" s="28">
        <v>446</v>
      </c>
      <c r="K8" s="28">
        <v>420</v>
      </c>
      <c r="L8" s="28" t="s">
        <v>340</v>
      </c>
      <c r="M8" s="28" t="s">
        <v>341</v>
      </c>
      <c r="N8" s="28" t="s">
        <v>342</v>
      </c>
      <c r="O8" s="29">
        <v>38</v>
      </c>
      <c r="P8" s="28">
        <v>300</v>
      </c>
      <c r="Q8" s="28">
        <v>300</v>
      </c>
      <c r="R8" s="28">
        <v>203</v>
      </c>
      <c r="S8" s="28">
        <v>225</v>
      </c>
      <c r="T8" s="28">
        <v>218</v>
      </c>
      <c r="U8" s="28">
        <v>211</v>
      </c>
      <c r="V8" s="28">
        <v>186</v>
      </c>
      <c r="W8" s="28">
        <v>185</v>
      </c>
      <c r="X8" s="28" t="s">
        <v>343</v>
      </c>
      <c r="Y8" s="28" t="s">
        <v>341</v>
      </c>
      <c r="Z8" s="28">
        <v>64</v>
      </c>
      <c r="AA8" s="29">
        <v>66</v>
      </c>
      <c r="AB8" s="30">
        <v>60</v>
      </c>
      <c r="AC8" s="31">
        <v>63</v>
      </c>
      <c r="AD8" s="29">
        <v>5</v>
      </c>
      <c r="AE8" s="29" t="s">
        <v>251</v>
      </c>
      <c r="AF8" s="32">
        <v>73</v>
      </c>
      <c r="AG8" s="30">
        <v>35</v>
      </c>
      <c r="AH8" s="30">
        <v>20</v>
      </c>
      <c r="AI8" s="33">
        <v>-41</v>
      </c>
      <c r="AJ8" s="30">
        <v>20</v>
      </c>
      <c r="AK8" s="30">
        <v>15</v>
      </c>
      <c r="AL8" s="33">
        <v>-36</v>
      </c>
      <c r="AM8" s="34">
        <v>65</v>
      </c>
      <c r="AN8" s="34">
        <v>745</v>
      </c>
      <c r="AO8" s="32">
        <v>9</v>
      </c>
      <c r="AP8" s="34">
        <v>40</v>
      </c>
      <c r="AQ8" s="32">
        <v>30</v>
      </c>
      <c r="AR8" s="30">
        <v>15</v>
      </c>
      <c r="AS8" s="30">
        <v>10</v>
      </c>
      <c r="AT8" s="28">
        <v>393</v>
      </c>
      <c r="AU8" s="30">
        <v>0</v>
      </c>
      <c r="AV8" s="34">
        <v>25</v>
      </c>
      <c r="AW8" s="34">
        <v>390</v>
      </c>
      <c r="AX8" s="32">
        <v>6</v>
      </c>
      <c r="AY8" s="34">
        <v>10</v>
      </c>
      <c r="AZ8" s="34">
        <v>535</v>
      </c>
      <c r="BA8" s="32">
        <v>2</v>
      </c>
      <c r="BB8" s="29">
        <v>28</v>
      </c>
      <c r="BC8" s="1">
        <v>566</v>
      </c>
      <c r="BD8" s="1">
        <v>254</v>
      </c>
      <c r="BE8" s="35">
        <v>47</v>
      </c>
      <c r="BF8" s="28" t="s">
        <v>208</v>
      </c>
      <c r="BG8" s="28" t="s">
        <v>208</v>
      </c>
      <c r="BH8" s="28" t="s">
        <v>208</v>
      </c>
    </row>
    <row r="9" spans="1:60" x14ac:dyDescent="0.45">
      <c r="A9" s="36">
        <v>204</v>
      </c>
      <c r="B9" s="37" t="s">
        <v>58</v>
      </c>
      <c r="C9" s="38" t="s">
        <v>338</v>
      </c>
      <c r="D9" s="28">
        <v>1015</v>
      </c>
      <c r="E9" s="28">
        <v>860</v>
      </c>
      <c r="F9" s="28">
        <v>795</v>
      </c>
      <c r="G9" s="28">
        <v>655</v>
      </c>
      <c r="H9" s="28">
        <v>564</v>
      </c>
      <c r="I9" s="28">
        <v>574</v>
      </c>
      <c r="J9" s="28">
        <v>634</v>
      </c>
      <c r="K9" s="28">
        <v>633</v>
      </c>
      <c r="L9" s="28" t="s">
        <v>340</v>
      </c>
      <c r="M9" s="28" t="s">
        <v>341</v>
      </c>
      <c r="N9" s="28">
        <v>207</v>
      </c>
      <c r="O9" s="29">
        <v>138</v>
      </c>
      <c r="P9" s="28">
        <v>78</v>
      </c>
      <c r="Q9" s="28">
        <v>115</v>
      </c>
      <c r="R9" s="28">
        <v>113</v>
      </c>
      <c r="S9" s="28">
        <v>118</v>
      </c>
      <c r="T9" s="28">
        <v>126</v>
      </c>
      <c r="U9" s="28">
        <v>199</v>
      </c>
      <c r="V9" s="28">
        <v>259</v>
      </c>
      <c r="W9" s="28">
        <v>287</v>
      </c>
      <c r="X9" s="28" t="s">
        <v>343</v>
      </c>
      <c r="Y9" s="28" t="s">
        <v>339</v>
      </c>
      <c r="Z9" s="28">
        <v>166</v>
      </c>
      <c r="AA9" s="29">
        <v>129</v>
      </c>
      <c r="AB9" s="30">
        <v>30</v>
      </c>
      <c r="AC9" s="31">
        <v>44</v>
      </c>
      <c r="AD9" s="29">
        <v>30</v>
      </c>
      <c r="AE9" s="29">
        <v>10</v>
      </c>
      <c r="AF9" s="32">
        <v>70</v>
      </c>
      <c r="AG9" s="30">
        <v>15</v>
      </c>
      <c r="AH9" s="30">
        <v>15</v>
      </c>
      <c r="AI9" s="33">
        <v>31</v>
      </c>
      <c r="AJ9" s="30">
        <v>10</v>
      </c>
      <c r="AK9" s="30">
        <v>10</v>
      </c>
      <c r="AL9" s="33" t="s">
        <v>251</v>
      </c>
      <c r="AM9" s="34">
        <v>45</v>
      </c>
      <c r="AN9" s="34">
        <v>630</v>
      </c>
      <c r="AO9" s="32">
        <v>7</v>
      </c>
      <c r="AP9" s="34">
        <v>10</v>
      </c>
      <c r="AQ9" s="32">
        <v>13</v>
      </c>
      <c r="AR9" s="30">
        <v>20</v>
      </c>
      <c r="AS9" s="30">
        <v>10</v>
      </c>
      <c r="AT9" s="28">
        <v>495</v>
      </c>
      <c r="AU9" s="30" t="s">
        <v>251</v>
      </c>
      <c r="AV9" s="34">
        <v>35</v>
      </c>
      <c r="AW9" s="34">
        <v>455</v>
      </c>
      <c r="AX9" s="32">
        <v>7</v>
      </c>
      <c r="AY9" s="34">
        <v>10</v>
      </c>
      <c r="AZ9" s="34">
        <v>505</v>
      </c>
      <c r="BA9" s="32">
        <v>2</v>
      </c>
      <c r="BB9" s="29">
        <v>29</v>
      </c>
      <c r="BC9" s="1">
        <v>552</v>
      </c>
      <c r="BD9" s="1">
        <v>257</v>
      </c>
      <c r="BE9" s="35">
        <v>50</v>
      </c>
      <c r="BF9" s="28" t="s">
        <v>208</v>
      </c>
      <c r="BG9" s="28" t="s">
        <v>208</v>
      </c>
      <c r="BH9" s="28" t="s">
        <v>208</v>
      </c>
    </row>
    <row r="10" spans="1:60" x14ac:dyDescent="0.45">
      <c r="A10" s="36">
        <v>205</v>
      </c>
      <c r="B10" s="37" t="s">
        <v>59</v>
      </c>
      <c r="C10" s="38" t="s">
        <v>338</v>
      </c>
      <c r="D10" s="28">
        <v>646</v>
      </c>
      <c r="E10" s="28">
        <v>731</v>
      </c>
      <c r="F10" s="28">
        <v>1029</v>
      </c>
      <c r="G10" s="28">
        <v>1057</v>
      </c>
      <c r="H10" s="28">
        <v>1039</v>
      </c>
      <c r="I10" s="28">
        <v>784</v>
      </c>
      <c r="J10" s="28">
        <v>578</v>
      </c>
      <c r="K10" s="28">
        <v>396</v>
      </c>
      <c r="L10" s="28" t="s">
        <v>251</v>
      </c>
      <c r="M10" s="28" t="s">
        <v>341</v>
      </c>
      <c r="N10" s="28" t="s">
        <v>342</v>
      </c>
      <c r="O10" s="29">
        <v>20</v>
      </c>
      <c r="P10" s="28">
        <v>37</v>
      </c>
      <c r="Q10" s="28">
        <v>170</v>
      </c>
      <c r="R10" s="28">
        <v>373</v>
      </c>
      <c r="S10" s="28">
        <v>433</v>
      </c>
      <c r="T10" s="28">
        <v>351</v>
      </c>
      <c r="U10" s="28">
        <v>215</v>
      </c>
      <c r="V10" s="28">
        <v>65</v>
      </c>
      <c r="W10" s="28">
        <v>69</v>
      </c>
      <c r="X10" s="28" t="s">
        <v>251</v>
      </c>
      <c r="Y10" s="28" t="s">
        <v>339</v>
      </c>
      <c r="Z10" s="28" t="s">
        <v>342</v>
      </c>
      <c r="AA10" s="29">
        <v>2</v>
      </c>
      <c r="AB10" s="30">
        <v>10</v>
      </c>
      <c r="AC10" s="31">
        <v>56</v>
      </c>
      <c r="AD10" s="29">
        <v>15</v>
      </c>
      <c r="AE10" s="29">
        <v>15</v>
      </c>
      <c r="AF10" s="32" t="s">
        <v>251</v>
      </c>
      <c r="AG10" s="30" t="s">
        <v>251</v>
      </c>
      <c r="AH10" s="30" t="s">
        <v>251</v>
      </c>
      <c r="AI10" s="33" t="s">
        <v>251</v>
      </c>
      <c r="AJ10" s="30" t="s">
        <v>251</v>
      </c>
      <c r="AK10" s="30" t="s">
        <v>251</v>
      </c>
      <c r="AL10" s="33" t="s">
        <v>251</v>
      </c>
      <c r="AM10" s="34">
        <v>15</v>
      </c>
      <c r="AN10" s="34">
        <v>320</v>
      </c>
      <c r="AO10" s="32">
        <v>5</v>
      </c>
      <c r="AP10" s="34" t="s">
        <v>251</v>
      </c>
      <c r="AQ10" s="32" t="s">
        <v>251</v>
      </c>
      <c r="AR10" s="30" t="s">
        <v>251</v>
      </c>
      <c r="AS10" s="30">
        <v>0</v>
      </c>
      <c r="AT10" s="28">
        <v>371</v>
      </c>
      <c r="AU10" s="30" t="s">
        <v>251</v>
      </c>
      <c r="AV10" s="34">
        <v>10</v>
      </c>
      <c r="AW10" s="34">
        <v>220</v>
      </c>
      <c r="AX10" s="32">
        <v>5</v>
      </c>
      <c r="AY10" s="34">
        <v>10</v>
      </c>
      <c r="AZ10" s="34">
        <v>265</v>
      </c>
      <c r="BA10" s="32">
        <v>3</v>
      </c>
      <c r="BB10" s="29">
        <v>28</v>
      </c>
      <c r="BC10" s="1">
        <v>498</v>
      </c>
      <c r="BD10" s="1">
        <v>215</v>
      </c>
      <c r="BE10" s="35">
        <v>57</v>
      </c>
      <c r="BF10" s="28" t="s">
        <v>208</v>
      </c>
      <c r="BG10" s="28" t="s">
        <v>208</v>
      </c>
      <c r="BH10" s="28" t="s">
        <v>208</v>
      </c>
    </row>
    <row r="11" spans="1:60" x14ac:dyDescent="0.45">
      <c r="A11" s="36">
        <v>206</v>
      </c>
      <c r="B11" s="37" t="s">
        <v>60</v>
      </c>
      <c r="C11" s="38" t="s">
        <v>338</v>
      </c>
      <c r="D11" s="28">
        <v>574</v>
      </c>
      <c r="E11" s="28">
        <v>813</v>
      </c>
      <c r="F11" s="28">
        <v>720</v>
      </c>
      <c r="G11" s="28">
        <v>754</v>
      </c>
      <c r="H11" s="28">
        <v>624</v>
      </c>
      <c r="I11" s="28">
        <v>815</v>
      </c>
      <c r="J11" s="28">
        <v>701</v>
      </c>
      <c r="K11" s="28">
        <v>676</v>
      </c>
      <c r="L11" s="28" t="s">
        <v>340</v>
      </c>
      <c r="M11" s="28" t="s">
        <v>341</v>
      </c>
      <c r="N11" s="28">
        <v>250</v>
      </c>
      <c r="O11" s="29">
        <v>144</v>
      </c>
      <c r="P11" s="28">
        <v>180</v>
      </c>
      <c r="Q11" s="28">
        <v>210</v>
      </c>
      <c r="R11" s="28">
        <v>187</v>
      </c>
      <c r="S11" s="28">
        <v>186</v>
      </c>
      <c r="T11" s="28">
        <v>187</v>
      </c>
      <c r="U11" s="28">
        <v>397</v>
      </c>
      <c r="V11" s="28">
        <v>393</v>
      </c>
      <c r="W11" s="28">
        <v>393</v>
      </c>
      <c r="X11" s="28" t="s">
        <v>340</v>
      </c>
      <c r="Y11" s="28" t="s">
        <v>344</v>
      </c>
      <c r="Z11" s="28">
        <v>272</v>
      </c>
      <c r="AA11" s="29">
        <v>145</v>
      </c>
      <c r="AB11" s="30">
        <v>25</v>
      </c>
      <c r="AC11" s="31">
        <v>55</v>
      </c>
      <c r="AD11" s="29">
        <v>30</v>
      </c>
      <c r="AE11" s="29">
        <v>10</v>
      </c>
      <c r="AF11" s="32">
        <v>70</v>
      </c>
      <c r="AG11" s="30">
        <v>15</v>
      </c>
      <c r="AH11" s="30">
        <v>10</v>
      </c>
      <c r="AI11" s="33">
        <v>-40</v>
      </c>
      <c r="AJ11" s="30">
        <v>15</v>
      </c>
      <c r="AK11" s="30">
        <v>10</v>
      </c>
      <c r="AL11" s="33">
        <v>-33</v>
      </c>
      <c r="AM11" s="34">
        <v>30</v>
      </c>
      <c r="AN11" s="34">
        <v>610</v>
      </c>
      <c r="AO11" s="32">
        <v>5</v>
      </c>
      <c r="AP11" s="34" t="s">
        <v>251</v>
      </c>
      <c r="AQ11" s="32" t="s">
        <v>251</v>
      </c>
      <c r="AR11" s="30">
        <v>10</v>
      </c>
      <c r="AS11" s="30">
        <v>10</v>
      </c>
      <c r="AT11" s="28">
        <v>409</v>
      </c>
      <c r="AU11" s="30" t="s">
        <v>251</v>
      </c>
      <c r="AV11" s="34">
        <v>20</v>
      </c>
      <c r="AW11" s="34">
        <v>360</v>
      </c>
      <c r="AX11" s="32">
        <v>6</v>
      </c>
      <c r="AY11" s="34">
        <v>5</v>
      </c>
      <c r="AZ11" s="34">
        <v>495</v>
      </c>
      <c r="BA11" s="32">
        <v>1</v>
      </c>
      <c r="BB11" s="29">
        <v>28</v>
      </c>
      <c r="BC11" s="1">
        <v>523</v>
      </c>
      <c r="BD11" s="1">
        <v>231</v>
      </c>
      <c r="BE11" s="35">
        <v>52</v>
      </c>
      <c r="BF11" s="28" t="s">
        <v>208</v>
      </c>
      <c r="BG11" s="28" t="s">
        <v>208</v>
      </c>
      <c r="BH11" s="28" t="s">
        <v>208</v>
      </c>
    </row>
    <row r="12" spans="1:60" x14ac:dyDescent="0.45">
      <c r="A12" s="36">
        <v>207</v>
      </c>
      <c r="B12" s="37" t="s">
        <v>61</v>
      </c>
      <c r="C12" s="38" t="s">
        <v>338</v>
      </c>
      <c r="D12" s="28">
        <v>821</v>
      </c>
      <c r="E12" s="28">
        <v>1027</v>
      </c>
      <c r="F12" s="28">
        <v>865</v>
      </c>
      <c r="G12" s="28">
        <v>640</v>
      </c>
      <c r="H12" s="28">
        <v>434</v>
      </c>
      <c r="I12" s="28">
        <v>325</v>
      </c>
      <c r="J12" s="28">
        <v>348</v>
      </c>
      <c r="K12" s="28" t="s">
        <v>251</v>
      </c>
      <c r="L12" s="28" t="s">
        <v>251</v>
      </c>
      <c r="M12" s="28" t="s">
        <v>339</v>
      </c>
      <c r="N12" s="28" t="s">
        <v>251</v>
      </c>
      <c r="O12" s="29" t="s">
        <v>251</v>
      </c>
      <c r="P12" s="28" t="s">
        <v>251</v>
      </c>
      <c r="Q12" s="28" t="s">
        <v>251</v>
      </c>
      <c r="R12" s="28">
        <v>81</v>
      </c>
      <c r="S12" s="28">
        <v>69</v>
      </c>
      <c r="T12" s="28" t="s">
        <v>251</v>
      </c>
      <c r="U12" s="28" t="s">
        <v>251</v>
      </c>
      <c r="V12" s="28">
        <v>144</v>
      </c>
      <c r="W12" s="28" t="s">
        <v>251</v>
      </c>
      <c r="X12" s="28" t="s">
        <v>251</v>
      </c>
      <c r="Y12" s="28" t="s">
        <v>341</v>
      </c>
      <c r="Z12" s="28" t="s">
        <v>251</v>
      </c>
      <c r="AA12" s="29" t="s">
        <v>251</v>
      </c>
      <c r="AB12" s="30">
        <v>10</v>
      </c>
      <c r="AC12" s="31">
        <v>83</v>
      </c>
      <c r="AD12" s="29">
        <v>15</v>
      </c>
      <c r="AE12" s="29">
        <v>15</v>
      </c>
      <c r="AF12" s="32" t="s">
        <v>251</v>
      </c>
      <c r="AG12" s="30" t="s">
        <v>251</v>
      </c>
      <c r="AH12" s="30" t="s">
        <v>251</v>
      </c>
      <c r="AI12" s="33" t="s">
        <v>251</v>
      </c>
      <c r="AJ12" s="30" t="s">
        <v>251</v>
      </c>
      <c r="AK12" s="30" t="s">
        <v>251</v>
      </c>
      <c r="AL12" s="33" t="s">
        <v>251</v>
      </c>
      <c r="AM12" s="34">
        <v>10</v>
      </c>
      <c r="AN12" s="34">
        <v>230</v>
      </c>
      <c r="AO12" s="32">
        <v>4</v>
      </c>
      <c r="AP12" s="34">
        <v>0</v>
      </c>
      <c r="AQ12" s="32">
        <v>0</v>
      </c>
      <c r="AR12" s="30" t="s">
        <v>251</v>
      </c>
      <c r="AS12" s="30" t="s">
        <v>251</v>
      </c>
      <c r="AT12" s="28" t="s">
        <v>251</v>
      </c>
      <c r="AU12" s="30">
        <v>0</v>
      </c>
      <c r="AV12" s="34" t="s">
        <v>251</v>
      </c>
      <c r="AW12" s="34">
        <v>165</v>
      </c>
      <c r="AX12" s="32" t="s">
        <v>251</v>
      </c>
      <c r="AY12" s="34" t="s">
        <v>251</v>
      </c>
      <c r="AZ12" s="34">
        <v>195</v>
      </c>
      <c r="BA12" s="32" t="s">
        <v>251</v>
      </c>
      <c r="BB12" s="29">
        <v>31</v>
      </c>
      <c r="BC12" s="1">
        <v>557</v>
      </c>
      <c r="BD12" s="1">
        <v>241</v>
      </c>
      <c r="BE12" s="35">
        <v>49</v>
      </c>
      <c r="BF12" s="28" t="s">
        <v>208</v>
      </c>
      <c r="BG12" s="28" t="s">
        <v>208</v>
      </c>
      <c r="BH12" s="28" t="s">
        <v>208</v>
      </c>
    </row>
    <row r="13" spans="1:60" x14ac:dyDescent="0.45">
      <c r="A13" s="36">
        <v>208</v>
      </c>
      <c r="B13" s="37" t="s">
        <v>62</v>
      </c>
      <c r="C13" s="38" t="s">
        <v>338</v>
      </c>
      <c r="D13" s="28">
        <v>846</v>
      </c>
      <c r="E13" s="28">
        <v>933</v>
      </c>
      <c r="F13" s="28">
        <v>1100</v>
      </c>
      <c r="G13" s="28">
        <v>1081</v>
      </c>
      <c r="H13" s="28">
        <v>1029</v>
      </c>
      <c r="I13" s="28">
        <v>872</v>
      </c>
      <c r="J13" s="28">
        <v>769</v>
      </c>
      <c r="K13" s="28">
        <v>701</v>
      </c>
      <c r="L13" s="28" t="s">
        <v>343</v>
      </c>
      <c r="M13" s="28" t="s">
        <v>341</v>
      </c>
      <c r="N13" s="28">
        <v>275</v>
      </c>
      <c r="O13" s="29">
        <v>145</v>
      </c>
      <c r="P13" s="28">
        <v>216</v>
      </c>
      <c r="Q13" s="28">
        <v>215</v>
      </c>
      <c r="R13" s="28">
        <v>328</v>
      </c>
      <c r="S13" s="28">
        <v>407</v>
      </c>
      <c r="T13" s="28">
        <v>468</v>
      </c>
      <c r="U13" s="28">
        <v>450</v>
      </c>
      <c r="V13" s="28">
        <v>417</v>
      </c>
      <c r="W13" s="28">
        <v>401</v>
      </c>
      <c r="X13" s="28" t="s">
        <v>343</v>
      </c>
      <c r="Y13" s="28" t="s">
        <v>341</v>
      </c>
      <c r="Z13" s="28">
        <v>280</v>
      </c>
      <c r="AA13" s="29">
        <v>146</v>
      </c>
      <c r="AB13" s="30">
        <v>25</v>
      </c>
      <c r="AC13" s="31">
        <v>33</v>
      </c>
      <c r="AD13" s="29">
        <v>5</v>
      </c>
      <c r="AE13" s="29" t="s">
        <v>251</v>
      </c>
      <c r="AF13" s="32">
        <v>86</v>
      </c>
      <c r="AG13" s="30">
        <v>10</v>
      </c>
      <c r="AH13" s="30">
        <v>5</v>
      </c>
      <c r="AI13" s="33" t="s">
        <v>251</v>
      </c>
      <c r="AJ13" s="30">
        <v>10</v>
      </c>
      <c r="AK13" s="30">
        <v>10</v>
      </c>
      <c r="AL13" s="33" t="s">
        <v>251</v>
      </c>
      <c r="AM13" s="34">
        <v>55</v>
      </c>
      <c r="AN13" s="34">
        <v>700</v>
      </c>
      <c r="AO13" s="32">
        <v>8</v>
      </c>
      <c r="AP13" s="34" t="s">
        <v>251</v>
      </c>
      <c r="AQ13" s="32" t="s">
        <v>251</v>
      </c>
      <c r="AR13" s="30">
        <v>15</v>
      </c>
      <c r="AS13" s="30">
        <v>10</v>
      </c>
      <c r="AT13" s="28">
        <v>475</v>
      </c>
      <c r="AU13" s="30">
        <v>10</v>
      </c>
      <c r="AV13" s="34">
        <v>40</v>
      </c>
      <c r="AW13" s="34">
        <v>560</v>
      </c>
      <c r="AX13" s="32">
        <v>8</v>
      </c>
      <c r="AY13" s="34">
        <v>15</v>
      </c>
      <c r="AZ13" s="34">
        <v>540</v>
      </c>
      <c r="BA13" s="32">
        <v>2</v>
      </c>
      <c r="BB13" s="29">
        <v>30</v>
      </c>
      <c r="BC13" s="1">
        <v>559</v>
      </c>
      <c r="BD13" s="1">
        <v>239</v>
      </c>
      <c r="BE13" s="35">
        <v>49</v>
      </c>
      <c r="BF13" s="28" t="s">
        <v>208</v>
      </c>
      <c r="BG13" s="28" t="s">
        <v>208</v>
      </c>
      <c r="BH13" s="28" t="s">
        <v>208</v>
      </c>
    </row>
    <row r="14" spans="1:60" x14ac:dyDescent="0.45">
      <c r="A14" s="36">
        <v>209</v>
      </c>
      <c r="B14" s="37" t="s">
        <v>63</v>
      </c>
      <c r="C14" s="38" t="s">
        <v>338</v>
      </c>
      <c r="D14" s="28">
        <v>493</v>
      </c>
      <c r="E14" s="28">
        <v>553</v>
      </c>
      <c r="F14" s="28">
        <v>536</v>
      </c>
      <c r="G14" s="28">
        <v>547</v>
      </c>
      <c r="H14" s="28">
        <v>532</v>
      </c>
      <c r="I14" s="28">
        <v>501</v>
      </c>
      <c r="J14" s="28">
        <v>484</v>
      </c>
      <c r="K14" s="28">
        <v>434</v>
      </c>
      <c r="L14" s="28" t="s">
        <v>340</v>
      </c>
      <c r="M14" s="28" t="s">
        <v>341</v>
      </c>
      <c r="N14" s="28">
        <v>8</v>
      </c>
      <c r="O14" s="29">
        <v>45</v>
      </c>
      <c r="P14" s="28">
        <v>114</v>
      </c>
      <c r="Q14" s="28">
        <v>155</v>
      </c>
      <c r="R14" s="28">
        <v>168</v>
      </c>
      <c r="S14" s="28">
        <v>170</v>
      </c>
      <c r="T14" s="28">
        <v>181</v>
      </c>
      <c r="U14" s="28">
        <v>173</v>
      </c>
      <c r="V14" s="28">
        <v>180</v>
      </c>
      <c r="W14" s="28">
        <v>179</v>
      </c>
      <c r="X14" s="28" t="s">
        <v>343</v>
      </c>
      <c r="Y14" s="28" t="s">
        <v>341</v>
      </c>
      <c r="Z14" s="28">
        <v>58</v>
      </c>
      <c r="AA14" s="29">
        <v>62</v>
      </c>
      <c r="AB14" s="30">
        <v>55</v>
      </c>
      <c r="AC14" s="31">
        <v>54</v>
      </c>
      <c r="AD14" s="29">
        <v>35</v>
      </c>
      <c r="AE14" s="29">
        <v>35</v>
      </c>
      <c r="AF14" s="32">
        <v>72</v>
      </c>
      <c r="AG14" s="30">
        <v>15</v>
      </c>
      <c r="AH14" s="30">
        <v>30</v>
      </c>
      <c r="AI14" s="33">
        <v>81</v>
      </c>
      <c r="AJ14" s="30">
        <v>15</v>
      </c>
      <c r="AK14" s="30">
        <v>15</v>
      </c>
      <c r="AL14" s="33">
        <v>-7</v>
      </c>
      <c r="AM14" s="34">
        <v>70</v>
      </c>
      <c r="AN14" s="34">
        <v>720</v>
      </c>
      <c r="AO14" s="32">
        <v>9</v>
      </c>
      <c r="AP14" s="34">
        <v>20</v>
      </c>
      <c r="AQ14" s="32">
        <v>17</v>
      </c>
      <c r="AR14" s="30">
        <v>30</v>
      </c>
      <c r="AS14" s="30">
        <v>10</v>
      </c>
      <c r="AT14" s="28">
        <v>382</v>
      </c>
      <c r="AU14" s="30" t="s">
        <v>251</v>
      </c>
      <c r="AV14" s="34">
        <v>35</v>
      </c>
      <c r="AW14" s="34">
        <v>500</v>
      </c>
      <c r="AX14" s="32">
        <v>7</v>
      </c>
      <c r="AY14" s="34">
        <v>10</v>
      </c>
      <c r="AZ14" s="34">
        <v>520</v>
      </c>
      <c r="BA14" s="32">
        <v>2</v>
      </c>
      <c r="BB14" s="29">
        <v>29</v>
      </c>
      <c r="BC14" s="1">
        <v>595</v>
      </c>
      <c r="BD14" s="1">
        <v>272</v>
      </c>
      <c r="BE14" s="35">
        <v>47</v>
      </c>
      <c r="BF14" s="28" t="s">
        <v>208</v>
      </c>
      <c r="BG14" s="28" t="s">
        <v>208</v>
      </c>
      <c r="BH14" s="28" t="s">
        <v>208</v>
      </c>
    </row>
    <row r="15" spans="1:60" x14ac:dyDescent="0.45">
      <c r="A15" s="36">
        <v>210</v>
      </c>
      <c r="B15" s="37" t="s">
        <v>64</v>
      </c>
      <c r="C15" s="38" t="s">
        <v>338</v>
      </c>
      <c r="D15" s="28">
        <v>734</v>
      </c>
      <c r="E15" s="28">
        <v>775</v>
      </c>
      <c r="F15" s="28">
        <v>736</v>
      </c>
      <c r="G15" s="28">
        <v>684</v>
      </c>
      <c r="H15" s="28">
        <v>615</v>
      </c>
      <c r="I15" s="28">
        <v>611</v>
      </c>
      <c r="J15" s="28">
        <v>572</v>
      </c>
      <c r="K15" s="28">
        <v>540</v>
      </c>
      <c r="L15" s="28" t="s">
        <v>340</v>
      </c>
      <c r="M15" s="28" t="s">
        <v>341</v>
      </c>
      <c r="N15" s="28">
        <v>114</v>
      </c>
      <c r="O15" s="29">
        <v>109</v>
      </c>
      <c r="P15" s="28">
        <v>91</v>
      </c>
      <c r="Q15" s="28">
        <v>170</v>
      </c>
      <c r="R15" s="28">
        <v>218</v>
      </c>
      <c r="S15" s="28">
        <v>233</v>
      </c>
      <c r="T15" s="28">
        <v>240</v>
      </c>
      <c r="U15" s="28">
        <v>250</v>
      </c>
      <c r="V15" s="28">
        <v>265</v>
      </c>
      <c r="W15" s="28">
        <v>231</v>
      </c>
      <c r="X15" s="28" t="s">
        <v>340</v>
      </c>
      <c r="Y15" s="28" t="s">
        <v>341</v>
      </c>
      <c r="Z15" s="28">
        <v>110</v>
      </c>
      <c r="AA15" s="29">
        <v>113</v>
      </c>
      <c r="AB15" s="30">
        <v>40</v>
      </c>
      <c r="AC15" s="31">
        <v>49</v>
      </c>
      <c r="AD15" s="29" t="s">
        <v>251</v>
      </c>
      <c r="AE15" s="29" t="s">
        <v>251</v>
      </c>
      <c r="AF15" s="32">
        <v>64</v>
      </c>
      <c r="AG15" s="30">
        <v>20</v>
      </c>
      <c r="AH15" s="30">
        <v>15</v>
      </c>
      <c r="AI15" s="33">
        <v>-29</v>
      </c>
      <c r="AJ15" s="30">
        <v>15</v>
      </c>
      <c r="AK15" s="30">
        <v>10</v>
      </c>
      <c r="AL15" s="33">
        <v>-27</v>
      </c>
      <c r="AM15" s="34">
        <v>65</v>
      </c>
      <c r="AN15" s="34">
        <v>760</v>
      </c>
      <c r="AO15" s="32">
        <v>9</v>
      </c>
      <c r="AP15" s="34">
        <v>15</v>
      </c>
      <c r="AQ15" s="32">
        <v>14</v>
      </c>
      <c r="AR15" s="30">
        <v>10</v>
      </c>
      <c r="AS15" s="30">
        <v>10</v>
      </c>
      <c r="AT15" s="28">
        <v>488</v>
      </c>
      <c r="AU15" s="30" t="s">
        <v>251</v>
      </c>
      <c r="AV15" s="34">
        <v>45</v>
      </c>
      <c r="AW15" s="34">
        <v>575</v>
      </c>
      <c r="AX15" s="32">
        <v>8</v>
      </c>
      <c r="AY15" s="34">
        <v>15</v>
      </c>
      <c r="AZ15" s="34">
        <v>565</v>
      </c>
      <c r="BA15" s="32">
        <v>2</v>
      </c>
      <c r="BB15" s="29">
        <v>29</v>
      </c>
      <c r="BC15" s="1">
        <v>572</v>
      </c>
      <c r="BD15" s="1">
        <v>273</v>
      </c>
      <c r="BE15" s="35">
        <v>49</v>
      </c>
      <c r="BF15" s="28" t="s">
        <v>208</v>
      </c>
      <c r="BG15" s="28" t="s">
        <v>208</v>
      </c>
      <c r="BH15" s="28" t="s">
        <v>208</v>
      </c>
    </row>
    <row r="16" spans="1:60" x14ac:dyDescent="0.45">
      <c r="A16" s="36">
        <v>211</v>
      </c>
      <c r="B16" s="37" t="s">
        <v>65</v>
      </c>
      <c r="C16" s="38" t="s">
        <v>338</v>
      </c>
      <c r="D16" s="28">
        <v>513</v>
      </c>
      <c r="E16" s="28">
        <v>521</v>
      </c>
      <c r="F16" s="28">
        <v>586</v>
      </c>
      <c r="G16" s="28">
        <v>549</v>
      </c>
      <c r="H16" s="28">
        <v>645</v>
      </c>
      <c r="I16" s="28">
        <v>653</v>
      </c>
      <c r="J16" s="28">
        <v>689</v>
      </c>
      <c r="K16" s="28">
        <v>547</v>
      </c>
      <c r="L16" s="28" t="s">
        <v>251</v>
      </c>
      <c r="M16" s="28" t="s">
        <v>341</v>
      </c>
      <c r="N16" s="28">
        <v>121</v>
      </c>
      <c r="O16" s="29">
        <v>112</v>
      </c>
      <c r="P16" s="28">
        <v>52</v>
      </c>
      <c r="Q16" s="28">
        <v>20</v>
      </c>
      <c r="R16" s="28">
        <v>39</v>
      </c>
      <c r="S16" s="28">
        <v>56</v>
      </c>
      <c r="T16" s="28">
        <v>217</v>
      </c>
      <c r="U16" s="28">
        <v>314</v>
      </c>
      <c r="V16" s="28">
        <v>376</v>
      </c>
      <c r="W16" s="28">
        <v>303</v>
      </c>
      <c r="X16" s="28" t="s">
        <v>251</v>
      </c>
      <c r="Y16" s="28" t="s">
        <v>341</v>
      </c>
      <c r="Z16" s="28">
        <v>182</v>
      </c>
      <c r="AA16" s="29">
        <v>135</v>
      </c>
      <c r="AB16" s="30">
        <v>40</v>
      </c>
      <c r="AC16" s="31">
        <v>60</v>
      </c>
      <c r="AD16" s="29">
        <v>5</v>
      </c>
      <c r="AE16" s="29">
        <v>5</v>
      </c>
      <c r="AF16" s="32" t="s">
        <v>251</v>
      </c>
      <c r="AG16" s="30">
        <v>25</v>
      </c>
      <c r="AH16" s="30">
        <v>15</v>
      </c>
      <c r="AI16" s="33">
        <v>-26</v>
      </c>
      <c r="AJ16" s="30">
        <v>20</v>
      </c>
      <c r="AK16" s="30">
        <v>5</v>
      </c>
      <c r="AL16" s="33">
        <v>-65</v>
      </c>
      <c r="AM16" s="34">
        <v>30</v>
      </c>
      <c r="AN16" s="34">
        <v>600</v>
      </c>
      <c r="AO16" s="32">
        <v>5</v>
      </c>
      <c r="AP16" s="34">
        <v>10</v>
      </c>
      <c r="AQ16" s="32">
        <v>13</v>
      </c>
      <c r="AR16" s="30">
        <v>20</v>
      </c>
      <c r="AS16" s="30">
        <v>10</v>
      </c>
      <c r="AT16" s="28">
        <v>401</v>
      </c>
      <c r="AU16" s="30">
        <v>0</v>
      </c>
      <c r="AV16" s="34">
        <v>20</v>
      </c>
      <c r="AW16" s="34">
        <v>470</v>
      </c>
      <c r="AX16" s="32">
        <v>4</v>
      </c>
      <c r="AY16" s="34">
        <v>5</v>
      </c>
      <c r="AZ16" s="34">
        <v>485</v>
      </c>
      <c r="BA16" s="32">
        <v>1</v>
      </c>
      <c r="BB16" s="29">
        <v>31</v>
      </c>
      <c r="BC16" s="1">
        <v>556</v>
      </c>
      <c r="BD16" s="1">
        <v>243</v>
      </c>
      <c r="BE16" s="35">
        <v>51</v>
      </c>
      <c r="BF16" s="28" t="s">
        <v>208</v>
      </c>
      <c r="BG16" s="28" t="s">
        <v>208</v>
      </c>
      <c r="BH16" s="28" t="s">
        <v>208</v>
      </c>
    </row>
    <row r="17" spans="1:60" x14ac:dyDescent="0.45">
      <c r="A17" s="36">
        <v>212</v>
      </c>
      <c r="B17" s="37" t="s">
        <v>66</v>
      </c>
      <c r="C17" s="38" t="s">
        <v>338</v>
      </c>
      <c r="D17" s="28">
        <v>630</v>
      </c>
      <c r="E17" s="28">
        <v>631</v>
      </c>
      <c r="F17" s="28">
        <v>792</v>
      </c>
      <c r="G17" s="28">
        <v>760</v>
      </c>
      <c r="H17" s="28">
        <v>753</v>
      </c>
      <c r="I17" s="28">
        <v>558</v>
      </c>
      <c r="J17" s="28">
        <v>580</v>
      </c>
      <c r="K17" s="28">
        <v>606</v>
      </c>
      <c r="L17" s="28" t="s">
        <v>251</v>
      </c>
      <c r="M17" s="28" t="s">
        <v>339</v>
      </c>
      <c r="N17" s="28">
        <v>180</v>
      </c>
      <c r="O17" s="29">
        <v>131</v>
      </c>
      <c r="P17" s="28">
        <v>165</v>
      </c>
      <c r="Q17" s="28">
        <v>184</v>
      </c>
      <c r="R17" s="28">
        <v>246</v>
      </c>
      <c r="S17" s="28">
        <v>254</v>
      </c>
      <c r="T17" s="28">
        <v>271</v>
      </c>
      <c r="U17" s="28">
        <v>199</v>
      </c>
      <c r="V17" s="28">
        <v>243</v>
      </c>
      <c r="W17" s="28">
        <v>302</v>
      </c>
      <c r="X17" s="28" t="s">
        <v>251</v>
      </c>
      <c r="Y17" s="28" t="s">
        <v>339</v>
      </c>
      <c r="Z17" s="28">
        <v>181</v>
      </c>
      <c r="AA17" s="29">
        <v>134</v>
      </c>
      <c r="AB17" s="30">
        <v>25</v>
      </c>
      <c r="AC17" s="31">
        <v>41</v>
      </c>
      <c r="AD17" s="29" t="s">
        <v>251</v>
      </c>
      <c r="AE17" s="29" t="s">
        <v>251</v>
      </c>
      <c r="AF17" s="32" t="s">
        <v>251</v>
      </c>
      <c r="AG17" s="30">
        <v>10</v>
      </c>
      <c r="AH17" s="30">
        <v>25</v>
      </c>
      <c r="AI17" s="33" t="s">
        <v>251</v>
      </c>
      <c r="AJ17" s="30">
        <v>10</v>
      </c>
      <c r="AK17" s="30">
        <v>15</v>
      </c>
      <c r="AL17" s="33" t="s">
        <v>251</v>
      </c>
      <c r="AM17" s="34">
        <v>25</v>
      </c>
      <c r="AN17" s="34">
        <v>485</v>
      </c>
      <c r="AO17" s="32">
        <v>5</v>
      </c>
      <c r="AP17" s="34">
        <v>10</v>
      </c>
      <c r="AQ17" s="32">
        <v>11</v>
      </c>
      <c r="AR17" s="30">
        <v>30</v>
      </c>
      <c r="AS17" s="30">
        <v>10</v>
      </c>
      <c r="AT17" s="28">
        <v>536</v>
      </c>
      <c r="AU17" s="30" t="s">
        <v>251</v>
      </c>
      <c r="AV17" s="34">
        <v>15</v>
      </c>
      <c r="AW17" s="34">
        <v>350</v>
      </c>
      <c r="AX17" s="32">
        <v>4</v>
      </c>
      <c r="AY17" s="34">
        <v>10</v>
      </c>
      <c r="AZ17" s="34">
        <v>395</v>
      </c>
      <c r="BA17" s="32">
        <v>2</v>
      </c>
      <c r="BB17" s="29">
        <v>29</v>
      </c>
      <c r="BC17" s="1">
        <v>539</v>
      </c>
      <c r="BD17" s="1">
        <v>229</v>
      </c>
      <c r="BE17" s="35">
        <v>51</v>
      </c>
      <c r="BF17" s="28" t="s">
        <v>208</v>
      </c>
      <c r="BG17" s="28" t="s">
        <v>208</v>
      </c>
      <c r="BH17" s="28" t="s">
        <v>208</v>
      </c>
    </row>
    <row r="18" spans="1:60" x14ac:dyDescent="0.45">
      <c r="A18" s="36">
        <v>213</v>
      </c>
      <c r="B18" s="37" t="s">
        <v>67</v>
      </c>
      <c r="C18" s="38" t="s">
        <v>338</v>
      </c>
      <c r="D18" s="28">
        <v>513</v>
      </c>
      <c r="E18" s="28">
        <v>485</v>
      </c>
      <c r="F18" s="28">
        <v>514</v>
      </c>
      <c r="G18" s="28">
        <v>512</v>
      </c>
      <c r="H18" s="28">
        <v>515</v>
      </c>
      <c r="I18" s="28">
        <v>522</v>
      </c>
      <c r="J18" s="28">
        <v>466</v>
      </c>
      <c r="K18" s="28">
        <v>363</v>
      </c>
      <c r="L18" s="28" t="s">
        <v>251</v>
      </c>
      <c r="M18" s="28" t="s">
        <v>341</v>
      </c>
      <c r="N18" s="28" t="s">
        <v>342</v>
      </c>
      <c r="O18" s="29">
        <v>9</v>
      </c>
      <c r="P18" s="28">
        <v>23</v>
      </c>
      <c r="Q18" s="28">
        <v>136</v>
      </c>
      <c r="R18" s="28">
        <v>173</v>
      </c>
      <c r="S18" s="28">
        <v>196</v>
      </c>
      <c r="T18" s="28">
        <v>162</v>
      </c>
      <c r="U18" s="28">
        <v>173</v>
      </c>
      <c r="V18" s="28">
        <v>113</v>
      </c>
      <c r="W18" s="28">
        <v>96</v>
      </c>
      <c r="X18" s="28" t="s">
        <v>251</v>
      </c>
      <c r="Y18" s="28" t="s">
        <v>341</v>
      </c>
      <c r="Z18" s="28" t="s">
        <v>342</v>
      </c>
      <c r="AA18" s="29">
        <v>6</v>
      </c>
      <c r="AB18" s="30">
        <v>15</v>
      </c>
      <c r="AC18" s="31">
        <v>52</v>
      </c>
      <c r="AD18" s="29">
        <v>15</v>
      </c>
      <c r="AE18" s="29">
        <v>15</v>
      </c>
      <c r="AF18" s="32" t="s">
        <v>251</v>
      </c>
      <c r="AG18" s="30">
        <v>5</v>
      </c>
      <c r="AH18" s="30" t="s">
        <v>251</v>
      </c>
      <c r="AI18" s="33" t="s">
        <v>251</v>
      </c>
      <c r="AJ18" s="30">
        <v>10</v>
      </c>
      <c r="AK18" s="30">
        <v>0</v>
      </c>
      <c r="AL18" s="33" t="s">
        <v>251</v>
      </c>
      <c r="AM18" s="34">
        <v>15</v>
      </c>
      <c r="AN18" s="34">
        <v>380</v>
      </c>
      <c r="AO18" s="32">
        <v>4</v>
      </c>
      <c r="AP18" s="34" t="s">
        <v>251</v>
      </c>
      <c r="AQ18" s="32" t="s">
        <v>251</v>
      </c>
      <c r="AR18" s="30" t="s">
        <v>251</v>
      </c>
      <c r="AS18" s="30" t="s">
        <v>251</v>
      </c>
      <c r="AT18" s="28">
        <v>290</v>
      </c>
      <c r="AU18" s="30" t="s">
        <v>251</v>
      </c>
      <c r="AV18" s="34">
        <v>10</v>
      </c>
      <c r="AW18" s="34">
        <v>300</v>
      </c>
      <c r="AX18" s="32">
        <v>3</v>
      </c>
      <c r="AY18" s="34">
        <v>0</v>
      </c>
      <c r="AZ18" s="34">
        <v>320</v>
      </c>
      <c r="BA18" s="32">
        <v>0</v>
      </c>
      <c r="BB18" s="29">
        <v>30</v>
      </c>
      <c r="BC18" s="1">
        <v>513</v>
      </c>
      <c r="BD18" s="1">
        <v>211</v>
      </c>
      <c r="BE18" s="35">
        <v>55</v>
      </c>
      <c r="BF18" s="28" t="s">
        <v>208</v>
      </c>
      <c r="BG18" s="28" t="s">
        <v>208</v>
      </c>
      <c r="BH18" s="28" t="s">
        <v>208</v>
      </c>
    </row>
    <row r="19" spans="1:60" x14ac:dyDescent="0.45">
      <c r="A19" s="36">
        <v>301</v>
      </c>
      <c r="B19" s="37" t="s">
        <v>68</v>
      </c>
      <c r="C19" s="38" t="s">
        <v>338</v>
      </c>
      <c r="D19" s="28">
        <v>783</v>
      </c>
      <c r="E19" s="28">
        <v>785</v>
      </c>
      <c r="F19" s="28">
        <v>657</v>
      </c>
      <c r="G19" s="28">
        <v>672</v>
      </c>
      <c r="H19" s="28">
        <v>655</v>
      </c>
      <c r="I19" s="28">
        <v>715</v>
      </c>
      <c r="J19" s="28">
        <v>813</v>
      </c>
      <c r="K19" s="28">
        <v>805</v>
      </c>
      <c r="L19" s="28" t="s">
        <v>340</v>
      </c>
      <c r="M19" s="28" t="s">
        <v>341</v>
      </c>
      <c r="N19" s="28">
        <v>379</v>
      </c>
      <c r="O19" s="29">
        <v>148</v>
      </c>
      <c r="P19" s="28">
        <v>117</v>
      </c>
      <c r="Q19" s="28">
        <v>168</v>
      </c>
      <c r="R19" s="28">
        <v>144</v>
      </c>
      <c r="S19" s="28">
        <v>175</v>
      </c>
      <c r="T19" s="28">
        <v>237</v>
      </c>
      <c r="U19" s="28">
        <v>303</v>
      </c>
      <c r="V19" s="28">
        <v>400</v>
      </c>
      <c r="W19" s="28">
        <v>434</v>
      </c>
      <c r="X19" s="28" t="s">
        <v>340</v>
      </c>
      <c r="Y19" s="28" t="s">
        <v>339</v>
      </c>
      <c r="Z19" s="28">
        <v>313</v>
      </c>
      <c r="AA19" s="29">
        <v>147</v>
      </c>
      <c r="AB19" s="30">
        <v>25</v>
      </c>
      <c r="AC19" s="31">
        <v>24</v>
      </c>
      <c r="AD19" s="29" t="s">
        <v>251</v>
      </c>
      <c r="AE19" s="29" t="s">
        <v>251</v>
      </c>
      <c r="AF19" s="32" t="s">
        <v>251</v>
      </c>
      <c r="AG19" s="30">
        <v>20</v>
      </c>
      <c r="AH19" s="30">
        <v>20</v>
      </c>
      <c r="AI19" s="33">
        <v>0</v>
      </c>
      <c r="AJ19" s="30">
        <v>15</v>
      </c>
      <c r="AK19" s="30">
        <v>15</v>
      </c>
      <c r="AL19" s="33">
        <v>0</v>
      </c>
      <c r="AM19" s="34">
        <v>55</v>
      </c>
      <c r="AN19" s="34">
        <v>655</v>
      </c>
      <c r="AO19" s="32">
        <v>8</v>
      </c>
      <c r="AP19" s="34">
        <v>10</v>
      </c>
      <c r="AQ19" s="32">
        <v>9</v>
      </c>
      <c r="AR19" s="30">
        <v>40</v>
      </c>
      <c r="AS19" s="30">
        <v>15</v>
      </c>
      <c r="AT19" s="28">
        <v>609</v>
      </c>
      <c r="AU19" s="30">
        <v>0</v>
      </c>
      <c r="AV19" s="34">
        <v>15</v>
      </c>
      <c r="AW19" s="34">
        <v>325</v>
      </c>
      <c r="AX19" s="32">
        <v>4</v>
      </c>
      <c r="AY19" s="34">
        <v>15</v>
      </c>
      <c r="AZ19" s="34">
        <v>470</v>
      </c>
      <c r="BA19" s="32">
        <v>4</v>
      </c>
      <c r="BB19" s="29">
        <v>31</v>
      </c>
      <c r="BC19" s="1">
        <v>541</v>
      </c>
      <c r="BD19" s="1">
        <v>233</v>
      </c>
      <c r="BE19" s="35">
        <v>50</v>
      </c>
      <c r="BF19" s="28" t="s">
        <v>208</v>
      </c>
      <c r="BG19" s="28" t="s">
        <v>208</v>
      </c>
      <c r="BH19" s="28" t="s">
        <v>208</v>
      </c>
    </row>
    <row r="20" spans="1:60" x14ac:dyDescent="0.45">
      <c r="A20" s="36">
        <v>302</v>
      </c>
      <c r="B20" s="37" t="s">
        <v>69</v>
      </c>
      <c r="C20" s="38" t="s">
        <v>338</v>
      </c>
      <c r="D20" s="28">
        <v>717</v>
      </c>
      <c r="E20" s="28">
        <v>809</v>
      </c>
      <c r="F20" s="28">
        <v>679</v>
      </c>
      <c r="G20" s="28">
        <v>590</v>
      </c>
      <c r="H20" s="28">
        <v>472</v>
      </c>
      <c r="I20" s="28">
        <v>516</v>
      </c>
      <c r="J20" s="28">
        <v>522</v>
      </c>
      <c r="K20" s="28">
        <v>576</v>
      </c>
      <c r="L20" s="28" t="s">
        <v>251</v>
      </c>
      <c r="M20" s="28" t="s">
        <v>339</v>
      </c>
      <c r="N20" s="28">
        <v>150</v>
      </c>
      <c r="O20" s="29">
        <v>121</v>
      </c>
      <c r="P20" s="28">
        <v>101</v>
      </c>
      <c r="Q20" s="28">
        <v>145</v>
      </c>
      <c r="R20" s="28">
        <v>130</v>
      </c>
      <c r="S20" s="28">
        <v>140</v>
      </c>
      <c r="T20" s="28">
        <v>154</v>
      </c>
      <c r="U20" s="28">
        <v>172</v>
      </c>
      <c r="V20" s="28">
        <v>180</v>
      </c>
      <c r="W20" s="28">
        <v>163</v>
      </c>
      <c r="X20" s="28" t="s">
        <v>251</v>
      </c>
      <c r="Y20" s="28" t="s">
        <v>341</v>
      </c>
      <c r="Z20" s="28">
        <v>42</v>
      </c>
      <c r="AA20" s="29">
        <v>44</v>
      </c>
      <c r="AB20" s="30">
        <v>15</v>
      </c>
      <c r="AC20" s="31">
        <v>37</v>
      </c>
      <c r="AD20" s="29">
        <v>30</v>
      </c>
      <c r="AE20" s="29">
        <v>10</v>
      </c>
      <c r="AF20" s="32">
        <v>70</v>
      </c>
      <c r="AG20" s="30">
        <v>15</v>
      </c>
      <c r="AH20" s="30" t="s">
        <v>251</v>
      </c>
      <c r="AI20" s="33">
        <v>-87</v>
      </c>
      <c r="AJ20" s="30">
        <v>20</v>
      </c>
      <c r="AK20" s="30" t="s">
        <v>251</v>
      </c>
      <c r="AL20" s="33">
        <v>-95</v>
      </c>
      <c r="AM20" s="34">
        <v>30</v>
      </c>
      <c r="AN20" s="34">
        <v>540</v>
      </c>
      <c r="AO20" s="32">
        <v>6</v>
      </c>
      <c r="AP20" s="34" t="s">
        <v>251</v>
      </c>
      <c r="AQ20" s="32" t="s">
        <v>251</v>
      </c>
      <c r="AR20" s="30">
        <v>10</v>
      </c>
      <c r="AS20" s="30">
        <v>5</v>
      </c>
      <c r="AT20" s="28">
        <v>534</v>
      </c>
      <c r="AU20" s="30">
        <v>0</v>
      </c>
      <c r="AV20" s="34">
        <v>15</v>
      </c>
      <c r="AW20" s="34">
        <v>315</v>
      </c>
      <c r="AX20" s="32">
        <v>4</v>
      </c>
      <c r="AY20" s="34">
        <v>10</v>
      </c>
      <c r="AZ20" s="34">
        <v>440</v>
      </c>
      <c r="BA20" s="32">
        <v>3</v>
      </c>
      <c r="BB20" s="29">
        <v>32</v>
      </c>
      <c r="BC20" s="1">
        <v>583</v>
      </c>
      <c r="BD20" s="1">
        <v>241</v>
      </c>
      <c r="BE20" s="35">
        <v>45</v>
      </c>
      <c r="BF20" s="28" t="s">
        <v>208</v>
      </c>
      <c r="BG20" s="28" t="s">
        <v>208</v>
      </c>
      <c r="BH20" s="28" t="s">
        <v>208</v>
      </c>
    </row>
    <row r="21" spans="1:60" x14ac:dyDescent="0.45">
      <c r="A21" s="36">
        <v>303</v>
      </c>
      <c r="B21" s="37" t="s">
        <v>70</v>
      </c>
      <c r="C21" s="38" t="s">
        <v>338</v>
      </c>
      <c r="D21" s="28">
        <v>603</v>
      </c>
      <c r="E21" s="28">
        <v>650</v>
      </c>
      <c r="F21" s="28">
        <v>729</v>
      </c>
      <c r="G21" s="28">
        <v>713</v>
      </c>
      <c r="H21" s="28">
        <v>672</v>
      </c>
      <c r="I21" s="28">
        <v>515</v>
      </c>
      <c r="J21" s="28">
        <v>444</v>
      </c>
      <c r="K21" s="28">
        <v>339</v>
      </c>
      <c r="L21" s="28" t="s">
        <v>340</v>
      </c>
      <c r="M21" s="28" t="s">
        <v>341</v>
      </c>
      <c r="N21" s="28" t="s">
        <v>342</v>
      </c>
      <c r="O21" s="29">
        <v>4</v>
      </c>
      <c r="P21" s="28">
        <v>176</v>
      </c>
      <c r="Q21" s="28">
        <v>236</v>
      </c>
      <c r="R21" s="28">
        <v>301</v>
      </c>
      <c r="S21" s="28">
        <v>302</v>
      </c>
      <c r="T21" s="28">
        <v>270</v>
      </c>
      <c r="U21" s="28">
        <v>196</v>
      </c>
      <c r="V21" s="28">
        <v>169</v>
      </c>
      <c r="W21" s="28">
        <v>120</v>
      </c>
      <c r="X21" s="28" t="s">
        <v>340</v>
      </c>
      <c r="Y21" s="28" t="s">
        <v>341</v>
      </c>
      <c r="Z21" s="28" t="s">
        <v>342</v>
      </c>
      <c r="AA21" s="29">
        <v>14</v>
      </c>
      <c r="AB21" s="30">
        <v>55</v>
      </c>
      <c r="AC21" s="31">
        <v>81</v>
      </c>
      <c r="AD21" s="29">
        <v>10</v>
      </c>
      <c r="AE21" s="29">
        <v>20</v>
      </c>
      <c r="AF21" s="32">
        <v>90</v>
      </c>
      <c r="AG21" s="30">
        <v>15</v>
      </c>
      <c r="AH21" s="30">
        <v>10</v>
      </c>
      <c r="AI21" s="33">
        <v>-14</v>
      </c>
      <c r="AJ21" s="30">
        <v>10</v>
      </c>
      <c r="AK21" s="30">
        <v>10</v>
      </c>
      <c r="AL21" s="33" t="s">
        <v>251</v>
      </c>
      <c r="AM21" s="34">
        <v>60</v>
      </c>
      <c r="AN21" s="34">
        <v>455</v>
      </c>
      <c r="AO21" s="32">
        <v>13</v>
      </c>
      <c r="AP21" s="34" t="s">
        <v>251</v>
      </c>
      <c r="AQ21" s="32" t="s">
        <v>251</v>
      </c>
      <c r="AR21" s="30" t="s">
        <v>251</v>
      </c>
      <c r="AS21" s="30" t="s">
        <v>251</v>
      </c>
      <c r="AT21" s="28">
        <v>302</v>
      </c>
      <c r="AU21" s="30" t="s">
        <v>251</v>
      </c>
      <c r="AV21" s="34">
        <v>5</v>
      </c>
      <c r="AW21" s="34">
        <v>185</v>
      </c>
      <c r="AX21" s="32">
        <v>4</v>
      </c>
      <c r="AY21" s="34">
        <v>10</v>
      </c>
      <c r="AZ21" s="34">
        <v>325</v>
      </c>
      <c r="BA21" s="32">
        <v>3</v>
      </c>
      <c r="BB21" s="29">
        <v>31</v>
      </c>
      <c r="BC21" s="1">
        <v>428</v>
      </c>
      <c r="BD21" s="1">
        <v>162</v>
      </c>
      <c r="BE21" s="35">
        <v>65</v>
      </c>
      <c r="BF21" s="28" t="s">
        <v>208</v>
      </c>
      <c r="BG21" s="28" t="s">
        <v>208</v>
      </c>
      <c r="BH21" s="28" t="s">
        <v>208</v>
      </c>
    </row>
    <row r="22" spans="1:60" x14ac:dyDescent="0.45">
      <c r="A22" s="36">
        <v>304</v>
      </c>
      <c r="B22" s="37" t="s">
        <v>71</v>
      </c>
      <c r="C22" s="38" t="s">
        <v>338</v>
      </c>
      <c r="D22" s="28">
        <v>827</v>
      </c>
      <c r="E22" s="28">
        <v>854</v>
      </c>
      <c r="F22" s="28">
        <v>694</v>
      </c>
      <c r="G22" s="28">
        <v>600</v>
      </c>
      <c r="H22" s="28">
        <v>544</v>
      </c>
      <c r="I22" s="28">
        <v>515</v>
      </c>
      <c r="J22" s="28">
        <v>554</v>
      </c>
      <c r="K22" s="28">
        <v>391</v>
      </c>
      <c r="L22" s="28" t="s">
        <v>251</v>
      </c>
      <c r="M22" s="28" t="s">
        <v>341</v>
      </c>
      <c r="N22" s="28" t="s">
        <v>342</v>
      </c>
      <c r="O22" s="29">
        <v>16</v>
      </c>
      <c r="P22" s="28">
        <v>235</v>
      </c>
      <c r="Q22" s="28">
        <v>343</v>
      </c>
      <c r="R22" s="28">
        <v>315</v>
      </c>
      <c r="S22" s="28">
        <v>258</v>
      </c>
      <c r="T22" s="28">
        <v>194</v>
      </c>
      <c r="U22" s="28">
        <v>184</v>
      </c>
      <c r="V22" s="28">
        <v>186</v>
      </c>
      <c r="W22" s="28">
        <v>168</v>
      </c>
      <c r="X22" s="28" t="s">
        <v>251</v>
      </c>
      <c r="Y22" s="28" t="s">
        <v>341</v>
      </c>
      <c r="Z22" s="28">
        <v>47</v>
      </c>
      <c r="AA22" s="29">
        <v>51</v>
      </c>
      <c r="AB22" s="30">
        <v>15</v>
      </c>
      <c r="AC22" s="31">
        <v>65</v>
      </c>
      <c r="AD22" s="29">
        <v>5</v>
      </c>
      <c r="AE22" s="29" t="s">
        <v>251</v>
      </c>
      <c r="AF22" s="32" t="s">
        <v>251</v>
      </c>
      <c r="AG22" s="30">
        <v>10</v>
      </c>
      <c r="AH22" s="30">
        <v>5</v>
      </c>
      <c r="AI22" s="33" t="s">
        <v>251</v>
      </c>
      <c r="AJ22" s="30">
        <v>10</v>
      </c>
      <c r="AK22" s="30" t="s">
        <v>251</v>
      </c>
      <c r="AL22" s="33" t="s">
        <v>251</v>
      </c>
      <c r="AM22" s="34">
        <v>20</v>
      </c>
      <c r="AN22" s="34">
        <v>625</v>
      </c>
      <c r="AO22" s="32">
        <v>3</v>
      </c>
      <c r="AP22" s="34" t="s">
        <v>251</v>
      </c>
      <c r="AQ22" s="32" t="s">
        <v>251</v>
      </c>
      <c r="AR22" s="30" t="s">
        <v>251</v>
      </c>
      <c r="AS22" s="30" t="s">
        <v>251</v>
      </c>
      <c r="AT22" s="28">
        <v>384</v>
      </c>
      <c r="AU22" s="30">
        <v>0</v>
      </c>
      <c r="AV22" s="34">
        <v>10</v>
      </c>
      <c r="AW22" s="34">
        <v>480</v>
      </c>
      <c r="AX22" s="32">
        <v>2</v>
      </c>
      <c r="AY22" s="34">
        <v>0</v>
      </c>
      <c r="AZ22" s="34">
        <v>525</v>
      </c>
      <c r="BA22" s="32">
        <v>0</v>
      </c>
      <c r="BB22" s="29">
        <v>32</v>
      </c>
      <c r="BC22" s="1">
        <v>552</v>
      </c>
      <c r="BD22" s="1">
        <v>228</v>
      </c>
      <c r="BE22" s="35">
        <v>50</v>
      </c>
      <c r="BF22" s="28" t="s">
        <v>208</v>
      </c>
      <c r="BG22" s="28" t="s">
        <v>208</v>
      </c>
      <c r="BH22" s="28" t="s">
        <v>208</v>
      </c>
    </row>
    <row r="23" spans="1:60" x14ac:dyDescent="0.45">
      <c r="A23" s="36">
        <v>305</v>
      </c>
      <c r="B23" s="37" t="s">
        <v>72</v>
      </c>
      <c r="C23" s="38" t="s">
        <v>338</v>
      </c>
      <c r="D23" s="28">
        <v>821</v>
      </c>
      <c r="E23" s="28">
        <v>704</v>
      </c>
      <c r="F23" s="28">
        <v>683</v>
      </c>
      <c r="G23" s="28">
        <v>641</v>
      </c>
      <c r="H23" s="28">
        <v>659</v>
      </c>
      <c r="I23" s="28">
        <v>686</v>
      </c>
      <c r="J23" s="28">
        <v>617</v>
      </c>
      <c r="K23" s="28">
        <v>560</v>
      </c>
      <c r="L23" s="28" t="s">
        <v>340</v>
      </c>
      <c r="M23" s="28" t="s">
        <v>341</v>
      </c>
      <c r="N23" s="28">
        <v>134</v>
      </c>
      <c r="O23" s="29">
        <v>119</v>
      </c>
      <c r="P23" s="28">
        <v>196</v>
      </c>
      <c r="Q23" s="28">
        <v>153</v>
      </c>
      <c r="R23" s="28">
        <v>167</v>
      </c>
      <c r="S23" s="28">
        <v>211</v>
      </c>
      <c r="T23" s="28">
        <v>252</v>
      </c>
      <c r="U23" s="28">
        <v>262</v>
      </c>
      <c r="V23" s="28">
        <v>224</v>
      </c>
      <c r="W23" s="28">
        <v>174</v>
      </c>
      <c r="X23" s="28" t="s">
        <v>340</v>
      </c>
      <c r="Y23" s="28" t="s">
        <v>341</v>
      </c>
      <c r="Z23" s="28">
        <v>53</v>
      </c>
      <c r="AA23" s="29">
        <v>58</v>
      </c>
      <c r="AB23" s="30">
        <v>30</v>
      </c>
      <c r="AC23" s="31">
        <v>45</v>
      </c>
      <c r="AD23" s="29" t="s">
        <v>251</v>
      </c>
      <c r="AE23" s="29">
        <v>5</v>
      </c>
      <c r="AF23" s="32" t="s">
        <v>251</v>
      </c>
      <c r="AG23" s="30">
        <v>20</v>
      </c>
      <c r="AH23" s="30">
        <v>15</v>
      </c>
      <c r="AI23" s="33">
        <v>-35</v>
      </c>
      <c r="AJ23" s="30">
        <v>15</v>
      </c>
      <c r="AK23" s="30">
        <v>15</v>
      </c>
      <c r="AL23" s="33">
        <v>6</v>
      </c>
      <c r="AM23" s="34">
        <v>50</v>
      </c>
      <c r="AN23" s="34">
        <v>460</v>
      </c>
      <c r="AO23" s="32">
        <v>11</v>
      </c>
      <c r="AP23" s="34">
        <v>15</v>
      </c>
      <c r="AQ23" s="32">
        <v>15</v>
      </c>
      <c r="AR23" s="30">
        <v>10</v>
      </c>
      <c r="AS23" s="30">
        <v>5</v>
      </c>
      <c r="AT23" s="28">
        <v>445</v>
      </c>
      <c r="AU23" s="30" t="s">
        <v>251</v>
      </c>
      <c r="AV23" s="34">
        <v>15</v>
      </c>
      <c r="AW23" s="34">
        <v>175</v>
      </c>
      <c r="AX23" s="32">
        <v>7</v>
      </c>
      <c r="AY23" s="34">
        <v>20</v>
      </c>
      <c r="AZ23" s="34">
        <v>355</v>
      </c>
      <c r="BA23" s="32">
        <v>5</v>
      </c>
      <c r="BB23" s="29">
        <v>33</v>
      </c>
      <c r="BC23" s="1">
        <v>486</v>
      </c>
      <c r="BD23" s="1">
        <v>212</v>
      </c>
      <c r="BE23" s="35">
        <v>58</v>
      </c>
      <c r="BF23" s="28" t="s">
        <v>208</v>
      </c>
      <c r="BG23" s="28" t="s">
        <v>208</v>
      </c>
      <c r="BH23" s="28" t="s">
        <v>208</v>
      </c>
    </row>
    <row r="24" spans="1:60" x14ac:dyDescent="0.45">
      <c r="A24" s="36">
        <v>306</v>
      </c>
      <c r="B24" s="37" t="s">
        <v>73</v>
      </c>
      <c r="C24" s="38" t="s">
        <v>338</v>
      </c>
      <c r="D24" s="28">
        <v>783</v>
      </c>
      <c r="E24" s="28">
        <v>833</v>
      </c>
      <c r="F24" s="28">
        <v>941</v>
      </c>
      <c r="G24" s="28">
        <v>849</v>
      </c>
      <c r="H24" s="28">
        <v>768</v>
      </c>
      <c r="I24" s="28">
        <v>779</v>
      </c>
      <c r="J24" s="28">
        <v>696</v>
      </c>
      <c r="K24" s="28">
        <v>651</v>
      </c>
      <c r="L24" s="28" t="s">
        <v>343</v>
      </c>
      <c r="M24" s="28" t="s">
        <v>341</v>
      </c>
      <c r="N24" s="28">
        <v>225</v>
      </c>
      <c r="O24" s="29">
        <v>141</v>
      </c>
      <c r="P24" s="28">
        <v>111</v>
      </c>
      <c r="Q24" s="28">
        <v>119</v>
      </c>
      <c r="R24" s="28">
        <v>346</v>
      </c>
      <c r="S24" s="28">
        <v>332</v>
      </c>
      <c r="T24" s="28">
        <v>311</v>
      </c>
      <c r="U24" s="28">
        <v>257</v>
      </c>
      <c r="V24" s="28">
        <v>230</v>
      </c>
      <c r="W24" s="28">
        <v>198</v>
      </c>
      <c r="X24" s="28" t="s">
        <v>343</v>
      </c>
      <c r="Y24" s="28" t="s">
        <v>341</v>
      </c>
      <c r="Z24" s="28">
        <v>77</v>
      </c>
      <c r="AA24" s="29">
        <v>83</v>
      </c>
      <c r="AB24" s="30">
        <v>30</v>
      </c>
      <c r="AC24" s="31">
        <v>38</v>
      </c>
      <c r="AD24" s="29">
        <v>15</v>
      </c>
      <c r="AE24" s="29" t="s">
        <v>251</v>
      </c>
      <c r="AF24" s="32" t="s">
        <v>251</v>
      </c>
      <c r="AG24" s="30">
        <v>20</v>
      </c>
      <c r="AH24" s="30">
        <v>20</v>
      </c>
      <c r="AI24" s="33">
        <v>0</v>
      </c>
      <c r="AJ24" s="30">
        <v>15</v>
      </c>
      <c r="AK24" s="30">
        <v>10</v>
      </c>
      <c r="AL24" s="33">
        <v>-31</v>
      </c>
      <c r="AM24" s="34">
        <v>45</v>
      </c>
      <c r="AN24" s="34">
        <v>1340</v>
      </c>
      <c r="AO24" s="32">
        <v>4</v>
      </c>
      <c r="AP24" s="34">
        <v>5</v>
      </c>
      <c r="AQ24" s="32">
        <v>8</v>
      </c>
      <c r="AR24" s="30">
        <v>25</v>
      </c>
      <c r="AS24" s="30">
        <v>15</v>
      </c>
      <c r="AT24" s="28">
        <v>487</v>
      </c>
      <c r="AU24" s="30" t="s">
        <v>251</v>
      </c>
      <c r="AV24" s="34">
        <v>20</v>
      </c>
      <c r="AW24" s="34">
        <v>855</v>
      </c>
      <c r="AX24" s="32">
        <v>2</v>
      </c>
      <c r="AY24" s="34">
        <v>10</v>
      </c>
      <c r="AZ24" s="34">
        <v>1150</v>
      </c>
      <c r="BA24" s="32">
        <v>1</v>
      </c>
      <c r="BB24" s="29">
        <v>34</v>
      </c>
      <c r="BC24" s="1">
        <v>568</v>
      </c>
      <c r="BD24" s="1">
        <v>261</v>
      </c>
      <c r="BE24" s="35">
        <v>49</v>
      </c>
      <c r="BF24" s="28" t="s">
        <v>208</v>
      </c>
      <c r="BG24" s="28" t="s">
        <v>208</v>
      </c>
      <c r="BH24" s="28" t="s">
        <v>208</v>
      </c>
    </row>
    <row r="25" spans="1:60" x14ac:dyDescent="0.45">
      <c r="A25" s="36">
        <v>307</v>
      </c>
      <c r="B25" s="37" t="s">
        <v>74</v>
      </c>
      <c r="C25" s="38" t="s">
        <v>338</v>
      </c>
      <c r="D25" s="28">
        <v>562</v>
      </c>
      <c r="E25" s="28">
        <v>521</v>
      </c>
      <c r="F25" s="28">
        <v>520</v>
      </c>
      <c r="G25" s="28">
        <v>534</v>
      </c>
      <c r="H25" s="28">
        <v>517</v>
      </c>
      <c r="I25" s="28">
        <v>564</v>
      </c>
      <c r="J25" s="28">
        <v>545</v>
      </c>
      <c r="K25" s="28">
        <v>578</v>
      </c>
      <c r="L25" s="28" t="s">
        <v>251</v>
      </c>
      <c r="M25" s="28" t="s">
        <v>339</v>
      </c>
      <c r="N25" s="28">
        <v>152</v>
      </c>
      <c r="O25" s="29">
        <v>122</v>
      </c>
      <c r="P25" s="28">
        <v>85</v>
      </c>
      <c r="Q25" s="28">
        <v>74</v>
      </c>
      <c r="R25" s="28">
        <v>85</v>
      </c>
      <c r="S25" s="28">
        <v>159</v>
      </c>
      <c r="T25" s="28">
        <v>200</v>
      </c>
      <c r="U25" s="28">
        <v>258</v>
      </c>
      <c r="V25" s="28">
        <v>249</v>
      </c>
      <c r="W25" s="28">
        <v>276</v>
      </c>
      <c r="X25" s="28" t="s">
        <v>251</v>
      </c>
      <c r="Y25" s="28" t="s">
        <v>339</v>
      </c>
      <c r="Z25" s="28">
        <v>155</v>
      </c>
      <c r="AA25" s="29">
        <v>125</v>
      </c>
      <c r="AB25" s="30">
        <v>30</v>
      </c>
      <c r="AC25" s="31">
        <v>57</v>
      </c>
      <c r="AD25" s="29">
        <v>10</v>
      </c>
      <c r="AE25" s="29" t="s">
        <v>251</v>
      </c>
      <c r="AF25" s="32">
        <v>91</v>
      </c>
      <c r="AG25" s="30">
        <v>20</v>
      </c>
      <c r="AH25" s="30">
        <v>15</v>
      </c>
      <c r="AI25" s="33">
        <v>-29</v>
      </c>
      <c r="AJ25" s="30">
        <v>15</v>
      </c>
      <c r="AK25" s="30" t="s">
        <v>251</v>
      </c>
      <c r="AL25" s="33">
        <v>-69</v>
      </c>
      <c r="AM25" s="34">
        <v>30</v>
      </c>
      <c r="AN25" s="34">
        <v>630</v>
      </c>
      <c r="AO25" s="32">
        <v>4</v>
      </c>
      <c r="AP25" s="34">
        <v>20</v>
      </c>
      <c r="AQ25" s="32">
        <v>30</v>
      </c>
      <c r="AR25" s="30">
        <v>20</v>
      </c>
      <c r="AS25" s="30">
        <v>5</v>
      </c>
      <c r="AT25" s="28">
        <v>542</v>
      </c>
      <c r="AU25" s="30" t="s">
        <v>251</v>
      </c>
      <c r="AV25" s="34">
        <v>10</v>
      </c>
      <c r="AW25" s="34">
        <v>440</v>
      </c>
      <c r="AX25" s="32">
        <v>2</v>
      </c>
      <c r="AY25" s="34">
        <v>5</v>
      </c>
      <c r="AZ25" s="34">
        <v>525</v>
      </c>
      <c r="BA25" s="32">
        <v>1</v>
      </c>
      <c r="BB25" s="29">
        <v>33</v>
      </c>
      <c r="BC25" s="1">
        <v>559</v>
      </c>
      <c r="BD25" s="1">
        <v>221</v>
      </c>
      <c r="BE25" s="35">
        <v>45</v>
      </c>
      <c r="BF25" s="28" t="s">
        <v>208</v>
      </c>
      <c r="BG25" s="28" t="s">
        <v>208</v>
      </c>
      <c r="BH25" s="28" t="s">
        <v>208</v>
      </c>
    </row>
    <row r="26" spans="1:60" x14ac:dyDescent="0.45">
      <c r="A26" s="36">
        <v>308</v>
      </c>
      <c r="B26" s="37" t="s">
        <v>75</v>
      </c>
      <c r="C26" s="38" t="s">
        <v>338</v>
      </c>
      <c r="D26" s="28">
        <v>661</v>
      </c>
      <c r="E26" s="28">
        <v>664</v>
      </c>
      <c r="F26" s="28">
        <v>764</v>
      </c>
      <c r="G26" s="28">
        <v>672</v>
      </c>
      <c r="H26" s="28">
        <v>669</v>
      </c>
      <c r="I26" s="28">
        <v>558</v>
      </c>
      <c r="J26" s="28">
        <v>582</v>
      </c>
      <c r="K26" s="28">
        <v>756</v>
      </c>
      <c r="L26" s="28" t="s">
        <v>251</v>
      </c>
      <c r="M26" s="28" t="s">
        <v>339</v>
      </c>
      <c r="N26" s="28">
        <v>330</v>
      </c>
      <c r="O26" s="29">
        <v>147</v>
      </c>
      <c r="P26" s="28">
        <v>116</v>
      </c>
      <c r="Q26" s="28">
        <v>111</v>
      </c>
      <c r="R26" s="28">
        <v>153</v>
      </c>
      <c r="S26" s="28">
        <v>166</v>
      </c>
      <c r="T26" s="28">
        <v>220</v>
      </c>
      <c r="U26" s="28">
        <v>244</v>
      </c>
      <c r="V26" s="28">
        <v>235</v>
      </c>
      <c r="W26" s="28">
        <v>222</v>
      </c>
      <c r="X26" s="28" t="s">
        <v>251</v>
      </c>
      <c r="Y26" s="28" t="s">
        <v>341</v>
      </c>
      <c r="Z26" s="28">
        <v>101</v>
      </c>
      <c r="AA26" s="29">
        <v>107</v>
      </c>
      <c r="AB26" s="30">
        <v>15</v>
      </c>
      <c r="AC26" s="31">
        <v>29</v>
      </c>
      <c r="AD26" s="29">
        <v>30</v>
      </c>
      <c r="AE26" s="29">
        <v>10</v>
      </c>
      <c r="AF26" s="32">
        <v>70</v>
      </c>
      <c r="AG26" s="30">
        <v>15</v>
      </c>
      <c r="AH26" s="30" t="s">
        <v>251</v>
      </c>
      <c r="AI26" s="33">
        <v>-69</v>
      </c>
      <c r="AJ26" s="30">
        <v>15</v>
      </c>
      <c r="AK26" s="30" t="s">
        <v>251</v>
      </c>
      <c r="AL26" s="33">
        <v>-76</v>
      </c>
      <c r="AM26" s="34">
        <v>35</v>
      </c>
      <c r="AN26" s="34">
        <v>610</v>
      </c>
      <c r="AO26" s="32">
        <v>6</v>
      </c>
      <c r="AP26" s="34">
        <v>15</v>
      </c>
      <c r="AQ26" s="32">
        <v>21</v>
      </c>
      <c r="AR26" s="30">
        <v>10</v>
      </c>
      <c r="AS26" s="30">
        <v>10</v>
      </c>
      <c r="AT26" s="28">
        <v>415</v>
      </c>
      <c r="AU26" s="30" t="s">
        <v>251</v>
      </c>
      <c r="AV26" s="34">
        <v>10</v>
      </c>
      <c r="AW26" s="34">
        <v>325</v>
      </c>
      <c r="AX26" s="32">
        <v>3</v>
      </c>
      <c r="AY26" s="34">
        <v>10</v>
      </c>
      <c r="AZ26" s="34">
        <v>490</v>
      </c>
      <c r="BA26" s="32">
        <v>2</v>
      </c>
      <c r="BB26" s="29">
        <v>31</v>
      </c>
      <c r="BC26" s="1">
        <v>599</v>
      </c>
      <c r="BD26" s="1">
        <v>268</v>
      </c>
      <c r="BE26" s="35">
        <v>44</v>
      </c>
      <c r="BF26" s="28" t="s">
        <v>208</v>
      </c>
      <c r="BG26" s="28" t="s">
        <v>208</v>
      </c>
      <c r="BH26" s="28" t="s">
        <v>208</v>
      </c>
    </row>
    <row r="27" spans="1:60" x14ac:dyDescent="0.45">
      <c r="A27" s="36">
        <v>309</v>
      </c>
      <c r="B27" s="37" t="s">
        <v>76</v>
      </c>
      <c r="C27" s="38" t="s">
        <v>338</v>
      </c>
      <c r="D27" s="28">
        <v>739</v>
      </c>
      <c r="E27" s="28">
        <v>749</v>
      </c>
      <c r="F27" s="28">
        <v>725</v>
      </c>
      <c r="G27" s="28">
        <v>731</v>
      </c>
      <c r="H27" s="28">
        <v>691</v>
      </c>
      <c r="I27" s="28">
        <v>683</v>
      </c>
      <c r="J27" s="28">
        <v>633</v>
      </c>
      <c r="K27" s="28">
        <v>600</v>
      </c>
      <c r="L27" s="28" t="s">
        <v>340</v>
      </c>
      <c r="M27" s="28" t="s">
        <v>341</v>
      </c>
      <c r="N27" s="28">
        <v>174</v>
      </c>
      <c r="O27" s="29">
        <v>127</v>
      </c>
      <c r="P27" s="28">
        <v>239</v>
      </c>
      <c r="Q27" s="28">
        <v>238</v>
      </c>
      <c r="R27" s="28">
        <v>227</v>
      </c>
      <c r="S27" s="28">
        <v>248</v>
      </c>
      <c r="T27" s="28">
        <v>260</v>
      </c>
      <c r="U27" s="28">
        <v>287</v>
      </c>
      <c r="V27" s="28">
        <v>293</v>
      </c>
      <c r="W27" s="28">
        <v>297</v>
      </c>
      <c r="X27" s="28" t="s">
        <v>251</v>
      </c>
      <c r="Y27" s="28" t="s">
        <v>339</v>
      </c>
      <c r="Z27" s="28">
        <v>176</v>
      </c>
      <c r="AA27" s="29">
        <v>131</v>
      </c>
      <c r="AB27" s="30">
        <v>35</v>
      </c>
      <c r="AC27" s="31">
        <v>43</v>
      </c>
      <c r="AD27" s="29">
        <v>30</v>
      </c>
      <c r="AE27" s="29">
        <v>10</v>
      </c>
      <c r="AF27" s="32">
        <v>70</v>
      </c>
      <c r="AG27" s="30">
        <v>20</v>
      </c>
      <c r="AH27" s="30">
        <v>10</v>
      </c>
      <c r="AI27" s="33">
        <v>-47</v>
      </c>
      <c r="AJ27" s="30">
        <v>15</v>
      </c>
      <c r="AK27" s="30">
        <v>15</v>
      </c>
      <c r="AL27" s="33">
        <v>-19</v>
      </c>
      <c r="AM27" s="34">
        <v>45</v>
      </c>
      <c r="AN27" s="34">
        <v>610</v>
      </c>
      <c r="AO27" s="32">
        <v>8</v>
      </c>
      <c r="AP27" s="34">
        <v>10</v>
      </c>
      <c r="AQ27" s="32">
        <v>9</v>
      </c>
      <c r="AR27" s="30">
        <v>20</v>
      </c>
      <c r="AS27" s="30">
        <v>20</v>
      </c>
      <c r="AT27" s="28">
        <v>506</v>
      </c>
      <c r="AU27" s="30">
        <v>0</v>
      </c>
      <c r="AV27" s="34">
        <v>25</v>
      </c>
      <c r="AW27" s="34">
        <v>385</v>
      </c>
      <c r="AX27" s="32">
        <v>6</v>
      </c>
      <c r="AY27" s="34">
        <v>15</v>
      </c>
      <c r="AZ27" s="34">
        <v>475</v>
      </c>
      <c r="BA27" s="32">
        <v>3</v>
      </c>
      <c r="BB27" s="29">
        <v>30</v>
      </c>
      <c r="BC27" s="1">
        <v>571</v>
      </c>
      <c r="BD27" s="1">
        <v>253</v>
      </c>
      <c r="BE27" s="35">
        <v>48</v>
      </c>
      <c r="BF27" s="28" t="s">
        <v>208</v>
      </c>
      <c r="BG27" s="28" t="s">
        <v>208</v>
      </c>
      <c r="BH27" s="28" t="s">
        <v>208</v>
      </c>
    </row>
    <row r="28" spans="1:60" x14ac:dyDescent="0.45">
      <c r="A28" s="36">
        <v>310</v>
      </c>
      <c r="B28" s="37" t="s">
        <v>77</v>
      </c>
      <c r="C28" s="38" t="s">
        <v>338</v>
      </c>
      <c r="D28" s="28">
        <v>605</v>
      </c>
      <c r="E28" s="28">
        <v>635</v>
      </c>
      <c r="F28" s="28">
        <v>617</v>
      </c>
      <c r="G28" s="28">
        <v>440</v>
      </c>
      <c r="H28" s="28">
        <v>339</v>
      </c>
      <c r="I28" s="28">
        <v>439</v>
      </c>
      <c r="J28" s="28">
        <v>472</v>
      </c>
      <c r="K28" s="28">
        <v>454</v>
      </c>
      <c r="L28" s="28" t="s">
        <v>251</v>
      </c>
      <c r="M28" s="28" t="s">
        <v>341</v>
      </c>
      <c r="N28" s="28">
        <v>28</v>
      </c>
      <c r="O28" s="29">
        <v>52</v>
      </c>
      <c r="P28" s="28">
        <v>83</v>
      </c>
      <c r="Q28" s="28">
        <v>50</v>
      </c>
      <c r="R28" s="28">
        <v>41</v>
      </c>
      <c r="S28" s="28">
        <v>84</v>
      </c>
      <c r="T28" s="28">
        <v>104</v>
      </c>
      <c r="U28" s="28">
        <v>154</v>
      </c>
      <c r="V28" s="28">
        <v>173</v>
      </c>
      <c r="W28" s="28">
        <v>153</v>
      </c>
      <c r="X28" s="28" t="s">
        <v>251</v>
      </c>
      <c r="Y28" s="28" t="s">
        <v>341</v>
      </c>
      <c r="Z28" s="28">
        <v>32</v>
      </c>
      <c r="AA28" s="29">
        <v>32</v>
      </c>
      <c r="AB28" s="30">
        <v>20</v>
      </c>
      <c r="AC28" s="31">
        <v>58</v>
      </c>
      <c r="AD28" s="29" t="s">
        <v>251</v>
      </c>
      <c r="AE28" s="29">
        <v>0</v>
      </c>
      <c r="AF28" s="32" t="s">
        <v>345</v>
      </c>
      <c r="AG28" s="30">
        <v>15</v>
      </c>
      <c r="AH28" s="30" t="s">
        <v>251</v>
      </c>
      <c r="AI28" s="33">
        <v>-87</v>
      </c>
      <c r="AJ28" s="30">
        <v>10</v>
      </c>
      <c r="AK28" s="30" t="s">
        <v>251</v>
      </c>
      <c r="AL28" s="33" t="s">
        <v>251</v>
      </c>
      <c r="AM28" s="34">
        <v>25</v>
      </c>
      <c r="AN28" s="34">
        <v>455</v>
      </c>
      <c r="AO28" s="32">
        <v>6</v>
      </c>
      <c r="AP28" s="34">
        <v>10</v>
      </c>
      <c r="AQ28" s="32">
        <v>24</v>
      </c>
      <c r="AR28" s="30">
        <v>0</v>
      </c>
      <c r="AS28" s="30">
        <v>0</v>
      </c>
      <c r="AT28" s="28">
        <v>386</v>
      </c>
      <c r="AU28" s="30" t="s">
        <v>251</v>
      </c>
      <c r="AV28" s="34">
        <v>10</v>
      </c>
      <c r="AW28" s="34">
        <v>320</v>
      </c>
      <c r="AX28" s="32">
        <v>3</v>
      </c>
      <c r="AY28" s="34">
        <v>5</v>
      </c>
      <c r="AZ28" s="34">
        <v>345</v>
      </c>
      <c r="BA28" s="32">
        <v>2</v>
      </c>
      <c r="BB28" s="29">
        <v>31</v>
      </c>
      <c r="BC28" s="1">
        <v>555</v>
      </c>
      <c r="BD28" s="1">
        <v>223</v>
      </c>
      <c r="BE28" s="35">
        <v>46</v>
      </c>
      <c r="BF28" s="28" t="s">
        <v>208</v>
      </c>
      <c r="BG28" s="28" t="s">
        <v>208</v>
      </c>
      <c r="BH28" s="28" t="s">
        <v>208</v>
      </c>
    </row>
    <row r="29" spans="1:60" x14ac:dyDescent="0.45">
      <c r="A29" s="36">
        <v>311</v>
      </c>
      <c r="B29" s="37" t="s">
        <v>78</v>
      </c>
      <c r="C29" s="38" t="s">
        <v>338</v>
      </c>
      <c r="D29" s="28">
        <v>640</v>
      </c>
      <c r="E29" s="28">
        <v>716</v>
      </c>
      <c r="F29" s="28">
        <v>759</v>
      </c>
      <c r="G29" s="28">
        <v>651</v>
      </c>
      <c r="H29" s="28">
        <v>607</v>
      </c>
      <c r="I29" s="28">
        <v>574</v>
      </c>
      <c r="J29" s="28">
        <v>582</v>
      </c>
      <c r="K29" s="28">
        <v>485</v>
      </c>
      <c r="L29" s="28" t="s">
        <v>251</v>
      </c>
      <c r="M29" s="28" t="s">
        <v>341</v>
      </c>
      <c r="N29" s="28">
        <v>59</v>
      </c>
      <c r="O29" s="29">
        <v>80</v>
      </c>
      <c r="P29" s="28">
        <v>225</v>
      </c>
      <c r="Q29" s="28">
        <v>256</v>
      </c>
      <c r="R29" s="28">
        <v>249</v>
      </c>
      <c r="S29" s="28">
        <v>156</v>
      </c>
      <c r="T29" s="28">
        <v>180</v>
      </c>
      <c r="U29" s="28">
        <v>234</v>
      </c>
      <c r="V29" s="28">
        <v>258</v>
      </c>
      <c r="W29" s="28">
        <v>253</v>
      </c>
      <c r="X29" s="28" t="s">
        <v>251</v>
      </c>
      <c r="Y29" s="28" t="s">
        <v>341</v>
      </c>
      <c r="Z29" s="28">
        <v>132</v>
      </c>
      <c r="AA29" s="29">
        <v>122</v>
      </c>
      <c r="AB29" s="30">
        <v>25</v>
      </c>
      <c r="AC29" s="31">
        <v>58</v>
      </c>
      <c r="AD29" s="29" t="s">
        <v>251</v>
      </c>
      <c r="AE29" s="29" t="s">
        <v>251</v>
      </c>
      <c r="AF29" s="32" t="s">
        <v>251</v>
      </c>
      <c r="AG29" s="30">
        <v>15</v>
      </c>
      <c r="AH29" s="30">
        <v>15</v>
      </c>
      <c r="AI29" s="33">
        <v>-18</v>
      </c>
      <c r="AJ29" s="30">
        <v>5</v>
      </c>
      <c r="AK29" s="30">
        <v>15</v>
      </c>
      <c r="AL29" s="33" t="s">
        <v>251</v>
      </c>
      <c r="AM29" s="34">
        <v>20</v>
      </c>
      <c r="AN29" s="34">
        <v>435</v>
      </c>
      <c r="AO29" s="32">
        <v>5</v>
      </c>
      <c r="AP29" s="34">
        <v>20</v>
      </c>
      <c r="AQ29" s="32">
        <v>32</v>
      </c>
      <c r="AR29" s="30">
        <v>15</v>
      </c>
      <c r="AS29" s="30">
        <v>15</v>
      </c>
      <c r="AT29" s="28">
        <v>465</v>
      </c>
      <c r="AU29" s="30">
        <v>0</v>
      </c>
      <c r="AV29" s="34" t="s">
        <v>251</v>
      </c>
      <c r="AW29" s="34">
        <v>150</v>
      </c>
      <c r="AX29" s="32" t="s">
        <v>251</v>
      </c>
      <c r="AY29" s="34">
        <v>10</v>
      </c>
      <c r="AZ29" s="34">
        <v>320</v>
      </c>
      <c r="BA29" s="32">
        <v>3</v>
      </c>
      <c r="BB29" s="29">
        <v>32</v>
      </c>
      <c r="BC29" s="1">
        <v>451</v>
      </c>
      <c r="BD29" s="1">
        <v>175</v>
      </c>
      <c r="BE29" s="35">
        <v>60</v>
      </c>
      <c r="BF29" s="28" t="s">
        <v>208</v>
      </c>
      <c r="BG29" s="28" t="s">
        <v>208</v>
      </c>
      <c r="BH29" s="28" t="s">
        <v>208</v>
      </c>
    </row>
    <row r="30" spans="1:60" x14ac:dyDescent="0.45">
      <c r="A30" s="36">
        <v>312</v>
      </c>
      <c r="B30" s="37" t="s">
        <v>79</v>
      </c>
      <c r="C30" s="38" t="s">
        <v>338</v>
      </c>
      <c r="D30" s="28">
        <v>710</v>
      </c>
      <c r="E30" s="28">
        <v>704</v>
      </c>
      <c r="F30" s="28">
        <v>708</v>
      </c>
      <c r="G30" s="28">
        <v>626</v>
      </c>
      <c r="H30" s="28">
        <v>659</v>
      </c>
      <c r="I30" s="28">
        <v>741</v>
      </c>
      <c r="J30" s="28">
        <v>738</v>
      </c>
      <c r="K30" s="28">
        <v>714</v>
      </c>
      <c r="L30" s="28" t="s">
        <v>251</v>
      </c>
      <c r="M30" s="28" t="s">
        <v>341</v>
      </c>
      <c r="N30" s="28">
        <v>288</v>
      </c>
      <c r="O30" s="29">
        <v>146</v>
      </c>
      <c r="P30" s="28">
        <v>191</v>
      </c>
      <c r="Q30" s="28">
        <v>151</v>
      </c>
      <c r="R30" s="28">
        <v>187</v>
      </c>
      <c r="S30" s="28">
        <v>195</v>
      </c>
      <c r="T30" s="28">
        <v>276</v>
      </c>
      <c r="U30" s="28">
        <v>326</v>
      </c>
      <c r="V30" s="28">
        <v>403</v>
      </c>
      <c r="W30" s="28">
        <v>380</v>
      </c>
      <c r="X30" s="28" t="s">
        <v>251</v>
      </c>
      <c r="Y30" s="28" t="s">
        <v>341</v>
      </c>
      <c r="Z30" s="28">
        <v>259</v>
      </c>
      <c r="AA30" s="29">
        <v>144</v>
      </c>
      <c r="AB30" s="30">
        <v>20</v>
      </c>
      <c r="AC30" s="31">
        <v>20</v>
      </c>
      <c r="AD30" s="29">
        <v>5</v>
      </c>
      <c r="AE30" s="29">
        <v>0</v>
      </c>
      <c r="AF30" s="32" t="s">
        <v>251</v>
      </c>
      <c r="AG30" s="30">
        <v>15</v>
      </c>
      <c r="AH30" s="30">
        <v>5</v>
      </c>
      <c r="AI30" s="33">
        <v>-57</v>
      </c>
      <c r="AJ30" s="30">
        <v>15</v>
      </c>
      <c r="AK30" s="30">
        <v>5</v>
      </c>
      <c r="AL30" s="33">
        <v>-53</v>
      </c>
      <c r="AM30" s="34">
        <v>40</v>
      </c>
      <c r="AN30" s="34">
        <v>760</v>
      </c>
      <c r="AO30" s="32">
        <v>5</v>
      </c>
      <c r="AP30" s="34">
        <v>45</v>
      </c>
      <c r="AQ30" s="32">
        <v>33</v>
      </c>
      <c r="AR30" s="30">
        <v>40</v>
      </c>
      <c r="AS30" s="30">
        <v>10</v>
      </c>
      <c r="AT30" s="28">
        <v>552</v>
      </c>
      <c r="AU30" s="30">
        <v>0</v>
      </c>
      <c r="AV30" s="34">
        <v>20</v>
      </c>
      <c r="AW30" s="34">
        <v>495</v>
      </c>
      <c r="AX30" s="32">
        <v>4</v>
      </c>
      <c r="AY30" s="34">
        <v>10</v>
      </c>
      <c r="AZ30" s="34">
        <v>625</v>
      </c>
      <c r="BA30" s="32">
        <v>2</v>
      </c>
      <c r="BB30" s="29">
        <v>29</v>
      </c>
      <c r="BC30" s="1">
        <v>539</v>
      </c>
      <c r="BD30" s="1">
        <v>209</v>
      </c>
      <c r="BE30" s="35">
        <v>48</v>
      </c>
      <c r="BF30" s="28" t="s">
        <v>208</v>
      </c>
      <c r="BG30" s="28" t="s">
        <v>208</v>
      </c>
      <c r="BH30" s="28" t="s">
        <v>208</v>
      </c>
    </row>
    <row r="31" spans="1:60" x14ac:dyDescent="0.45">
      <c r="A31" s="36">
        <v>313</v>
      </c>
      <c r="B31" s="37" t="s">
        <v>80</v>
      </c>
      <c r="C31" s="38" t="s">
        <v>338</v>
      </c>
      <c r="D31" s="28">
        <v>756</v>
      </c>
      <c r="E31" s="28">
        <v>766</v>
      </c>
      <c r="F31" s="28">
        <v>672</v>
      </c>
      <c r="G31" s="28">
        <v>628</v>
      </c>
      <c r="H31" s="28">
        <v>573</v>
      </c>
      <c r="I31" s="28">
        <v>579</v>
      </c>
      <c r="J31" s="28">
        <v>621</v>
      </c>
      <c r="K31" s="28">
        <v>557</v>
      </c>
      <c r="L31" s="28" t="s">
        <v>340</v>
      </c>
      <c r="M31" s="28" t="s">
        <v>341</v>
      </c>
      <c r="N31" s="28">
        <v>131</v>
      </c>
      <c r="O31" s="29">
        <v>117</v>
      </c>
      <c r="P31" s="28">
        <v>219</v>
      </c>
      <c r="Q31" s="28">
        <v>232</v>
      </c>
      <c r="R31" s="28">
        <v>222</v>
      </c>
      <c r="S31" s="28">
        <v>188</v>
      </c>
      <c r="T31" s="28">
        <v>210</v>
      </c>
      <c r="U31" s="28">
        <v>245</v>
      </c>
      <c r="V31" s="28">
        <v>247</v>
      </c>
      <c r="W31" s="28">
        <v>209</v>
      </c>
      <c r="X31" s="28" t="s">
        <v>340</v>
      </c>
      <c r="Y31" s="28" t="s">
        <v>341</v>
      </c>
      <c r="Z31" s="28">
        <v>88</v>
      </c>
      <c r="AA31" s="29">
        <v>95</v>
      </c>
      <c r="AB31" s="30">
        <v>30</v>
      </c>
      <c r="AC31" s="31">
        <v>51</v>
      </c>
      <c r="AD31" s="29" t="s">
        <v>251</v>
      </c>
      <c r="AE31" s="29" t="s">
        <v>251</v>
      </c>
      <c r="AF31" s="32" t="s">
        <v>251</v>
      </c>
      <c r="AG31" s="30">
        <v>10</v>
      </c>
      <c r="AH31" s="30">
        <v>10</v>
      </c>
      <c r="AI31" s="33">
        <v>0</v>
      </c>
      <c r="AJ31" s="30">
        <v>15</v>
      </c>
      <c r="AK31" s="30">
        <v>5</v>
      </c>
      <c r="AL31" s="33">
        <v>-50</v>
      </c>
      <c r="AM31" s="34">
        <v>40</v>
      </c>
      <c r="AN31" s="34">
        <v>500</v>
      </c>
      <c r="AO31" s="32">
        <v>8</v>
      </c>
      <c r="AP31" s="34" t="s">
        <v>251</v>
      </c>
      <c r="AQ31" s="32" t="s">
        <v>251</v>
      </c>
      <c r="AR31" s="30">
        <v>10</v>
      </c>
      <c r="AS31" s="30" t="s">
        <v>251</v>
      </c>
      <c r="AT31" s="28">
        <v>475</v>
      </c>
      <c r="AU31" s="30" t="s">
        <v>251</v>
      </c>
      <c r="AV31" s="34">
        <v>10</v>
      </c>
      <c r="AW31" s="34">
        <v>270</v>
      </c>
      <c r="AX31" s="32">
        <v>4</v>
      </c>
      <c r="AY31" s="34">
        <v>15</v>
      </c>
      <c r="AZ31" s="34">
        <v>410</v>
      </c>
      <c r="BA31" s="32">
        <v>3</v>
      </c>
      <c r="BB31" s="29">
        <v>33</v>
      </c>
      <c r="BC31" s="1">
        <v>536</v>
      </c>
      <c r="BD31" s="1">
        <v>199</v>
      </c>
      <c r="BE31" s="35">
        <v>46</v>
      </c>
      <c r="BF31" s="28" t="s">
        <v>208</v>
      </c>
      <c r="BG31" s="28" t="s">
        <v>208</v>
      </c>
      <c r="BH31" s="28" t="s">
        <v>208</v>
      </c>
    </row>
    <row r="32" spans="1:60" x14ac:dyDescent="0.45">
      <c r="A32" s="36">
        <v>314</v>
      </c>
      <c r="B32" s="37" t="s">
        <v>81</v>
      </c>
      <c r="C32" s="38" t="s">
        <v>338</v>
      </c>
      <c r="D32" s="28">
        <v>536</v>
      </c>
      <c r="E32" s="28">
        <v>541</v>
      </c>
      <c r="F32" s="28">
        <v>555</v>
      </c>
      <c r="G32" s="28">
        <v>530</v>
      </c>
      <c r="H32" s="28">
        <v>652</v>
      </c>
      <c r="I32" s="28">
        <v>693</v>
      </c>
      <c r="J32" s="28">
        <v>723</v>
      </c>
      <c r="K32" s="28">
        <v>652</v>
      </c>
      <c r="L32" s="28" t="s">
        <v>251</v>
      </c>
      <c r="M32" s="28" t="s">
        <v>341</v>
      </c>
      <c r="N32" s="28">
        <v>226</v>
      </c>
      <c r="O32" s="29">
        <v>142</v>
      </c>
      <c r="P32" s="28" t="s">
        <v>251</v>
      </c>
      <c r="Q32" s="28" t="s">
        <v>251</v>
      </c>
      <c r="R32" s="28">
        <v>218</v>
      </c>
      <c r="S32" s="28">
        <v>150</v>
      </c>
      <c r="T32" s="28">
        <v>215</v>
      </c>
      <c r="U32" s="28">
        <v>197</v>
      </c>
      <c r="V32" s="28">
        <v>245</v>
      </c>
      <c r="W32" s="28">
        <v>305</v>
      </c>
      <c r="X32" s="28" t="s">
        <v>251</v>
      </c>
      <c r="Y32" s="28" t="s">
        <v>339</v>
      </c>
      <c r="Z32" s="28">
        <v>184</v>
      </c>
      <c r="AA32" s="29">
        <v>136</v>
      </c>
      <c r="AB32" s="30">
        <v>10</v>
      </c>
      <c r="AC32" s="31">
        <v>42</v>
      </c>
      <c r="AD32" s="29" t="s">
        <v>251</v>
      </c>
      <c r="AE32" s="29" t="s">
        <v>251</v>
      </c>
      <c r="AF32" s="32" t="s">
        <v>251</v>
      </c>
      <c r="AG32" s="30" t="s">
        <v>251</v>
      </c>
      <c r="AH32" s="30" t="s">
        <v>251</v>
      </c>
      <c r="AI32" s="33" t="s">
        <v>251</v>
      </c>
      <c r="AJ32" s="30" t="s">
        <v>251</v>
      </c>
      <c r="AK32" s="30" t="s">
        <v>251</v>
      </c>
      <c r="AL32" s="33" t="s">
        <v>251</v>
      </c>
      <c r="AM32" s="34">
        <v>20</v>
      </c>
      <c r="AN32" s="34">
        <v>200</v>
      </c>
      <c r="AO32" s="32">
        <v>11</v>
      </c>
      <c r="AP32" s="34" t="s">
        <v>251</v>
      </c>
      <c r="AQ32" s="32" t="s">
        <v>251</v>
      </c>
      <c r="AR32" s="30" t="s">
        <v>251</v>
      </c>
      <c r="AS32" s="30" t="s">
        <v>251</v>
      </c>
      <c r="AT32" s="28">
        <v>479</v>
      </c>
      <c r="AU32" s="30" t="s">
        <v>251</v>
      </c>
      <c r="AV32" s="34">
        <v>5</v>
      </c>
      <c r="AW32" s="34">
        <v>95</v>
      </c>
      <c r="AX32" s="32">
        <v>6</v>
      </c>
      <c r="AY32" s="34">
        <v>10</v>
      </c>
      <c r="AZ32" s="34">
        <v>155</v>
      </c>
      <c r="BA32" s="32">
        <v>6</v>
      </c>
      <c r="BB32" s="29">
        <v>29</v>
      </c>
      <c r="BC32" s="1">
        <v>512</v>
      </c>
      <c r="BD32" s="1">
        <v>227</v>
      </c>
      <c r="BE32" s="35">
        <v>54</v>
      </c>
      <c r="BF32" s="28" t="s">
        <v>208</v>
      </c>
      <c r="BG32" s="28" t="s">
        <v>208</v>
      </c>
      <c r="BH32" s="28" t="s">
        <v>208</v>
      </c>
    </row>
    <row r="33" spans="1:60" x14ac:dyDescent="0.45">
      <c r="A33" s="36">
        <v>315</v>
      </c>
      <c r="B33" s="37" t="s">
        <v>82</v>
      </c>
      <c r="C33" s="38" t="s">
        <v>338</v>
      </c>
      <c r="D33" s="28">
        <v>982</v>
      </c>
      <c r="E33" s="28">
        <v>775</v>
      </c>
      <c r="F33" s="28">
        <v>685</v>
      </c>
      <c r="G33" s="28">
        <v>689</v>
      </c>
      <c r="H33" s="28">
        <v>507</v>
      </c>
      <c r="I33" s="28">
        <v>532</v>
      </c>
      <c r="J33" s="28">
        <v>393</v>
      </c>
      <c r="K33" s="28">
        <v>423</v>
      </c>
      <c r="L33" s="28" t="s">
        <v>251</v>
      </c>
      <c r="M33" s="28" t="s">
        <v>339</v>
      </c>
      <c r="N33" s="28" t="s">
        <v>342</v>
      </c>
      <c r="O33" s="29">
        <v>40</v>
      </c>
      <c r="P33" s="28">
        <v>169</v>
      </c>
      <c r="Q33" s="28">
        <v>297</v>
      </c>
      <c r="R33" s="28">
        <v>256</v>
      </c>
      <c r="S33" s="28">
        <v>281</v>
      </c>
      <c r="T33" s="28">
        <v>181</v>
      </c>
      <c r="U33" s="28">
        <v>167</v>
      </c>
      <c r="V33" s="28">
        <v>110</v>
      </c>
      <c r="W33" s="28">
        <v>174</v>
      </c>
      <c r="X33" s="28" t="s">
        <v>251</v>
      </c>
      <c r="Y33" s="28" t="s">
        <v>339</v>
      </c>
      <c r="Z33" s="28">
        <v>53</v>
      </c>
      <c r="AA33" s="29">
        <v>58</v>
      </c>
      <c r="AB33" s="30">
        <v>25</v>
      </c>
      <c r="AC33" s="31">
        <v>68</v>
      </c>
      <c r="AD33" s="29" t="s">
        <v>251</v>
      </c>
      <c r="AE33" s="29" t="s">
        <v>251</v>
      </c>
      <c r="AF33" s="32" t="s">
        <v>251</v>
      </c>
      <c r="AG33" s="30">
        <v>5</v>
      </c>
      <c r="AH33" s="30">
        <v>10</v>
      </c>
      <c r="AI33" s="33" t="s">
        <v>251</v>
      </c>
      <c r="AJ33" s="30" t="s">
        <v>251</v>
      </c>
      <c r="AK33" s="30" t="s">
        <v>251</v>
      </c>
      <c r="AL33" s="33" t="s">
        <v>251</v>
      </c>
      <c r="AM33" s="34">
        <v>30</v>
      </c>
      <c r="AN33" s="34">
        <v>315</v>
      </c>
      <c r="AO33" s="32">
        <v>10</v>
      </c>
      <c r="AP33" s="34" t="s">
        <v>251</v>
      </c>
      <c r="AQ33" s="32" t="s">
        <v>251</v>
      </c>
      <c r="AR33" s="30">
        <v>10</v>
      </c>
      <c r="AS33" s="30">
        <v>5</v>
      </c>
      <c r="AT33" s="28">
        <v>402</v>
      </c>
      <c r="AU33" s="30" t="s">
        <v>251</v>
      </c>
      <c r="AV33" s="34">
        <v>10</v>
      </c>
      <c r="AW33" s="34">
        <v>170</v>
      </c>
      <c r="AX33" s="32">
        <v>5</v>
      </c>
      <c r="AY33" s="34">
        <v>5</v>
      </c>
      <c r="AZ33" s="34">
        <v>255</v>
      </c>
      <c r="BA33" s="32">
        <v>2</v>
      </c>
      <c r="BB33" s="29">
        <v>29</v>
      </c>
      <c r="BC33" s="1">
        <v>632</v>
      </c>
      <c r="BD33" s="1">
        <v>257</v>
      </c>
      <c r="BE33" s="35">
        <v>40</v>
      </c>
      <c r="BF33" s="28" t="s">
        <v>208</v>
      </c>
      <c r="BG33" s="28" t="s">
        <v>208</v>
      </c>
      <c r="BH33" s="28" t="s">
        <v>208</v>
      </c>
    </row>
    <row r="34" spans="1:60" x14ac:dyDescent="0.45">
      <c r="A34" s="36">
        <v>316</v>
      </c>
      <c r="B34" s="37" t="s">
        <v>83</v>
      </c>
      <c r="C34" s="38" t="s">
        <v>338</v>
      </c>
      <c r="D34" s="28">
        <v>651</v>
      </c>
      <c r="E34" s="28">
        <v>629</v>
      </c>
      <c r="F34" s="28">
        <v>579</v>
      </c>
      <c r="G34" s="28">
        <v>522</v>
      </c>
      <c r="H34" s="28">
        <v>502</v>
      </c>
      <c r="I34" s="28">
        <v>401</v>
      </c>
      <c r="J34" s="28">
        <v>459</v>
      </c>
      <c r="K34" s="28">
        <v>459</v>
      </c>
      <c r="L34" s="28" t="s">
        <v>340</v>
      </c>
      <c r="M34" s="28" t="s">
        <v>344</v>
      </c>
      <c r="N34" s="28">
        <v>33</v>
      </c>
      <c r="O34" s="29">
        <v>57</v>
      </c>
      <c r="P34" s="28">
        <v>100</v>
      </c>
      <c r="Q34" s="28">
        <v>147</v>
      </c>
      <c r="R34" s="28">
        <v>176</v>
      </c>
      <c r="S34" s="28">
        <v>160</v>
      </c>
      <c r="T34" s="28">
        <v>143</v>
      </c>
      <c r="U34" s="28">
        <v>94</v>
      </c>
      <c r="V34" s="28">
        <v>133</v>
      </c>
      <c r="W34" s="28">
        <v>141</v>
      </c>
      <c r="X34" s="28" t="s">
        <v>340</v>
      </c>
      <c r="Y34" s="28" t="s">
        <v>339</v>
      </c>
      <c r="Z34" s="28">
        <v>20</v>
      </c>
      <c r="AA34" s="29">
        <v>27</v>
      </c>
      <c r="AB34" s="30">
        <v>35</v>
      </c>
      <c r="AC34" s="31">
        <v>59</v>
      </c>
      <c r="AD34" s="29">
        <v>10</v>
      </c>
      <c r="AE34" s="29" t="s">
        <v>251</v>
      </c>
      <c r="AF34" s="32" t="s">
        <v>251</v>
      </c>
      <c r="AG34" s="30">
        <v>15</v>
      </c>
      <c r="AH34" s="30">
        <v>15</v>
      </c>
      <c r="AI34" s="33">
        <v>-6</v>
      </c>
      <c r="AJ34" s="30">
        <v>10</v>
      </c>
      <c r="AK34" s="30">
        <v>10</v>
      </c>
      <c r="AL34" s="33">
        <v>-33</v>
      </c>
      <c r="AM34" s="34">
        <v>35</v>
      </c>
      <c r="AN34" s="34">
        <v>815</v>
      </c>
      <c r="AO34" s="32">
        <v>4</v>
      </c>
      <c r="AP34" s="34">
        <v>10</v>
      </c>
      <c r="AQ34" s="32">
        <v>13</v>
      </c>
      <c r="AR34" s="30">
        <v>15</v>
      </c>
      <c r="AS34" s="30" t="s">
        <v>251</v>
      </c>
      <c r="AT34" s="28">
        <v>375</v>
      </c>
      <c r="AU34" s="30">
        <v>0</v>
      </c>
      <c r="AV34" s="34">
        <v>25</v>
      </c>
      <c r="AW34" s="34">
        <v>590</v>
      </c>
      <c r="AX34" s="32">
        <v>4</v>
      </c>
      <c r="AY34" s="34" t="s">
        <v>251</v>
      </c>
      <c r="AZ34" s="34">
        <v>655</v>
      </c>
      <c r="BA34" s="32" t="s">
        <v>251</v>
      </c>
      <c r="BB34" s="29">
        <v>31</v>
      </c>
      <c r="BC34" s="1">
        <v>590</v>
      </c>
      <c r="BD34" s="1">
        <v>269</v>
      </c>
      <c r="BE34" s="35">
        <v>47</v>
      </c>
      <c r="BF34" s="28" t="s">
        <v>208</v>
      </c>
      <c r="BG34" s="28" t="s">
        <v>208</v>
      </c>
      <c r="BH34" s="28" t="s">
        <v>208</v>
      </c>
    </row>
    <row r="35" spans="1:60" x14ac:dyDescent="0.45">
      <c r="A35" s="36">
        <v>317</v>
      </c>
      <c r="B35" s="37" t="s">
        <v>84</v>
      </c>
      <c r="C35" s="38" t="s">
        <v>338</v>
      </c>
      <c r="D35" s="28">
        <v>588</v>
      </c>
      <c r="E35" s="28">
        <v>620</v>
      </c>
      <c r="F35" s="28">
        <v>627</v>
      </c>
      <c r="G35" s="28">
        <v>575</v>
      </c>
      <c r="H35" s="28">
        <v>551</v>
      </c>
      <c r="I35" s="28">
        <v>559</v>
      </c>
      <c r="J35" s="28">
        <v>583</v>
      </c>
      <c r="K35" s="28">
        <v>553</v>
      </c>
      <c r="L35" s="28" t="s">
        <v>251</v>
      </c>
      <c r="M35" s="28" t="s">
        <v>341</v>
      </c>
      <c r="N35" s="28">
        <v>127</v>
      </c>
      <c r="O35" s="29">
        <v>114</v>
      </c>
      <c r="P35" s="28">
        <v>176</v>
      </c>
      <c r="Q35" s="28">
        <v>189</v>
      </c>
      <c r="R35" s="28">
        <v>204</v>
      </c>
      <c r="S35" s="28">
        <v>171</v>
      </c>
      <c r="T35" s="28">
        <v>144</v>
      </c>
      <c r="U35" s="28">
        <v>148</v>
      </c>
      <c r="V35" s="28">
        <v>168</v>
      </c>
      <c r="W35" s="28">
        <v>211</v>
      </c>
      <c r="X35" s="28" t="s">
        <v>251</v>
      </c>
      <c r="Y35" s="28" t="s">
        <v>339</v>
      </c>
      <c r="Z35" s="28">
        <v>90</v>
      </c>
      <c r="AA35" s="29">
        <v>98</v>
      </c>
      <c r="AB35" s="30">
        <v>15</v>
      </c>
      <c r="AC35" s="31">
        <v>53</v>
      </c>
      <c r="AD35" s="29">
        <v>0</v>
      </c>
      <c r="AE35" s="29">
        <v>0</v>
      </c>
      <c r="AF35" s="32" t="s">
        <v>345</v>
      </c>
      <c r="AG35" s="30" t="s">
        <v>251</v>
      </c>
      <c r="AH35" s="30" t="s">
        <v>251</v>
      </c>
      <c r="AI35" s="33" t="s">
        <v>251</v>
      </c>
      <c r="AJ35" s="30" t="s">
        <v>251</v>
      </c>
      <c r="AK35" s="30">
        <v>0</v>
      </c>
      <c r="AL35" s="33" t="s">
        <v>251</v>
      </c>
      <c r="AM35" s="34">
        <v>25</v>
      </c>
      <c r="AN35" s="34">
        <v>465</v>
      </c>
      <c r="AO35" s="32">
        <v>6</v>
      </c>
      <c r="AP35" s="34" t="s">
        <v>251</v>
      </c>
      <c r="AQ35" s="32" t="s">
        <v>251</v>
      </c>
      <c r="AR35" s="30" t="s">
        <v>251</v>
      </c>
      <c r="AS35" s="30" t="s">
        <v>251</v>
      </c>
      <c r="AT35" s="28">
        <v>462</v>
      </c>
      <c r="AU35" s="30" t="s">
        <v>251</v>
      </c>
      <c r="AV35" s="34">
        <v>15</v>
      </c>
      <c r="AW35" s="34">
        <v>305</v>
      </c>
      <c r="AX35" s="32">
        <v>5</v>
      </c>
      <c r="AY35" s="34">
        <v>10</v>
      </c>
      <c r="AZ35" s="34">
        <v>355</v>
      </c>
      <c r="BA35" s="32">
        <v>2</v>
      </c>
      <c r="BB35" s="29">
        <v>33</v>
      </c>
      <c r="BC35" s="1">
        <v>574</v>
      </c>
      <c r="BD35" s="1">
        <v>234</v>
      </c>
      <c r="BE35" s="35">
        <v>45</v>
      </c>
      <c r="BF35" s="28" t="s">
        <v>208</v>
      </c>
      <c r="BG35" s="28" t="s">
        <v>208</v>
      </c>
      <c r="BH35" s="28" t="s">
        <v>208</v>
      </c>
    </row>
    <row r="36" spans="1:60" x14ac:dyDescent="0.45">
      <c r="A36" s="36">
        <v>318</v>
      </c>
      <c r="B36" s="37" t="s">
        <v>85</v>
      </c>
      <c r="C36" s="38" t="s">
        <v>338</v>
      </c>
      <c r="D36" s="28">
        <v>901</v>
      </c>
      <c r="E36" s="28">
        <v>791</v>
      </c>
      <c r="F36" s="28">
        <v>612</v>
      </c>
      <c r="G36" s="28">
        <v>616</v>
      </c>
      <c r="H36" s="28">
        <v>539</v>
      </c>
      <c r="I36" s="28">
        <v>419</v>
      </c>
      <c r="J36" s="28">
        <v>342</v>
      </c>
      <c r="K36" s="28">
        <v>268</v>
      </c>
      <c r="L36" s="28" t="s">
        <v>251</v>
      </c>
      <c r="M36" s="28" t="s">
        <v>341</v>
      </c>
      <c r="N36" s="28" t="s">
        <v>342</v>
      </c>
      <c r="O36" s="29">
        <v>1</v>
      </c>
      <c r="P36" s="28" t="s">
        <v>251</v>
      </c>
      <c r="Q36" s="28">
        <v>95</v>
      </c>
      <c r="R36" s="28">
        <v>141</v>
      </c>
      <c r="S36" s="28">
        <v>78</v>
      </c>
      <c r="T36" s="28">
        <v>113</v>
      </c>
      <c r="U36" s="28">
        <v>101</v>
      </c>
      <c r="V36" s="28">
        <v>119</v>
      </c>
      <c r="W36" s="28" t="s">
        <v>251</v>
      </c>
      <c r="X36" s="28" t="s">
        <v>251</v>
      </c>
      <c r="Y36" s="28" t="s">
        <v>341</v>
      </c>
      <c r="Z36" s="28" t="s">
        <v>251</v>
      </c>
      <c r="AA36" s="29" t="s">
        <v>251</v>
      </c>
      <c r="AB36" s="30">
        <v>15</v>
      </c>
      <c r="AC36" s="31">
        <v>94</v>
      </c>
      <c r="AD36" s="29" t="s">
        <v>251</v>
      </c>
      <c r="AE36" s="29" t="s">
        <v>251</v>
      </c>
      <c r="AF36" s="32" t="s">
        <v>251</v>
      </c>
      <c r="AG36" s="30">
        <v>15</v>
      </c>
      <c r="AH36" s="30" t="s">
        <v>251</v>
      </c>
      <c r="AI36" s="33">
        <v>-69</v>
      </c>
      <c r="AJ36" s="30" t="s">
        <v>251</v>
      </c>
      <c r="AK36" s="30" t="s">
        <v>251</v>
      </c>
      <c r="AL36" s="33" t="s">
        <v>251</v>
      </c>
      <c r="AM36" s="34">
        <v>10</v>
      </c>
      <c r="AN36" s="34">
        <v>195</v>
      </c>
      <c r="AO36" s="32">
        <v>6</v>
      </c>
      <c r="AP36" s="34">
        <v>10</v>
      </c>
      <c r="AQ36" s="32">
        <v>38</v>
      </c>
      <c r="AR36" s="30" t="s">
        <v>251</v>
      </c>
      <c r="AS36" s="30">
        <v>0</v>
      </c>
      <c r="AT36" s="28">
        <v>252</v>
      </c>
      <c r="AU36" s="30">
        <v>0</v>
      </c>
      <c r="AV36" s="34" t="s">
        <v>251</v>
      </c>
      <c r="AW36" s="34">
        <v>75</v>
      </c>
      <c r="AX36" s="32" t="s">
        <v>251</v>
      </c>
      <c r="AY36" s="34">
        <v>0</v>
      </c>
      <c r="AZ36" s="34">
        <v>155</v>
      </c>
      <c r="BA36" s="32">
        <v>0</v>
      </c>
      <c r="BB36" s="29">
        <v>31</v>
      </c>
      <c r="BC36" s="1">
        <v>493</v>
      </c>
      <c r="BD36" s="1">
        <v>219</v>
      </c>
      <c r="BE36" s="35">
        <v>57</v>
      </c>
      <c r="BF36" s="28" t="s">
        <v>208</v>
      </c>
      <c r="BG36" s="28" t="s">
        <v>208</v>
      </c>
      <c r="BH36" s="28" t="s">
        <v>208</v>
      </c>
    </row>
    <row r="37" spans="1:60" x14ac:dyDescent="0.45">
      <c r="A37" s="36">
        <v>319</v>
      </c>
      <c r="B37" s="37" t="s">
        <v>86</v>
      </c>
      <c r="C37" s="38" t="s">
        <v>338</v>
      </c>
      <c r="D37" s="28">
        <v>692</v>
      </c>
      <c r="E37" s="28">
        <v>605</v>
      </c>
      <c r="F37" s="28">
        <v>646</v>
      </c>
      <c r="G37" s="28">
        <v>731</v>
      </c>
      <c r="H37" s="28">
        <v>735</v>
      </c>
      <c r="I37" s="28">
        <v>714</v>
      </c>
      <c r="J37" s="28">
        <v>683</v>
      </c>
      <c r="K37" s="28">
        <v>600</v>
      </c>
      <c r="L37" s="28" t="s">
        <v>340</v>
      </c>
      <c r="M37" s="28" t="s">
        <v>341</v>
      </c>
      <c r="N37" s="28">
        <v>174</v>
      </c>
      <c r="O37" s="29">
        <v>127</v>
      </c>
      <c r="P37" s="28">
        <v>164</v>
      </c>
      <c r="Q37" s="28">
        <v>134</v>
      </c>
      <c r="R37" s="28">
        <v>183</v>
      </c>
      <c r="S37" s="28">
        <v>218</v>
      </c>
      <c r="T37" s="28">
        <v>233</v>
      </c>
      <c r="U37" s="28">
        <v>247</v>
      </c>
      <c r="V37" s="28">
        <v>277</v>
      </c>
      <c r="W37" s="28">
        <v>221</v>
      </c>
      <c r="X37" s="28" t="s">
        <v>340</v>
      </c>
      <c r="Y37" s="28" t="s">
        <v>341</v>
      </c>
      <c r="Z37" s="28">
        <v>100</v>
      </c>
      <c r="AA37" s="29">
        <v>106</v>
      </c>
      <c r="AB37" s="30">
        <v>30</v>
      </c>
      <c r="AC37" s="31">
        <v>45</v>
      </c>
      <c r="AD37" s="29" t="s">
        <v>251</v>
      </c>
      <c r="AE37" s="29" t="s">
        <v>251</v>
      </c>
      <c r="AF37" s="32" t="s">
        <v>251</v>
      </c>
      <c r="AG37" s="30">
        <v>10</v>
      </c>
      <c r="AH37" s="30">
        <v>15</v>
      </c>
      <c r="AI37" s="33">
        <v>27</v>
      </c>
      <c r="AJ37" s="30">
        <v>15</v>
      </c>
      <c r="AK37" s="30" t="s">
        <v>251</v>
      </c>
      <c r="AL37" s="33">
        <v>-76</v>
      </c>
      <c r="AM37" s="34">
        <v>30</v>
      </c>
      <c r="AN37" s="34">
        <v>375</v>
      </c>
      <c r="AO37" s="32">
        <v>8</v>
      </c>
      <c r="AP37" s="34" t="s">
        <v>251</v>
      </c>
      <c r="AQ37" s="32" t="s">
        <v>251</v>
      </c>
      <c r="AR37" s="30">
        <v>30</v>
      </c>
      <c r="AS37" s="30">
        <v>15</v>
      </c>
      <c r="AT37" s="28">
        <v>497</v>
      </c>
      <c r="AU37" s="30" t="s">
        <v>251</v>
      </c>
      <c r="AV37" s="34" t="s">
        <v>251</v>
      </c>
      <c r="AW37" s="34">
        <v>145</v>
      </c>
      <c r="AX37" s="32" t="s">
        <v>251</v>
      </c>
      <c r="AY37" s="34" t="s">
        <v>251</v>
      </c>
      <c r="AZ37" s="34">
        <v>275</v>
      </c>
      <c r="BA37" s="32" t="s">
        <v>251</v>
      </c>
      <c r="BB37" s="29">
        <v>31</v>
      </c>
      <c r="BC37" s="1">
        <v>513</v>
      </c>
      <c r="BD37" s="1">
        <v>214</v>
      </c>
      <c r="BE37" s="35">
        <v>53</v>
      </c>
      <c r="BF37" s="28" t="s">
        <v>208</v>
      </c>
      <c r="BG37" s="28" t="s">
        <v>208</v>
      </c>
      <c r="BH37" s="28" t="s">
        <v>208</v>
      </c>
    </row>
    <row r="38" spans="1:60" x14ac:dyDescent="0.45">
      <c r="A38" s="36">
        <v>320</v>
      </c>
      <c r="B38" s="37" t="s">
        <v>87</v>
      </c>
      <c r="C38" s="38" t="s">
        <v>338</v>
      </c>
      <c r="D38" s="28">
        <v>799</v>
      </c>
      <c r="E38" s="28">
        <v>847</v>
      </c>
      <c r="F38" s="28">
        <v>693</v>
      </c>
      <c r="G38" s="28">
        <v>699</v>
      </c>
      <c r="H38" s="28">
        <v>622</v>
      </c>
      <c r="I38" s="28">
        <v>634</v>
      </c>
      <c r="J38" s="28">
        <v>531</v>
      </c>
      <c r="K38" s="28">
        <v>592</v>
      </c>
      <c r="L38" s="28" t="s">
        <v>343</v>
      </c>
      <c r="M38" s="28" t="s">
        <v>339</v>
      </c>
      <c r="N38" s="28">
        <v>166</v>
      </c>
      <c r="O38" s="29">
        <v>124</v>
      </c>
      <c r="P38" s="28">
        <v>184</v>
      </c>
      <c r="Q38" s="28">
        <v>286</v>
      </c>
      <c r="R38" s="28">
        <v>273</v>
      </c>
      <c r="S38" s="28">
        <v>306</v>
      </c>
      <c r="T38" s="28">
        <v>247</v>
      </c>
      <c r="U38" s="28">
        <v>284</v>
      </c>
      <c r="V38" s="28">
        <v>234</v>
      </c>
      <c r="W38" s="28">
        <v>377</v>
      </c>
      <c r="X38" s="28" t="s">
        <v>343</v>
      </c>
      <c r="Y38" s="28" t="s">
        <v>339</v>
      </c>
      <c r="Z38" s="28">
        <v>256</v>
      </c>
      <c r="AA38" s="29">
        <v>143</v>
      </c>
      <c r="AB38" s="30">
        <v>25</v>
      </c>
      <c r="AC38" s="31">
        <v>63</v>
      </c>
      <c r="AD38" s="29">
        <v>5</v>
      </c>
      <c r="AE38" s="29" t="s">
        <v>251</v>
      </c>
      <c r="AF38" s="32" t="s">
        <v>251</v>
      </c>
      <c r="AG38" s="30">
        <v>5</v>
      </c>
      <c r="AH38" s="30">
        <v>5</v>
      </c>
      <c r="AI38" s="33" t="s">
        <v>251</v>
      </c>
      <c r="AJ38" s="30" t="s">
        <v>251</v>
      </c>
      <c r="AK38" s="30" t="s">
        <v>251</v>
      </c>
      <c r="AL38" s="33" t="s">
        <v>251</v>
      </c>
      <c r="AM38" s="34">
        <v>30</v>
      </c>
      <c r="AN38" s="34">
        <v>485</v>
      </c>
      <c r="AO38" s="32">
        <v>7</v>
      </c>
      <c r="AP38" s="34" t="s">
        <v>251</v>
      </c>
      <c r="AQ38" s="32" t="s">
        <v>251</v>
      </c>
      <c r="AR38" s="30" t="s">
        <v>251</v>
      </c>
      <c r="AS38" s="30" t="s">
        <v>251</v>
      </c>
      <c r="AT38" s="28">
        <v>359</v>
      </c>
      <c r="AU38" s="30">
        <v>0</v>
      </c>
      <c r="AV38" s="34">
        <v>25</v>
      </c>
      <c r="AW38" s="34">
        <v>325</v>
      </c>
      <c r="AX38" s="32">
        <v>7</v>
      </c>
      <c r="AY38" s="34">
        <v>5</v>
      </c>
      <c r="AZ38" s="34">
        <v>375</v>
      </c>
      <c r="BA38" s="32">
        <v>2</v>
      </c>
      <c r="BB38" s="29">
        <v>30</v>
      </c>
      <c r="BC38" s="1">
        <v>575</v>
      </c>
      <c r="BD38" s="1">
        <v>249</v>
      </c>
      <c r="BE38" s="35">
        <v>48</v>
      </c>
      <c r="BF38" s="28" t="s">
        <v>208</v>
      </c>
      <c r="BG38" s="28" t="s">
        <v>208</v>
      </c>
      <c r="BH38" s="28" t="s">
        <v>208</v>
      </c>
    </row>
    <row r="39" spans="1:60" x14ac:dyDescent="0.45">
      <c r="A39" s="36">
        <v>330</v>
      </c>
      <c r="B39" s="37" t="s">
        <v>88</v>
      </c>
      <c r="C39" s="38" t="s">
        <v>338</v>
      </c>
      <c r="D39" s="28">
        <v>738</v>
      </c>
      <c r="E39" s="28">
        <v>811</v>
      </c>
      <c r="F39" s="28">
        <v>858</v>
      </c>
      <c r="G39" s="28">
        <v>834</v>
      </c>
      <c r="H39" s="28">
        <v>721</v>
      </c>
      <c r="I39" s="28">
        <v>663</v>
      </c>
      <c r="J39" s="28">
        <v>607</v>
      </c>
      <c r="K39" s="28">
        <v>594</v>
      </c>
      <c r="L39" s="28" t="s">
        <v>340</v>
      </c>
      <c r="M39" s="28" t="s">
        <v>341</v>
      </c>
      <c r="N39" s="28">
        <v>168</v>
      </c>
      <c r="O39" s="29">
        <v>125</v>
      </c>
      <c r="P39" s="28">
        <v>249</v>
      </c>
      <c r="Q39" s="28">
        <v>278</v>
      </c>
      <c r="R39" s="28">
        <v>295</v>
      </c>
      <c r="S39" s="28">
        <v>288</v>
      </c>
      <c r="T39" s="28">
        <v>263</v>
      </c>
      <c r="U39" s="28">
        <v>267</v>
      </c>
      <c r="V39" s="28">
        <v>266</v>
      </c>
      <c r="W39" s="28">
        <v>268</v>
      </c>
      <c r="X39" s="28" t="s">
        <v>340</v>
      </c>
      <c r="Y39" s="28" t="s">
        <v>339</v>
      </c>
      <c r="Z39" s="28">
        <v>147</v>
      </c>
      <c r="AA39" s="29">
        <v>123</v>
      </c>
      <c r="AB39" s="30">
        <v>265</v>
      </c>
      <c r="AC39" s="31">
        <v>47</v>
      </c>
      <c r="AD39" s="29">
        <v>20</v>
      </c>
      <c r="AE39" s="29">
        <v>15</v>
      </c>
      <c r="AF39" s="32">
        <v>73</v>
      </c>
      <c r="AG39" s="30">
        <v>135</v>
      </c>
      <c r="AH39" s="30">
        <v>145</v>
      </c>
      <c r="AI39" s="33">
        <v>6</v>
      </c>
      <c r="AJ39" s="30">
        <v>110</v>
      </c>
      <c r="AK39" s="30">
        <v>105</v>
      </c>
      <c r="AL39" s="33">
        <v>-5</v>
      </c>
      <c r="AM39" s="34">
        <v>365</v>
      </c>
      <c r="AN39" s="34">
        <v>2300</v>
      </c>
      <c r="AO39" s="32">
        <v>16</v>
      </c>
      <c r="AP39" s="34">
        <v>75</v>
      </c>
      <c r="AQ39" s="32">
        <v>12</v>
      </c>
      <c r="AR39" s="30">
        <v>135</v>
      </c>
      <c r="AS39" s="30">
        <v>90</v>
      </c>
      <c r="AT39" s="28">
        <v>513</v>
      </c>
      <c r="AU39" s="30">
        <v>0</v>
      </c>
      <c r="AV39" s="34">
        <v>150</v>
      </c>
      <c r="AW39" s="34">
        <v>1235</v>
      </c>
      <c r="AX39" s="32">
        <v>12</v>
      </c>
      <c r="AY39" s="34">
        <v>75</v>
      </c>
      <c r="AZ39" s="34">
        <v>1625</v>
      </c>
      <c r="BA39" s="32">
        <v>5</v>
      </c>
      <c r="BB39" s="29">
        <v>40</v>
      </c>
      <c r="BC39" s="1">
        <v>547</v>
      </c>
      <c r="BD39" s="1">
        <v>230</v>
      </c>
      <c r="BE39" s="35">
        <v>49</v>
      </c>
      <c r="BF39" s="28" t="s">
        <v>208</v>
      </c>
      <c r="BG39" s="28" t="s">
        <v>208</v>
      </c>
      <c r="BH39" s="28" t="s">
        <v>208</v>
      </c>
    </row>
    <row r="40" spans="1:60" x14ac:dyDescent="0.45">
      <c r="A40" s="36">
        <v>331</v>
      </c>
      <c r="B40" s="37" t="s">
        <v>89</v>
      </c>
      <c r="C40" s="38" t="s">
        <v>306</v>
      </c>
      <c r="D40" s="28">
        <v>835</v>
      </c>
      <c r="E40" s="28">
        <v>869</v>
      </c>
      <c r="F40" s="28">
        <v>884</v>
      </c>
      <c r="G40" s="28">
        <v>733</v>
      </c>
      <c r="H40" s="28">
        <v>626</v>
      </c>
      <c r="I40" s="28">
        <v>577</v>
      </c>
      <c r="J40" s="28">
        <v>526</v>
      </c>
      <c r="K40" s="28">
        <v>525</v>
      </c>
      <c r="L40" s="28" t="s">
        <v>343</v>
      </c>
      <c r="M40" s="28" t="s">
        <v>341</v>
      </c>
      <c r="N40" s="28">
        <v>99</v>
      </c>
      <c r="O40" s="29">
        <v>103</v>
      </c>
      <c r="P40" s="28">
        <v>210</v>
      </c>
      <c r="Q40" s="28">
        <v>252</v>
      </c>
      <c r="R40" s="28">
        <v>332</v>
      </c>
      <c r="S40" s="28">
        <v>269</v>
      </c>
      <c r="T40" s="28">
        <v>227</v>
      </c>
      <c r="U40" s="28">
        <v>197</v>
      </c>
      <c r="V40" s="28">
        <v>193</v>
      </c>
      <c r="W40" s="28">
        <v>207</v>
      </c>
      <c r="X40" s="28" t="s">
        <v>343</v>
      </c>
      <c r="Y40" s="28" t="s">
        <v>339</v>
      </c>
      <c r="Z40" s="28">
        <v>86</v>
      </c>
      <c r="AA40" s="29">
        <v>92</v>
      </c>
      <c r="AB40" s="30">
        <v>90</v>
      </c>
      <c r="AC40" s="31">
        <v>45</v>
      </c>
      <c r="AD40" s="29">
        <v>75</v>
      </c>
      <c r="AE40" s="29">
        <v>65</v>
      </c>
      <c r="AF40" s="32">
        <v>71</v>
      </c>
      <c r="AG40" s="30">
        <v>40</v>
      </c>
      <c r="AH40" s="30">
        <v>35</v>
      </c>
      <c r="AI40" s="33">
        <v>-18</v>
      </c>
      <c r="AJ40" s="30">
        <v>45</v>
      </c>
      <c r="AK40" s="30">
        <v>30</v>
      </c>
      <c r="AL40" s="33">
        <v>-35</v>
      </c>
      <c r="AM40" s="34">
        <v>130</v>
      </c>
      <c r="AN40" s="34">
        <v>760</v>
      </c>
      <c r="AO40" s="32">
        <v>17</v>
      </c>
      <c r="AP40" s="34">
        <v>30</v>
      </c>
      <c r="AQ40" s="32">
        <v>13</v>
      </c>
      <c r="AR40" s="30">
        <v>40</v>
      </c>
      <c r="AS40" s="30">
        <v>30</v>
      </c>
      <c r="AT40" s="28">
        <v>396</v>
      </c>
      <c r="AU40" s="30" t="s">
        <v>251</v>
      </c>
      <c r="AV40" s="34">
        <v>30</v>
      </c>
      <c r="AW40" s="34">
        <v>250</v>
      </c>
      <c r="AX40" s="32">
        <v>11</v>
      </c>
      <c r="AY40" s="34">
        <v>35</v>
      </c>
      <c r="AZ40" s="34">
        <v>515</v>
      </c>
      <c r="BA40" s="32">
        <v>7</v>
      </c>
      <c r="BB40" s="29">
        <v>35</v>
      </c>
      <c r="BC40" s="1">
        <v>491</v>
      </c>
      <c r="BD40" s="1">
        <v>212</v>
      </c>
      <c r="BE40" s="35">
        <v>56</v>
      </c>
      <c r="BF40" s="28">
        <v>437</v>
      </c>
      <c r="BG40" s="28">
        <v>137</v>
      </c>
      <c r="BH40" s="28">
        <v>382</v>
      </c>
    </row>
    <row r="41" spans="1:60" x14ac:dyDescent="0.45">
      <c r="A41" s="36">
        <v>332</v>
      </c>
      <c r="B41" s="37" t="s">
        <v>90</v>
      </c>
      <c r="C41" s="38" t="s">
        <v>338</v>
      </c>
      <c r="D41" s="28">
        <v>669</v>
      </c>
      <c r="E41" s="28">
        <v>651</v>
      </c>
      <c r="F41" s="28">
        <v>723</v>
      </c>
      <c r="G41" s="28">
        <v>741</v>
      </c>
      <c r="H41" s="28">
        <v>742</v>
      </c>
      <c r="I41" s="28">
        <v>673</v>
      </c>
      <c r="J41" s="28">
        <v>582</v>
      </c>
      <c r="K41" s="28">
        <v>517</v>
      </c>
      <c r="L41" s="28" t="s">
        <v>340</v>
      </c>
      <c r="M41" s="28" t="s">
        <v>341</v>
      </c>
      <c r="N41" s="28">
        <v>91</v>
      </c>
      <c r="O41" s="29">
        <v>97</v>
      </c>
      <c r="P41" s="28">
        <v>235</v>
      </c>
      <c r="Q41" s="28">
        <v>220</v>
      </c>
      <c r="R41" s="28">
        <v>246</v>
      </c>
      <c r="S41" s="28">
        <v>280</v>
      </c>
      <c r="T41" s="28">
        <v>305</v>
      </c>
      <c r="U41" s="28">
        <v>289</v>
      </c>
      <c r="V41" s="28">
        <v>255</v>
      </c>
      <c r="W41" s="28">
        <v>213</v>
      </c>
      <c r="X41" s="28" t="s">
        <v>340</v>
      </c>
      <c r="Y41" s="28" t="s">
        <v>341</v>
      </c>
      <c r="Z41" s="28">
        <v>92</v>
      </c>
      <c r="AA41" s="29">
        <v>100</v>
      </c>
      <c r="AB41" s="30">
        <v>85</v>
      </c>
      <c r="AC41" s="31">
        <v>46</v>
      </c>
      <c r="AD41" s="29" t="s">
        <v>251</v>
      </c>
      <c r="AE41" s="29">
        <v>15</v>
      </c>
      <c r="AF41" s="32">
        <v>50</v>
      </c>
      <c r="AG41" s="30">
        <v>25</v>
      </c>
      <c r="AH41" s="30">
        <v>40</v>
      </c>
      <c r="AI41" s="33">
        <v>62</v>
      </c>
      <c r="AJ41" s="30">
        <v>25</v>
      </c>
      <c r="AK41" s="30">
        <v>35</v>
      </c>
      <c r="AL41" s="33">
        <v>33</v>
      </c>
      <c r="AM41" s="34">
        <v>105</v>
      </c>
      <c r="AN41" s="34">
        <v>610</v>
      </c>
      <c r="AO41" s="32">
        <v>17</v>
      </c>
      <c r="AP41" s="34">
        <v>10</v>
      </c>
      <c r="AQ41" s="32">
        <v>5</v>
      </c>
      <c r="AR41" s="30">
        <v>60</v>
      </c>
      <c r="AS41" s="30">
        <v>40</v>
      </c>
      <c r="AT41" s="28">
        <v>451</v>
      </c>
      <c r="AU41" s="30">
        <v>20</v>
      </c>
      <c r="AV41" s="34">
        <v>15</v>
      </c>
      <c r="AW41" s="34">
        <v>120</v>
      </c>
      <c r="AX41" s="32">
        <v>14</v>
      </c>
      <c r="AY41" s="34">
        <v>20</v>
      </c>
      <c r="AZ41" s="34">
        <v>425</v>
      </c>
      <c r="BA41" s="32">
        <v>4</v>
      </c>
      <c r="BB41" s="29">
        <v>35</v>
      </c>
      <c r="BC41" s="1">
        <v>454</v>
      </c>
      <c r="BD41" s="1">
        <v>180</v>
      </c>
      <c r="BE41" s="35">
        <v>59</v>
      </c>
      <c r="BF41" s="28" t="s">
        <v>208</v>
      </c>
      <c r="BG41" s="28" t="s">
        <v>208</v>
      </c>
      <c r="BH41" s="28" t="s">
        <v>208</v>
      </c>
    </row>
    <row r="42" spans="1:60" x14ac:dyDescent="0.45">
      <c r="A42" s="36">
        <v>333</v>
      </c>
      <c r="B42" s="37" t="s">
        <v>91</v>
      </c>
      <c r="C42" s="38" t="s">
        <v>338</v>
      </c>
      <c r="D42" s="28">
        <v>738</v>
      </c>
      <c r="E42" s="28">
        <v>762</v>
      </c>
      <c r="F42" s="28">
        <v>692</v>
      </c>
      <c r="G42" s="28">
        <v>594</v>
      </c>
      <c r="H42" s="28">
        <v>564</v>
      </c>
      <c r="I42" s="28">
        <v>553</v>
      </c>
      <c r="J42" s="28">
        <v>515</v>
      </c>
      <c r="K42" s="28">
        <v>524</v>
      </c>
      <c r="L42" s="28" t="s">
        <v>343</v>
      </c>
      <c r="M42" s="28" t="s">
        <v>339</v>
      </c>
      <c r="N42" s="28">
        <v>98</v>
      </c>
      <c r="O42" s="29">
        <v>102</v>
      </c>
      <c r="P42" s="28">
        <v>147</v>
      </c>
      <c r="Q42" s="28">
        <v>144</v>
      </c>
      <c r="R42" s="28">
        <v>171</v>
      </c>
      <c r="S42" s="28">
        <v>147</v>
      </c>
      <c r="T42" s="28">
        <v>167</v>
      </c>
      <c r="U42" s="28">
        <v>188</v>
      </c>
      <c r="V42" s="28">
        <v>200</v>
      </c>
      <c r="W42" s="28">
        <v>226</v>
      </c>
      <c r="X42" s="28" t="s">
        <v>343</v>
      </c>
      <c r="Y42" s="28" t="s">
        <v>339</v>
      </c>
      <c r="Z42" s="28">
        <v>105</v>
      </c>
      <c r="AA42" s="29">
        <v>108</v>
      </c>
      <c r="AB42" s="30">
        <v>90</v>
      </c>
      <c r="AC42" s="31">
        <v>48</v>
      </c>
      <c r="AD42" s="29">
        <v>10</v>
      </c>
      <c r="AE42" s="29">
        <v>10</v>
      </c>
      <c r="AF42" s="32" t="s">
        <v>251</v>
      </c>
      <c r="AG42" s="30">
        <v>50</v>
      </c>
      <c r="AH42" s="30">
        <v>50</v>
      </c>
      <c r="AI42" s="33">
        <v>0</v>
      </c>
      <c r="AJ42" s="30">
        <v>50</v>
      </c>
      <c r="AK42" s="30">
        <v>30</v>
      </c>
      <c r="AL42" s="33">
        <v>-35</v>
      </c>
      <c r="AM42" s="34">
        <v>115</v>
      </c>
      <c r="AN42" s="34">
        <v>595</v>
      </c>
      <c r="AO42" s="32">
        <v>19</v>
      </c>
      <c r="AP42" s="34">
        <v>5</v>
      </c>
      <c r="AQ42" s="32">
        <v>3</v>
      </c>
      <c r="AR42" s="30">
        <v>55</v>
      </c>
      <c r="AS42" s="30">
        <v>30</v>
      </c>
      <c r="AT42" s="28">
        <v>425</v>
      </c>
      <c r="AU42" s="30" t="s">
        <v>251</v>
      </c>
      <c r="AV42" s="34">
        <v>25</v>
      </c>
      <c r="AW42" s="34">
        <v>260</v>
      </c>
      <c r="AX42" s="32">
        <v>10</v>
      </c>
      <c r="AY42" s="34">
        <v>20</v>
      </c>
      <c r="AZ42" s="34">
        <v>405</v>
      </c>
      <c r="BA42" s="32">
        <v>5</v>
      </c>
      <c r="BB42" s="29">
        <v>38</v>
      </c>
      <c r="BC42" s="1">
        <v>558</v>
      </c>
      <c r="BD42" s="1">
        <v>248</v>
      </c>
      <c r="BE42" s="35">
        <v>47</v>
      </c>
      <c r="BF42" s="28" t="s">
        <v>208</v>
      </c>
      <c r="BG42" s="28" t="s">
        <v>208</v>
      </c>
      <c r="BH42" s="28" t="s">
        <v>208</v>
      </c>
    </row>
    <row r="43" spans="1:60" x14ac:dyDescent="0.45">
      <c r="A43" s="36">
        <v>334</v>
      </c>
      <c r="B43" s="37" t="s">
        <v>92</v>
      </c>
      <c r="C43" s="38" t="s">
        <v>306</v>
      </c>
      <c r="D43" s="28">
        <v>422</v>
      </c>
      <c r="E43" s="28">
        <v>491</v>
      </c>
      <c r="F43" s="28">
        <v>575</v>
      </c>
      <c r="G43" s="28">
        <v>631</v>
      </c>
      <c r="H43" s="28">
        <v>677</v>
      </c>
      <c r="I43" s="28">
        <v>618</v>
      </c>
      <c r="J43" s="28">
        <v>532</v>
      </c>
      <c r="K43" s="28">
        <v>462</v>
      </c>
      <c r="L43" s="28" t="s">
        <v>343</v>
      </c>
      <c r="M43" s="28" t="s">
        <v>341</v>
      </c>
      <c r="N43" s="28">
        <v>36</v>
      </c>
      <c r="O43" s="29">
        <v>61</v>
      </c>
      <c r="P43" s="28">
        <v>51</v>
      </c>
      <c r="Q43" s="28">
        <v>101</v>
      </c>
      <c r="R43" s="28">
        <v>144</v>
      </c>
      <c r="S43" s="28">
        <v>139</v>
      </c>
      <c r="T43" s="28">
        <v>187</v>
      </c>
      <c r="U43" s="28">
        <v>187</v>
      </c>
      <c r="V43" s="28">
        <v>172</v>
      </c>
      <c r="W43" s="28">
        <v>118</v>
      </c>
      <c r="X43" s="28" t="s">
        <v>343</v>
      </c>
      <c r="Y43" s="28" t="s">
        <v>341</v>
      </c>
      <c r="Z43" s="28" t="s">
        <v>342</v>
      </c>
      <c r="AA43" s="29">
        <v>12</v>
      </c>
      <c r="AB43" s="30">
        <v>35</v>
      </c>
      <c r="AC43" s="31">
        <v>54</v>
      </c>
      <c r="AD43" s="29">
        <v>75</v>
      </c>
      <c r="AE43" s="29">
        <v>65</v>
      </c>
      <c r="AF43" s="32">
        <v>71</v>
      </c>
      <c r="AG43" s="30">
        <v>25</v>
      </c>
      <c r="AH43" s="30">
        <v>20</v>
      </c>
      <c r="AI43" s="33">
        <v>-17</v>
      </c>
      <c r="AJ43" s="30">
        <v>20</v>
      </c>
      <c r="AK43" s="30">
        <v>15</v>
      </c>
      <c r="AL43" s="33">
        <v>-11</v>
      </c>
      <c r="AM43" s="34">
        <v>50</v>
      </c>
      <c r="AN43" s="34">
        <v>425</v>
      </c>
      <c r="AO43" s="32">
        <v>12</v>
      </c>
      <c r="AP43" s="34">
        <v>15</v>
      </c>
      <c r="AQ43" s="32">
        <v>20</v>
      </c>
      <c r="AR43" s="30">
        <v>15</v>
      </c>
      <c r="AS43" s="30">
        <v>10</v>
      </c>
      <c r="AT43" s="28">
        <v>424</v>
      </c>
      <c r="AU43" s="30">
        <v>0</v>
      </c>
      <c r="AV43" s="34" t="s">
        <v>251</v>
      </c>
      <c r="AW43" s="34">
        <v>150</v>
      </c>
      <c r="AX43" s="32" t="s">
        <v>251</v>
      </c>
      <c r="AY43" s="34">
        <v>10</v>
      </c>
      <c r="AZ43" s="34">
        <v>310</v>
      </c>
      <c r="BA43" s="32">
        <v>3</v>
      </c>
      <c r="BB43" s="29">
        <v>30</v>
      </c>
      <c r="BC43" s="1">
        <v>433</v>
      </c>
      <c r="BD43" s="1">
        <v>163</v>
      </c>
      <c r="BE43" s="35">
        <v>61</v>
      </c>
      <c r="BF43" s="28">
        <v>437</v>
      </c>
      <c r="BG43" s="28">
        <v>137</v>
      </c>
      <c r="BH43" s="28">
        <v>382</v>
      </c>
    </row>
    <row r="44" spans="1:60" x14ac:dyDescent="0.45">
      <c r="A44" s="36">
        <v>335</v>
      </c>
      <c r="B44" s="37" t="s">
        <v>93</v>
      </c>
      <c r="C44" s="38" t="s">
        <v>338</v>
      </c>
      <c r="D44" s="28">
        <v>545</v>
      </c>
      <c r="E44" s="28">
        <v>624</v>
      </c>
      <c r="F44" s="28">
        <v>713</v>
      </c>
      <c r="G44" s="28">
        <v>684</v>
      </c>
      <c r="H44" s="28">
        <v>626</v>
      </c>
      <c r="I44" s="28">
        <v>528</v>
      </c>
      <c r="J44" s="28">
        <v>515</v>
      </c>
      <c r="K44" s="28">
        <v>473</v>
      </c>
      <c r="L44" s="28" t="s">
        <v>340</v>
      </c>
      <c r="M44" s="28" t="s">
        <v>341</v>
      </c>
      <c r="N44" s="28">
        <v>47</v>
      </c>
      <c r="O44" s="29">
        <v>73</v>
      </c>
      <c r="P44" s="28">
        <v>108</v>
      </c>
      <c r="Q44" s="28">
        <v>147</v>
      </c>
      <c r="R44" s="28">
        <v>163</v>
      </c>
      <c r="S44" s="28">
        <v>183</v>
      </c>
      <c r="T44" s="28">
        <v>132</v>
      </c>
      <c r="U44" s="28">
        <v>138</v>
      </c>
      <c r="V44" s="28">
        <v>139</v>
      </c>
      <c r="W44" s="28">
        <v>175</v>
      </c>
      <c r="X44" s="28" t="s">
        <v>343</v>
      </c>
      <c r="Y44" s="28" t="s">
        <v>339</v>
      </c>
      <c r="Z44" s="28">
        <v>54</v>
      </c>
      <c r="AA44" s="29">
        <v>60</v>
      </c>
      <c r="AB44" s="30">
        <v>95</v>
      </c>
      <c r="AC44" s="31">
        <v>56</v>
      </c>
      <c r="AD44" s="29" t="s">
        <v>251</v>
      </c>
      <c r="AE44" s="29">
        <v>15</v>
      </c>
      <c r="AF44" s="32">
        <v>75</v>
      </c>
      <c r="AG44" s="30">
        <v>35</v>
      </c>
      <c r="AH44" s="30">
        <v>30</v>
      </c>
      <c r="AI44" s="33">
        <v>-14</v>
      </c>
      <c r="AJ44" s="30">
        <v>30</v>
      </c>
      <c r="AK44" s="30">
        <v>25</v>
      </c>
      <c r="AL44" s="33">
        <v>-16</v>
      </c>
      <c r="AM44" s="34">
        <v>115</v>
      </c>
      <c r="AN44" s="34">
        <v>550</v>
      </c>
      <c r="AO44" s="32">
        <v>21</v>
      </c>
      <c r="AP44" s="34">
        <v>15</v>
      </c>
      <c r="AQ44" s="32">
        <v>9</v>
      </c>
      <c r="AR44" s="30">
        <v>35</v>
      </c>
      <c r="AS44" s="30">
        <v>25</v>
      </c>
      <c r="AT44" s="28">
        <v>448</v>
      </c>
      <c r="AU44" s="30" t="s">
        <v>251</v>
      </c>
      <c r="AV44" s="34">
        <v>30</v>
      </c>
      <c r="AW44" s="34">
        <v>175</v>
      </c>
      <c r="AX44" s="32">
        <v>16</v>
      </c>
      <c r="AY44" s="34">
        <v>25</v>
      </c>
      <c r="AZ44" s="34">
        <v>350</v>
      </c>
      <c r="BA44" s="32">
        <v>7</v>
      </c>
      <c r="BB44" s="29">
        <v>33</v>
      </c>
      <c r="BC44" s="1">
        <v>478</v>
      </c>
      <c r="BD44" s="1">
        <v>206</v>
      </c>
      <c r="BE44" s="35">
        <v>56</v>
      </c>
      <c r="BF44" s="28" t="s">
        <v>208</v>
      </c>
      <c r="BG44" s="28" t="s">
        <v>208</v>
      </c>
      <c r="BH44" s="28" t="s">
        <v>208</v>
      </c>
    </row>
    <row r="45" spans="1:60" x14ac:dyDescent="0.45">
      <c r="A45" s="36">
        <v>336</v>
      </c>
      <c r="B45" s="37" t="s">
        <v>94</v>
      </c>
      <c r="C45" s="38" t="s">
        <v>338</v>
      </c>
      <c r="D45" s="28">
        <v>805</v>
      </c>
      <c r="E45" s="28">
        <v>937</v>
      </c>
      <c r="F45" s="28">
        <v>962</v>
      </c>
      <c r="G45" s="28">
        <v>873</v>
      </c>
      <c r="H45" s="28">
        <v>734</v>
      </c>
      <c r="I45" s="28">
        <v>672</v>
      </c>
      <c r="J45" s="28">
        <v>624</v>
      </c>
      <c r="K45" s="28">
        <v>617</v>
      </c>
      <c r="L45" s="28" t="s">
        <v>340</v>
      </c>
      <c r="M45" s="28" t="s">
        <v>341</v>
      </c>
      <c r="N45" s="28">
        <v>191</v>
      </c>
      <c r="O45" s="29">
        <v>134</v>
      </c>
      <c r="P45" s="28">
        <v>166</v>
      </c>
      <c r="Q45" s="28">
        <v>243</v>
      </c>
      <c r="R45" s="28">
        <v>306</v>
      </c>
      <c r="S45" s="28">
        <v>294</v>
      </c>
      <c r="T45" s="28">
        <v>263</v>
      </c>
      <c r="U45" s="28">
        <v>242</v>
      </c>
      <c r="V45" s="28">
        <v>224</v>
      </c>
      <c r="W45" s="28">
        <v>212</v>
      </c>
      <c r="X45" s="28" t="s">
        <v>340</v>
      </c>
      <c r="Y45" s="28" t="s">
        <v>341</v>
      </c>
      <c r="Z45" s="28">
        <v>91</v>
      </c>
      <c r="AA45" s="29">
        <v>99</v>
      </c>
      <c r="AB45" s="30">
        <v>95</v>
      </c>
      <c r="AC45" s="31">
        <v>42</v>
      </c>
      <c r="AD45" s="29">
        <v>15</v>
      </c>
      <c r="AE45" s="29">
        <v>15</v>
      </c>
      <c r="AF45" s="32">
        <v>91</v>
      </c>
      <c r="AG45" s="30">
        <v>55</v>
      </c>
      <c r="AH45" s="30">
        <v>25</v>
      </c>
      <c r="AI45" s="33">
        <v>-54</v>
      </c>
      <c r="AJ45" s="30">
        <v>55</v>
      </c>
      <c r="AK45" s="30">
        <v>35</v>
      </c>
      <c r="AL45" s="33">
        <v>-32</v>
      </c>
      <c r="AM45" s="34">
        <v>150</v>
      </c>
      <c r="AN45" s="34">
        <v>610</v>
      </c>
      <c r="AO45" s="32">
        <v>25</v>
      </c>
      <c r="AP45" s="34">
        <v>20</v>
      </c>
      <c r="AQ45" s="32">
        <v>8</v>
      </c>
      <c r="AR45" s="30">
        <v>50</v>
      </c>
      <c r="AS45" s="30">
        <v>30</v>
      </c>
      <c r="AT45" s="28">
        <v>521</v>
      </c>
      <c r="AU45" s="30">
        <v>0</v>
      </c>
      <c r="AV45" s="34">
        <v>35</v>
      </c>
      <c r="AW45" s="34">
        <v>220</v>
      </c>
      <c r="AX45" s="32">
        <v>16</v>
      </c>
      <c r="AY45" s="34">
        <v>45</v>
      </c>
      <c r="AZ45" s="34">
        <v>405</v>
      </c>
      <c r="BA45" s="32">
        <v>11</v>
      </c>
      <c r="BB45" s="29">
        <v>38</v>
      </c>
      <c r="BC45" s="1">
        <v>546</v>
      </c>
      <c r="BD45" s="1">
        <v>245</v>
      </c>
      <c r="BE45" s="35">
        <v>48</v>
      </c>
      <c r="BF45" s="28" t="s">
        <v>208</v>
      </c>
      <c r="BG45" s="28" t="s">
        <v>208</v>
      </c>
      <c r="BH45" s="28" t="s">
        <v>208</v>
      </c>
    </row>
    <row r="46" spans="1:60" x14ac:dyDescent="0.45">
      <c r="A46" s="36">
        <v>340</v>
      </c>
      <c r="B46" s="37" t="s">
        <v>95</v>
      </c>
      <c r="C46" s="38" t="s">
        <v>338</v>
      </c>
      <c r="D46" s="28">
        <v>540</v>
      </c>
      <c r="E46" s="28">
        <v>748</v>
      </c>
      <c r="F46" s="28">
        <v>885</v>
      </c>
      <c r="G46" s="28">
        <v>892</v>
      </c>
      <c r="H46" s="28">
        <v>763</v>
      </c>
      <c r="I46" s="28">
        <v>581</v>
      </c>
      <c r="J46" s="28">
        <v>458</v>
      </c>
      <c r="K46" s="28">
        <v>403</v>
      </c>
      <c r="L46" s="28" t="s">
        <v>343</v>
      </c>
      <c r="M46" s="28" t="s">
        <v>341</v>
      </c>
      <c r="N46" s="28" t="s">
        <v>342</v>
      </c>
      <c r="O46" s="29">
        <v>25</v>
      </c>
      <c r="P46" s="28">
        <v>129</v>
      </c>
      <c r="Q46" s="28">
        <v>224</v>
      </c>
      <c r="R46" s="28">
        <v>199</v>
      </c>
      <c r="S46" s="28">
        <v>190</v>
      </c>
      <c r="T46" s="28">
        <v>183</v>
      </c>
      <c r="U46" s="28">
        <v>243</v>
      </c>
      <c r="V46" s="28">
        <v>188</v>
      </c>
      <c r="W46" s="28">
        <v>173</v>
      </c>
      <c r="X46" s="28" t="s">
        <v>343</v>
      </c>
      <c r="Y46" s="28" t="s">
        <v>341</v>
      </c>
      <c r="Z46" s="28">
        <v>52</v>
      </c>
      <c r="AA46" s="29">
        <v>55</v>
      </c>
      <c r="AB46" s="30">
        <v>30</v>
      </c>
      <c r="AC46" s="31">
        <v>56</v>
      </c>
      <c r="AD46" s="29">
        <v>5</v>
      </c>
      <c r="AE46" s="29">
        <v>5</v>
      </c>
      <c r="AF46" s="32" t="s">
        <v>251</v>
      </c>
      <c r="AG46" s="30">
        <v>10</v>
      </c>
      <c r="AH46" s="30" t="s">
        <v>251</v>
      </c>
      <c r="AI46" s="33" t="s">
        <v>251</v>
      </c>
      <c r="AJ46" s="30">
        <v>10</v>
      </c>
      <c r="AK46" s="30">
        <v>10</v>
      </c>
      <c r="AL46" s="33">
        <v>-33</v>
      </c>
      <c r="AM46" s="34">
        <v>45</v>
      </c>
      <c r="AN46" s="34">
        <v>310</v>
      </c>
      <c r="AO46" s="32">
        <v>14</v>
      </c>
      <c r="AP46" s="34" t="s">
        <v>251</v>
      </c>
      <c r="AQ46" s="32" t="s">
        <v>251</v>
      </c>
      <c r="AR46" s="30">
        <v>5</v>
      </c>
      <c r="AS46" s="30" t="s">
        <v>251</v>
      </c>
      <c r="AT46" s="28">
        <v>385</v>
      </c>
      <c r="AU46" s="30" t="s">
        <v>251</v>
      </c>
      <c r="AV46" s="34" t="s">
        <v>251</v>
      </c>
      <c r="AW46" s="34">
        <v>25</v>
      </c>
      <c r="AX46" s="32" t="s">
        <v>251</v>
      </c>
      <c r="AY46" s="34">
        <v>5</v>
      </c>
      <c r="AZ46" s="34">
        <v>205</v>
      </c>
      <c r="BA46" s="32">
        <v>3</v>
      </c>
      <c r="BB46" s="29">
        <v>27</v>
      </c>
      <c r="BC46" s="1">
        <v>494</v>
      </c>
      <c r="BD46" s="1">
        <v>187</v>
      </c>
      <c r="BE46" s="35">
        <v>54</v>
      </c>
      <c r="BF46" s="28" t="s">
        <v>208</v>
      </c>
      <c r="BG46" s="28" t="s">
        <v>208</v>
      </c>
      <c r="BH46" s="28" t="s">
        <v>208</v>
      </c>
    </row>
    <row r="47" spans="1:60" x14ac:dyDescent="0.45">
      <c r="A47" s="36">
        <v>341</v>
      </c>
      <c r="B47" s="37" t="s">
        <v>96</v>
      </c>
      <c r="C47" s="38" t="s">
        <v>338</v>
      </c>
      <c r="D47" s="28">
        <v>912</v>
      </c>
      <c r="E47" s="28">
        <v>842</v>
      </c>
      <c r="F47" s="28">
        <v>839</v>
      </c>
      <c r="G47" s="28">
        <v>796</v>
      </c>
      <c r="H47" s="28">
        <v>733</v>
      </c>
      <c r="I47" s="28">
        <v>584</v>
      </c>
      <c r="J47" s="28">
        <v>535</v>
      </c>
      <c r="K47" s="28">
        <v>510</v>
      </c>
      <c r="L47" s="28" t="s">
        <v>343</v>
      </c>
      <c r="M47" s="28" t="s">
        <v>341</v>
      </c>
      <c r="N47" s="28">
        <v>84</v>
      </c>
      <c r="O47" s="29">
        <v>94</v>
      </c>
      <c r="P47" s="28">
        <v>62</v>
      </c>
      <c r="Q47" s="28">
        <v>118</v>
      </c>
      <c r="R47" s="28">
        <v>150</v>
      </c>
      <c r="S47" s="28">
        <v>168</v>
      </c>
      <c r="T47" s="28">
        <v>198</v>
      </c>
      <c r="U47" s="28">
        <v>227</v>
      </c>
      <c r="V47" s="28">
        <v>225</v>
      </c>
      <c r="W47" s="28">
        <v>210</v>
      </c>
      <c r="X47" s="28" t="s">
        <v>343</v>
      </c>
      <c r="Y47" s="28" t="s">
        <v>341</v>
      </c>
      <c r="Z47" s="28">
        <v>89</v>
      </c>
      <c r="AA47" s="29">
        <v>97</v>
      </c>
      <c r="AB47" s="30">
        <v>75</v>
      </c>
      <c r="AC47" s="31">
        <v>45</v>
      </c>
      <c r="AD47" s="29">
        <v>15</v>
      </c>
      <c r="AE47" s="29">
        <v>10</v>
      </c>
      <c r="AF47" s="32">
        <v>83</v>
      </c>
      <c r="AG47" s="30">
        <v>55</v>
      </c>
      <c r="AH47" s="30">
        <v>20</v>
      </c>
      <c r="AI47" s="33">
        <v>-61</v>
      </c>
      <c r="AJ47" s="30">
        <v>40</v>
      </c>
      <c r="AK47" s="30">
        <v>25</v>
      </c>
      <c r="AL47" s="33">
        <v>-37</v>
      </c>
      <c r="AM47" s="34">
        <v>120</v>
      </c>
      <c r="AN47" s="34">
        <v>1115</v>
      </c>
      <c r="AO47" s="32">
        <v>11</v>
      </c>
      <c r="AP47" s="34">
        <v>25</v>
      </c>
      <c r="AQ47" s="32">
        <v>13</v>
      </c>
      <c r="AR47" s="30">
        <v>30</v>
      </c>
      <c r="AS47" s="30">
        <v>25</v>
      </c>
      <c r="AT47" s="28">
        <v>413</v>
      </c>
      <c r="AU47" s="30">
        <v>10</v>
      </c>
      <c r="AV47" s="34">
        <v>15</v>
      </c>
      <c r="AW47" s="34">
        <v>250</v>
      </c>
      <c r="AX47" s="32">
        <v>5</v>
      </c>
      <c r="AY47" s="34">
        <v>20</v>
      </c>
      <c r="AZ47" s="34">
        <v>775</v>
      </c>
      <c r="BA47" s="32">
        <v>3</v>
      </c>
      <c r="BB47" s="29">
        <v>29</v>
      </c>
      <c r="BC47" s="1">
        <v>491</v>
      </c>
      <c r="BD47" s="1">
        <v>188</v>
      </c>
      <c r="BE47" s="35">
        <v>54</v>
      </c>
      <c r="BF47" s="28" t="s">
        <v>208</v>
      </c>
      <c r="BG47" s="28" t="s">
        <v>208</v>
      </c>
      <c r="BH47" s="28" t="s">
        <v>208</v>
      </c>
    </row>
    <row r="48" spans="1:60" x14ac:dyDescent="0.45">
      <c r="A48" s="36">
        <v>342</v>
      </c>
      <c r="B48" s="37" t="s">
        <v>97</v>
      </c>
      <c r="C48" s="38" t="s">
        <v>302</v>
      </c>
      <c r="D48" s="28">
        <v>659</v>
      </c>
      <c r="E48" s="28">
        <v>680</v>
      </c>
      <c r="F48" s="28">
        <v>654</v>
      </c>
      <c r="G48" s="28">
        <v>692</v>
      </c>
      <c r="H48" s="28">
        <v>626</v>
      </c>
      <c r="I48" s="28">
        <v>619</v>
      </c>
      <c r="J48" s="28">
        <v>559</v>
      </c>
      <c r="K48" s="28">
        <v>553</v>
      </c>
      <c r="L48" s="28" t="s">
        <v>343</v>
      </c>
      <c r="M48" s="28" t="s">
        <v>341</v>
      </c>
      <c r="N48" s="28">
        <v>127</v>
      </c>
      <c r="O48" s="29">
        <v>114</v>
      </c>
      <c r="P48" s="28">
        <v>170</v>
      </c>
      <c r="Q48" s="28">
        <v>177</v>
      </c>
      <c r="R48" s="28">
        <v>187</v>
      </c>
      <c r="S48" s="28">
        <v>201</v>
      </c>
      <c r="T48" s="28">
        <v>246</v>
      </c>
      <c r="U48" s="28">
        <v>312</v>
      </c>
      <c r="V48" s="28">
        <v>293</v>
      </c>
      <c r="W48" s="28">
        <v>305</v>
      </c>
      <c r="X48" s="28" t="s">
        <v>343</v>
      </c>
      <c r="Y48" s="28" t="s">
        <v>339</v>
      </c>
      <c r="Z48" s="28">
        <v>184</v>
      </c>
      <c r="AA48" s="29">
        <v>136</v>
      </c>
      <c r="AB48" s="30">
        <v>65</v>
      </c>
      <c r="AC48" s="31">
        <v>55</v>
      </c>
      <c r="AD48" s="29">
        <v>45</v>
      </c>
      <c r="AE48" s="29">
        <v>50</v>
      </c>
      <c r="AF48" s="32">
        <v>74</v>
      </c>
      <c r="AG48" s="30">
        <v>25</v>
      </c>
      <c r="AH48" s="30">
        <v>25</v>
      </c>
      <c r="AI48" s="33">
        <v>-4</v>
      </c>
      <c r="AJ48" s="30">
        <v>20</v>
      </c>
      <c r="AK48" s="30">
        <v>25</v>
      </c>
      <c r="AL48" s="33">
        <v>14</v>
      </c>
      <c r="AM48" s="34">
        <v>90</v>
      </c>
      <c r="AN48" s="34">
        <v>375</v>
      </c>
      <c r="AO48" s="32">
        <v>24</v>
      </c>
      <c r="AP48" s="34">
        <v>10</v>
      </c>
      <c r="AQ48" s="32">
        <v>6</v>
      </c>
      <c r="AR48" s="30">
        <v>15</v>
      </c>
      <c r="AS48" s="30">
        <v>15</v>
      </c>
      <c r="AT48" s="28">
        <v>398</v>
      </c>
      <c r="AU48" s="30">
        <v>0</v>
      </c>
      <c r="AV48" s="34" t="s">
        <v>251</v>
      </c>
      <c r="AW48" s="34">
        <v>30</v>
      </c>
      <c r="AX48" s="32" t="s">
        <v>251</v>
      </c>
      <c r="AY48" s="34">
        <v>20</v>
      </c>
      <c r="AZ48" s="34">
        <v>245</v>
      </c>
      <c r="BA48" s="32">
        <v>8</v>
      </c>
      <c r="BB48" s="29">
        <v>28</v>
      </c>
      <c r="BC48" s="1">
        <v>479</v>
      </c>
      <c r="BD48" s="1">
        <v>189</v>
      </c>
      <c r="BE48" s="35">
        <v>55</v>
      </c>
      <c r="BF48" s="28">
        <v>452</v>
      </c>
      <c r="BG48" s="28">
        <v>165</v>
      </c>
      <c r="BH48" s="28">
        <v>361</v>
      </c>
    </row>
    <row r="49" spans="1:60" x14ac:dyDescent="0.45">
      <c r="A49" s="36">
        <v>343</v>
      </c>
      <c r="B49" s="37" t="s">
        <v>98</v>
      </c>
      <c r="C49" s="38" t="s">
        <v>338</v>
      </c>
      <c r="D49" s="28">
        <v>720</v>
      </c>
      <c r="E49" s="28">
        <v>667</v>
      </c>
      <c r="F49" s="28">
        <v>771</v>
      </c>
      <c r="G49" s="28">
        <v>686</v>
      </c>
      <c r="H49" s="28">
        <v>631</v>
      </c>
      <c r="I49" s="28">
        <v>530</v>
      </c>
      <c r="J49" s="28">
        <v>417</v>
      </c>
      <c r="K49" s="28">
        <v>404</v>
      </c>
      <c r="L49" s="28" t="s">
        <v>251</v>
      </c>
      <c r="M49" s="28" t="s">
        <v>341</v>
      </c>
      <c r="N49" s="28" t="s">
        <v>342</v>
      </c>
      <c r="O49" s="29">
        <v>28</v>
      </c>
      <c r="P49" s="28">
        <v>246</v>
      </c>
      <c r="Q49" s="28">
        <v>264</v>
      </c>
      <c r="R49" s="28">
        <v>269</v>
      </c>
      <c r="S49" s="28">
        <v>282</v>
      </c>
      <c r="T49" s="28">
        <v>253</v>
      </c>
      <c r="U49" s="28">
        <v>224</v>
      </c>
      <c r="V49" s="28">
        <v>111</v>
      </c>
      <c r="W49" s="28">
        <v>118</v>
      </c>
      <c r="X49" s="28" t="s">
        <v>251</v>
      </c>
      <c r="Y49" s="28" t="s">
        <v>339</v>
      </c>
      <c r="Z49" s="28" t="s">
        <v>342</v>
      </c>
      <c r="AA49" s="29">
        <v>12</v>
      </c>
      <c r="AB49" s="30">
        <v>30</v>
      </c>
      <c r="AC49" s="31">
        <v>57</v>
      </c>
      <c r="AD49" s="29" t="s">
        <v>251</v>
      </c>
      <c r="AE49" s="29">
        <v>10</v>
      </c>
      <c r="AF49" s="32">
        <v>62</v>
      </c>
      <c r="AG49" s="30">
        <v>30</v>
      </c>
      <c r="AH49" s="30">
        <v>5</v>
      </c>
      <c r="AI49" s="33">
        <v>-75</v>
      </c>
      <c r="AJ49" s="30">
        <v>15</v>
      </c>
      <c r="AK49" s="30">
        <v>10</v>
      </c>
      <c r="AL49" s="33">
        <v>-35</v>
      </c>
      <c r="AM49" s="34">
        <v>35</v>
      </c>
      <c r="AN49" s="34">
        <v>475</v>
      </c>
      <c r="AO49" s="32">
        <v>7</v>
      </c>
      <c r="AP49" s="34">
        <v>20</v>
      </c>
      <c r="AQ49" s="32">
        <v>25</v>
      </c>
      <c r="AR49" s="30" t="s">
        <v>251</v>
      </c>
      <c r="AS49" s="30" t="s">
        <v>251</v>
      </c>
      <c r="AT49" s="28">
        <v>400</v>
      </c>
      <c r="AU49" s="30" t="s">
        <v>251</v>
      </c>
      <c r="AV49" s="34" t="s">
        <v>251</v>
      </c>
      <c r="AW49" s="34">
        <v>40</v>
      </c>
      <c r="AX49" s="32" t="s">
        <v>251</v>
      </c>
      <c r="AY49" s="34">
        <v>5</v>
      </c>
      <c r="AZ49" s="34">
        <v>345</v>
      </c>
      <c r="BA49" s="32">
        <v>2</v>
      </c>
      <c r="BB49" s="29">
        <v>27</v>
      </c>
      <c r="BC49" s="1">
        <v>495</v>
      </c>
      <c r="BD49" s="1">
        <v>203</v>
      </c>
      <c r="BE49" s="35">
        <v>56</v>
      </c>
      <c r="BF49" s="28" t="s">
        <v>208</v>
      </c>
      <c r="BG49" s="28" t="s">
        <v>208</v>
      </c>
      <c r="BH49" s="28" t="s">
        <v>208</v>
      </c>
    </row>
    <row r="50" spans="1:60" x14ac:dyDescent="0.45">
      <c r="A50" s="36">
        <v>344</v>
      </c>
      <c r="B50" s="37" t="s">
        <v>99</v>
      </c>
      <c r="C50" s="38" t="s">
        <v>338</v>
      </c>
      <c r="D50" s="28">
        <v>691</v>
      </c>
      <c r="E50" s="28">
        <v>674</v>
      </c>
      <c r="F50" s="28">
        <v>744</v>
      </c>
      <c r="G50" s="28">
        <v>687</v>
      </c>
      <c r="H50" s="28">
        <v>640</v>
      </c>
      <c r="I50" s="28">
        <v>604</v>
      </c>
      <c r="J50" s="28">
        <v>542</v>
      </c>
      <c r="K50" s="28">
        <v>494</v>
      </c>
      <c r="L50" s="28" t="s">
        <v>343</v>
      </c>
      <c r="M50" s="28" t="s">
        <v>341</v>
      </c>
      <c r="N50" s="28">
        <v>68</v>
      </c>
      <c r="O50" s="29">
        <v>86</v>
      </c>
      <c r="P50" s="28">
        <v>218</v>
      </c>
      <c r="Q50" s="28">
        <v>226</v>
      </c>
      <c r="R50" s="28">
        <v>234</v>
      </c>
      <c r="S50" s="28">
        <v>220</v>
      </c>
      <c r="T50" s="28">
        <v>225</v>
      </c>
      <c r="U50" s="28">
        <v>257</v>
      </c>
      <c r="V50" s="28">
        <v>251</v>
      </c>
      <c r="W50" s="28">
        <v>238</v>
      </c>
      <c r="X50" s="28" t="s">
        <v>343</v>
      </c>
      <c r="Y50" s="28" t="s">
        <v>341</v>
      </c>
      <c r="Z50" s="28">
        <v>117</v>
      </c>
      <c r="AA50" s="29">
        <v>120</v>
      </c>
      <c r="AB50" s="30">
        <v>90</v>
      </c>
      <c r="AC50" s="31">
        <v>58</v>
      </c>
      <c r="AD50" s="29" t="s">
        <v>251</v>
      </c>
      <c r="AE50" s="29">
        <v>10</v>
      </c>
      <c r="AF50" s="32">
        <v>67</v>
      </c>
      <c r="AG50" s="30">
        <v>45</v>
      </c>
      <c r="AH50" s="30">
        <v>60</v>
      </c>
      <c r="AI50" s="33">
        <v>36</v>
      </c>
      <c r="AJ50" s="30">
        <v>30</v>
      </c>
      <c r="AK50" s="30">
        <v>50</v>
      </c>
      <c r="AL50" s="33">
        <v>82</v>
      </c>
      <c r="AM50" s="34">
        <v>70</v>
      </c>
      <c r="AN50" s="34">
        <v>670</v>
      </c>
      <c r="AO50" s="32">
        <v>10</v>
      </c>
      <c r="AP50" s="34">
        <v>25</v>
      </c>
      <c r="AQ50" s="32">
        <v>14</v>
      </c>
      <c r="AR50" s="30">
        <v>60</v>
      </c>
      <c r="AS50" s="30">
        <v>40</v>
      </c>
      <c r="AT50" s="28">
        <v>383</v>
      </c>
      <c r="AU50" s="30" t="s">
        <v>251</v>
      </c>
      <c r="AV50" s="34">
        <v>5</v>
      </c>
      <c r="AW50" s="34">
        <v>40</v>
      </c>
      <c r="AX50" s="32">
        <v>18</v>
      </c>
      <c r="AY50" s="34">
        <v>15</v>
      </c>
      <c r="AZ50" s="34">
        <v>460</v>
      </c>
      <c r="BA50" s="32">
        <v>3</v>
      </c>
      <c r="BB50" s="29">
        <v>29</v>
      </c>
      <c r="BC50" s="1">
        <v>500</v>
      </c>
      <c r="BD50" s="1">
        <v>204</v>
      </c>
      <c r="BE50" s="35">
        <v>54</v>
      </c>
      <c r="BF50" s="28" t="s">
        <v>208</v>
      </c>
      <c r="BG50" s="28" t="s">
        <v>208</v>
      </c>
      <c r="BH50" s="28" t="s">
        <v>208</v>
      </c>
    </row>
    <row r="51" spans="1:60" x14ac:dyDescent="0.45">
      <c r="A51" s="36">
        <v>350</v>
      </c>
      <c r="B51" s="37" t="s">
        <v>100</v>
      </c>
      <c r="C51" s="38" t="s">
        <v>287</v>
      </c>
      <c r="D51" s="28">
        <v>532</v>
      </c>
      <c r="E51" s="28">
        <v>593</v>
      </c>
      <c r="F51" s="28">
        <v>612</v>
      </c>
      <c r="G51" s="28">
        <v>546</v>
      </c>
      <c r="H51" s="28">
        <v>493</v>
      </c>
      <c r="I51" s="28">
        <v>441</v>
      </c>
      <c r="J51" s="28">
        <v>425</v>
      </c>
      <c r="K51" s="28">
        <v>395</v>
      </c>
      <c r="L51" s="28" t="s">
        <v>340</v>
      </c>
      <c r="M51" s="28" t="s">
        <v>341</v>
      </c>
      <c r="N51" s="28" t="s">
        <v>342</v>
      </c>
      <c r="O51" s="29">
        <v>18</v>
      </c>
      <c r="P51" s="28">
        <v>178</v>
      </c>
      <c r="Q51" s="28">
        <v>196</v>
      </c>
      <c r="R51" s="28">
        <v>204</v>
      </c>
      <c r="S51" s="28">
        <v>170</v>
      </c>
      <c r="T51" s="28">
        <v>168</v>
      </c>
      <c r="U51" s="28">
        <v>161</v>
      </c>
      <c r="V51" s="28">
        <v>161</v>
      </c>
      <c r="W51" s="28">
        <v>138</v>
      </c>
      <c r="X51" s="28" t="s">
        <v>340</v>
      </c>
      <c r="Y51" s="28" t="s">
        <v>341</v>
      </c>
      <c r="Z51" s="28">
        <v>17</v>
      </c>
      <c r="AA51" s="29">
        <v>24</v>
      </c>
      <c r="AB51" s="30">
        <v>125</v>
      </c>
      <c r="AC51" s="31">
        <v>70</v>
      </c>
      <c r="AD51" s="29">
        <v>20</v>
      </c>
      <c r="AE51" s="29">
        <v>10</v>
      </c>
      <c r="AF51" s="32" t="s">
        <v>251</v>
      </c>
      <c r="AG51" s="30">
        <v>55</v>
      </c>
      <c r="AH51" s="30">
        <v>45</v>
      </c>
      <c r="AI51" s="33">
        <v>-13</v>
      </c>
      <c r="AJ51" s="30">
        <v>45</v>
      </c>
      <c r="AK51" s="30">
        <v>50</v>
      </c>
      <c r="AL51" s="33">
        <v>2</v>
      </c>
      <c r="AM51" s="34">
        <v>125</v>
      </c>
      <c r="AN51" s="34">
        <v>525</v>
      </c>
      <c r="AO51" s="32">
        <v>23</v>
      </c>
      <c r="AP51" s="34">
        <v>15</v>
      </c>
      <c r="AQ51" s="32">
        <v>9</v>
      </c>
      <c r="AR51" s="30">
        <v>40</v>
      </c>
      <c r="AS51" s="30">
        <v>30</v>
      </c>
      <c r="AT51" s="28">
        <v>347</v>
      </c>
      <c r="AU51" s="30" t="s">
        <v>251</v>
      </c>
      <c r="AV51" s="34">
        <v>10</v>
      </c>
      <c r="AW51" s="34">
        <v>105</v>
      </c>
      <c r="AX51" s="32">
        <v>8</v>
      </c>
      <c r="AY51" s="34">
        <v>15</v>
      </c>
      <c r="AZ51" s="34">
        <v>310</v>
      </c>
      <c r="BA51" s="32">
        <v>4</v>
      </c>
      <c r="BB51" s="29">
        <v>30</v>
      </c>
      <c r="BC51" s="1">
        <v>483</v>
      </c>
      <c r="BD51" s="1">
        <v>213</v>
      </c>
      <c r="BE51" s="35">
        <v>57</v>
      </c>
      <c r="BF51" s="28">
        <v>473</v>
      </c>
      <c r="BG51" s="28">
        <v>147</v>
      </c>
      <c r="BH51" s="28">
        <v>427</v>
      </c>
    </row>
    <row r="52" spans="1:60" x14ac:dyDescent="0.45">
      <c r="A52" s="36">
        <v>351</v>
      </c>
      <c r="B52" s="37" t="s">
        <v>101</v>
      </c>
      <c r="C52" s="38" t="s">
        <v>287</v>
      </c>
      <c r="D52" s="28">
        <v>756</v>
      </c>
      <c r="E52" s="28">
        <v>768</v>
      </c>
      <c r="F52" s="28">
        <v>701</v>
      </c>
      <c r="G52" s="28">
        <v>679</v>
      </c>
      <c r="H52" s="28">
        <v>529</v>
      </c>
      <c r="I52" s="28">
        <v>533</v>
      </c>
      <c r="J52" s="28">
        <v>468</v>
      </c>
      <c r="K52" s="28">
        <v>488</v>
      </c>
      <c r="L52" s="28" t="s">
        <v>251</v>
      </c>
      <c r="M52" s="28" t="s">
        <v>339</v>
      </c>
      <c r="N52" s="28">
        <v>62</v>
      </c>
      <c r="O52" s="29">
        <v>84</v>
      </c>
      <c r="P52" s="28">
        <v>189</v>
      </c>
      <c r="Q52" s="28">
        <v>281</v>
      </c>
      <c r="R52" s="28">
        <v>272</v>
      </c>
      <c r="S52" s="28">
        <v>251</v>
      </c>
      <c r="T52" s="28">
        <v>244</v>
      </c>
      <c r="U52" s="28">
        <v>252</v>
      </c>
      <c r="V52" s="28">
        <v>233</v>
      </c>
      <c r="W52" s="28">
        <v>187</v>
      </c>
      <c r="X52" s="28" t="s">
        <v>251</v>
      </c>
      <c r="Y52" s="28" t="s">
        <v>341</v>
      </c>
      <c r="Z52" s="28">
        <v>66</v>
      </c>
      <c r="AA52" s="29">
        <v>70</v>
      </c>
      <c r="AB52" s="30">
        <v>30</v>
      </c>
      <c r="AC52" s="31">
        <v>55</v>
      </c>
      <c r="AD52" s="29">
        <v>20</v>
      </c>
      <c r="AE52" s="29">
        <v>10</v>
      </c>
      <c r="AF52" s="32" t="s">
        <v>251</v>
      </c>
      <c r="AG52" s="30">
        <v>20</v>
      </c>
      <c r="AH52" s="30">
        <v>5</v>
      </c>
      <c r="AI52" s="33">
        <v>-67</v>
      </c>
      <c r="AJ52" s="30">
        <v>10</v>
      </c>
      <c r="AK52" s="30">
        <v>5</v>
      </c>
      <c r="AL52" s="33">
        <v>-36</v>
      </c>
      <c r="AM52" s="34">
        <v>40</v>
      </c>
      <c r="AN52" s="34">
        <v>365</v>
      </c>
      <c r="AO52" s="32">
        <v>11</v>
      </c>
      <c r="AP52" s="34">
        <v>10</v>
      </c>
      <c r="AQ52" s="32">
        <v>15</v>
      </c>
      <c r="AR52" s="30">
        <v>10</v>
      </c>
      <c r="AS52" s="30">
        <v>10</v>
      </c>
      <c r="AT52" s="28">
        <v>470</v>
      </c>
      <c r="AU52" s="30" t="s">
        <v>251</v>
      </c>
      <c r="AV52" s="34" t="s">
        <v>251</v>
      </c>
      <c r="AW52" s="34">
        <v>95</v>
      </c>
      <c r="AX52" s="32" t="s">
        <v>251</v>
      </c>
      <c r="AY52" s="34">
        <v>10</v>
      </c>
      <c r="AZ52" s="34">
        <v>245</v>
      </c>
      <c r="BA52" s="32">
        <v>4</v>
      </c>
      <c r="BB52" s="29">
        <v>29</v>
      </c>
      <c r="BC52" s="1">
        <v>461</v>
      </c>
      <c r="BD52" s="1">
        <v>178</v>
      </c>
      <c r="BE52" s="35">
        <v>59</v>
      </c>
      <c r="BF52" s="28">
        <v>473</v>
      </c>
      <c r="BG52" s="28">
        <v>147</v>
      </c>
      <c r="BH52" s="28">
        <v>427</v>
      </c>
    </row>
    <row r="53" spans="1:60" x14ac:dyDescent="0.45">
      <c r="A53" s="36">
        <v>352</v>
      </c>
      <c r="B53" s="37" t="s">
        <v>102</v>
      </c>
      <c r="C53" s="38" t="s">
        <v>300</v>
      </c>
      <c r="D53" s="28">
        <v>691</v>
      </c>
      <c r="E53" s="28">
        <v>773</v>
      </c>
      <c r="F53" s="28">
        <v>804</v>
      </c>
      <c r="G53" s="28">
        <v>693</v>
      </c>
      <c r="H53" s="28">
        <v>643</v>
      </c>
      <c r="I53" s="28">
        <v>563</v>
      </c>
      <c r="J53" s="28">
        <v>517</v>
      </c>
      <c r="K53" s="28">
        <v>463</v>
      </c>
      <c r="L53" s="28" t="s">
        <v>340</v>
      </c>
      <c r="M53" s="28" t="s">
        <v>341</v>
      </c>
      <c r="N53" s="28">
        <v>37</v>
      </c>
      <c r="O53" s="29">
        <v>63</v>
      </c>
      <c r="P53" s="28">
        <v>143</v>
      </c>
      <c r="Q53" s="28">
        <v>156</v>
      </c>
      <c r="R53" s="28">
        <v>175</v>
      </c>
      <c r="S53" s="28">
        <v>227</v>
      </c>
      <c r="T53" s="28">
        <v>258</v>
      </c>
      <c r="U53" s="28">
        <v>247</v>
      </c>
      <c r="V53" s="28">
        <v>227</v>
      </c>
      <c r="W53" s="28">
        <v>171</v>
      </c>
      <c r="X53" s="28" t="s">
        <v>340</v>
      </c>
      <c r="Y53" s="28" t="s">
        <v>341</v>
      </c>
      <c r="Z53" s="28">
        <v>50</v>
      </c>
      <c r="AA53" s="29">
        <v>53</v>
      </c>
      <c r="AB53" s="30">
        <v>175</v>
      </c>
      <c r="AC53" s="31">
        <v>62</v>
      </c>
      <c r="AD53" s="29">
        <v>40</v>
      </c>
      <c r="AE53" s="29">
        <v>60</v>
      </c>
      <c r="AF53" s="32">
        <v>78</v>
      </c>
      <c r="AG53" s="30">
        <v>60</v>
      </c>
      <c r="AH53" s="30">
        <v>65</v>
      </c>
      <c r="AI53" s="33">
        <v>3</v>
      </c>
      <c r="AJ53" s="30">
        <v>60</v>
      </c>
      <c r="AK53" s="30">
        <v>55</v>
      </c>
      <c r="AL53" s="33">
        <v>-2</v>
      </c>
      <c r="AM53" s="34">
        <v>215</v>
      </c>
      <c r="AN53" s="34">
        <v>1475</v>
      </c>
      <c r="AO53" s="32">
        <v>15</v>
      </c>
      <c r="AP53" s="34">
        <v>35</v>
      </c>
      <c r="AQ53" s="32">
        <v>10</v>
      </c>
      <c r="AR53" s="30">
        <v>55</v>
      </c>
      <c r="AS53" s="30">
        <v>30</v>
      </c>
      <c r="AT53" s="28">
        <v>399</v>
      </c>
      <c r="AU53" s="30">
        <v>10</v>
      </c>
      <c r="AV53" s="34">
        <v>75</v>
      </c>
      <c r="AW53" s="34">
        <v>705</v>
      </c>
      <c r="AX53" s="32">
        <v>10</v>
      </c>
      <c r="AY53" s="34">
        <v>35</v>
      </c>
      <c r="AZ53" s="34">
        <v>1045</v>
      </c>
      <c r="BA53" s="32">
        <v>3</v>
      </c>
      <c r="BB53" s="29">
        <v>30</v>
      </c>
      <c r="BC53" s="1">
        <v>545</v>
      </c>
      <c r="BD53" s="1">
        <v>224</v>
      </c>
      <c r="BE53" s="35">
        <v>48</v>
      </c>
      <c r="BF53" s="28">
        <v>425</v>
      </c>
      <c r="BG53" s="28">
        <v>92</v>
      </c>
      <c r="BH53" s="28">
        <v>362</v>
      </c>
    </row>
    <row r="54" spans="1:60" x14ac:dyDescent="0.45">
      <c r="A54" s="36">
        <v>353</v>
      </c>
      <c r="B54" s="37" t="s">
        <v>103</v>
      </c>
      <c r="C54" s="38" t="s">
        <v>287</v>
      </c>
      <c r="D54" s="28">
        <v>704</v>
      </c>
      <c r="E54" s="28">
        <v>659</v>
      </c>
      <c r="F54" s="28">
        <v>628</v>
      </c>
      <c r="G54" s="28">
        <v>538</v>
      </c>
      <c r="H54" s="28">
        <v>501</v>
      </c>
      <c r="I54" s="28">
        <v>469</v>
      </c>
      <c r="J54" s="28">
        <v>447</v>
      </c>
      <c r="K54" s="28">
        <v>477</v>
      </c>
      <c r="L54" s="28" t="s">
        <v>343</v>
      </c>
      <c r="M54" s="28" t="s">
        <v>339</v>
      </c>
      <c r="N54" s="28">
        <v>51</v>
      </c>
      <c r="O54" s="29">
        <v>77</v>
      </c>
      <c r="P54" s="28">
        <v>299</v>
      </c>
      <c r="Q54" s="28">
        <v>253</v>
      </c>
      <c r="R54" s="28">
        <v>241</v>
      </c>
      <c r="S54" s="28">
        <v>213</v>
      </c>
      <c r="T54" s="28">
        <v>220</v>
      </c>
      <c r="U54" s="28">
        <v>223</v>
      </c>
      <c r="V54" s="28">
        <v>213</v>
      </c>
      <c r="W54" s="28">
        <v>199</v>
      </c>
      <c r="X54" s="28" t="s">
        <v>343</v>
      </c>
      <c r="Y54" s="28" t="s">
        <v>341</v>
      </c>
      <c r="Z54" s="28">
        <v>78</v>
      </c>
      <c r="AA54" s="29">
        <v>85</v>
      </c>
      <c r="AB54" s="30">
        <v>85</v>
      </c>
      <c r="AC54" s="31">
        <v>55</v>
      </c>
      <c r="AD54" s="29">
        <v>20</v>
      </c>
      <c r="AE54" s="29">
        <v>10</v>
      </c>
      <c r="AF54" s="32" t="s">
        <v>251</v>
      </c>
      <c r="AG54" s="30">
        <v>45</v>
      </c>
      <c r="AH54" s="30">
        <v>30</v>
      </c>
      <c r="AI54" s="33">
        <v>-33</v>
      </c>
      <c r="AJ54" s="30">
        <v>35</v>
      </c>
      <c r="AK54" s="30">
        <v>40</v>
      </c>
      <c r="AL54" s="33">
        <v>18</v>
      </c>
      <c r="AM54" s="34">
        <v>90</v>
      </c>
      <c r="AN54" s="34">
        <v>525</v>
      </c>
      <c r="AO54" s="32">
        <v>17</v>
      </c>
      <c r="AP54" s="34" t="s">
        <v>251</v>
      </c>
      <c r="AQ54" s="32" t="s">
        <v>251</v>
      </c>
      <c r="AR54" s="30">
        <v>35</v>
      </c>
      <c r="AS54" s="30">
        <v>20</v>
      </c>
      <c r="AT54" s="28">
        <v>420</v>
      </c>
      <c r="AU54" s="30">
        <v>5</v>
      </c>
      <c r="AV54" s="34">
        <v>25</v>
      </c>
      <c r="AW54" s="34">
        <v>175</v>
      </c>
      <c r="AX54" s="32">
        <v>14</v>
      </c>
      <c r="AY54" s="34">
        <v>25</v>
      </c>
      <c r="AZ54" s="34">
        <v>315</v>
      </c>
      <c r="BA54" s="32">
        <v>8</v>
      </c>
      <c r="BB54" s="29">
        <v>27</v>
      </c>
      <c r="BC54" s="1">
        <v>486</v>
      </c>
      <c r="BD54" s="1">
        <v>198</v>
      </c>
      <c r="BE54" s="35">
        <v>57</v>
      </c>
      <c r="BF54" s="28">
        <v>473</v>
      </c>
      <c r="BG54" s="28">
        <v>147</v>
      </c>
      <c r="BH54" s="28">
        <v>427</v>
      </c>
    </row>
    <row r="55" spans="1:60" x14ac:dyDescent="0.45">
      <c r="A55" s="36">
        <v>354</v>
      </c>
      <c r="B55" s="37" t="s">
        <v>104</v>
      </c>
      <c r="C55" s="38" t="s">
        <v>287</v>
      </c>
      <c r="D55" s="28">
        <v>721</v>
      </c>
      <c r="E55" s="28">
        <v>744</v>
      </c>
      <c r="F55" s="28">
        <v>709</v>
      </c>
      <c r="G55" s="28">
        <v>704</v>
      </c>
      <c r="H55" s="28">
        <v>681</v>
      </c>
      <c r="I55" s="28">
        <v>572</v>
      </c>
      <c r="J55" s="28">
        <v>499</v>
      </c>
      <c r="K55" s="28">
        <v>474</v>
      </c>
      <c r="L55" s="28" t="s">
        <v>343</v>
      </c>
      <c r="M55" s="28" t="s">
        <v>341</v>
      </c>
      <c r="N55" s="28">
        <v>48</v>
      </c>
      <c r="O55" s="29">
        <v>74</v>
      </c>
      <c r="P55" s="28">
        <v>204</v>
      </c>
      <c r="Q55" s="28">
        <v>229</v>
      </c>
      <c r="R55" s="28">
        <v>259</v>
      </c>
      <c r="S55" s="28">
        <v>294</v>
      </c>
      <c r="T55" s="28">
        <v>261</v>
      </c>
      <c r="U55" s="28">
        <v>209</v>
      </c>
      <c r="V55" s="28">
        <v>166</v>
      </c>
      <c r="W55" s="28">
        <v>161</v>
      </c>
      <c r="X55" s="28" t="s">
        <v>343</v>
      </c>
      <c r="Y55" s="28" t="s">
        <v>341</v>
      </c>
      <c r="Z55" s="28">
        <v>40</v>
      </c>
      <c r="AA55" s="29">
        <v>41</v>
      </c>
      <c r="AB55" s="30">
        <v>110</v>
      </c>
      <c r="AC55" s="31">
        <v>59</v>
      </c>
      <c r="AD55" s="29">
        <v>20</v>
      </c>
      <c r="AE55" s="29">
        <v>10</v>
      </c>
      <c r="AF55" s="32" t="s">
        <v>251</v>
      </c>
      <c r="AG55" s="30">
        <v>30</v>
      </c>
      <c r="AH55" s="30">
        <v>35</v>
      </c>
      <c r="AI55" s="33">
        <v>29</v>
      </c>
      <c r="AJ55" s="30">
        <v>35</v>
      </c>
      <c r="AK55" s="30">
        <v>25</v>
      </c>
      <c r="AL55" s="33">
        <v>-23</v>
      </c>
      <c r="AM55" s="34">
        <v>140</v>
      </c>
      <c r="AN55" s="34">
        <v>510</v>
      </c>
      <c r="AO55" s="32">
        <v>27</v>
      </c>
      <c r="AP55" s="34">
        <v>20</v>
      </c>
      <c r="AQ55" s="32">
        <v>10</v>
      </c>
      <c r="AR55" s="30">
        <v>30</v>
      </c>
      <c r="AS55" s="30">
        <v>20</v>
      </c>
      <c r="AT55" s="28">
        <v>446</v>
      </c>
      <c r="AU55" s="30" t="s">
        <v>251</v>
      </c>
      <c r="AV55" s="34">
        <v>20</v>
      </c>
      <c r="AW55" s="34">
        <v>150</v>
      </c>
      <c r="AX55" s="32">
        <v>13</v>
      </c>
      <c r="AY55" s="34">
        <v>20</v>
      </c>
      <c r="AZ55" s="34">
        <v>290</v>
      </c>
      <c r="BA55" s="32">
        <v>8</v>
      </c>
      <c r="BB55" s="29">
        <v>31</v>
      </c>
      <c r="BC55" s="1">
        <v>490</v>
      </c>
      <c r="BD55" s="1">
        <v>211</v>
      </c>
      <c r="BE55" s="35">
        <v>57</v>
      </c>
      <c r="BF55" s="28">
        <v>473</v>
      </c>
      <c r="BG55" s="28">
        <v>147</v>
      </c>
      <c r="BH55" s="28">
        <v>427</v>
      </c>
    </row>
    <row r="56" spans="1:60" x14ac:dyDescent="0.45">
      <c r="A56" s="36">
        <v>355</v>
      </c>
      <c r="B56" s="37" t="s">
        <v>105</v>
      </c>
      <c r="C56" s="38" t="s">
        <v>300</v>
      </c>
      <c r="D56" s="28">
        <v>703</v>
      </c>
      <c r="E56" s="28">
        <v>704</v>
      </c>
      <c r="F56" s="28">
        <v>638</v>
      </c>
      <c r="G56" s="28">
        <v>575</v>
      </c>
      <c r="H56" s="28">
        <v>598</v>
      </c>
      <c r="I56" s="28">
        <v>553</v>
      </c>
      <c r="J56" s="28">
        <v>561</v>
      </c>
      <c r="K56" s="28">
        <v>489</v>
      </c>
      <c r="L56" s="28" t="s">
        <v>340</v>
      </c>
      <c r="M56" s="28" t="s">
        <v>341</v>
      </c>
      <c r="N56" s="28">
        <v>63</v>
      </c>
      <c r="O56" s="29">
        <v>85</v>
      </c>
      <c r="P56" s="28">
        <v>240</v>
      </c>
      <c r="Q56" s="28">
        <v>271</v>
      </c>
      <c r="R56" s="28">
        <v>272</v>
      </c>
      <c r="S56" s="28">
        <v>222</v>
      </c>
      <c r="T56" s="28">
        <v>211</v>
      </c>
      <c r="U56" s="28">
        <v>189</v>
      </c>
      <c r="V56" s="28">
        <v>173</v>
      </c>
      <c r="W56" s="28">
        <v>141</v>
      </c>
      <c r="X56" s="28" t="s">
        <v>343</v>
      </c>
      <c r="Y56" s="28" t="s">
        <v>341</v>
      </c>
      <c r="Z56" s="28">
        <v>20</v>
      </c>
      <c r="AA56" s="29">
        <v>27</v>
      </c>
      <c r="AB56" s="30">
        <v>60</v>
      </c>
      <c r="AC56" s="31">
        <v>63</v>
      </c>
      <c r="AD56" s="29">
        <v>40</v>
      </c>
      <c r="AE56" s="29">
        <v>60</v>
      </c>
      <c r="AF56" s="32">
        <v>78</v>
      </c>
      <c r="AG56" s="30">
        <v>15</v>
      </c>
      <c r="AH56" s="30">
        <v>20</v>
      </c>
      <c r="AI56" s="33">
        <v>31</v>
      </c>
      <c r="AJ56" s="30">
        <v>15</v>
      </c>
      <c r="AK56" s="30">
        <v>20</v>
      </c>
      <c r="AL56" s="33">
        <v>27</v>
      </c>
      <c r="AM56" s="34">
        <v>75</v>
      </c>
      <c r="AN56" s="34">
        <v>630</v>
      </c>
      <c r="AO56" s="32">
        <v>12</v>
      </c>
      <c r="AP56" s="34">
        <v>15</v>
      </c>
      <c r="AQ56" s="32">
        <v>14</v>
      </c>
      <c r="AR56" s="30">
        <v>15</v>
      </c>
      <c r="AS56" s="30">
        <v>15</v>
      </c>
      <c r="AT56" s="28">
        <v>378</v>
      </c>
      <c r="AU56" s="30" t="s">
        <v>251</v>
      </c>
      <c r="AV56" s="34">
        <v>10</v>
      </c>
      <c r="AW56" s="34">
        <v>130</v>
      </c>
      <c r="AX56" s="32">
        <v>9</v>
      </c>
      <c r="AY56" s="34">
        <v>20</v>
      </c>
      <c r="AZ56" s="34">
        <v>455</v>
      </c>
      <c r="BA56" s="32">
        <v>4</v>
      </c>
      <c r="BB56" s="29">
        <v>27</v>
      </c>
      <c r="BC56" s="1">
        <v>486</v>
      </c>
      <c r="BD56" s="1">
        <v>193</v>
      </c>
      <c r="BE56" s="35">
        <v>54</v>
      </c>
      <c r="BF56" s="28">
        <v>425</v>
      </c>
      <c r="BG56" s="28">
        <v>92</v>
      </c>
      <c r="BH56" s="28">
        <v>362</v>
      </c>
    </row>
    <row r="57" spans="1:60" x14ac:dyDescent="0.45">
      <c r="A57" s="36">
        <v>356</v>
      </c>
      <c r="B57" s="37" t="s">
        <v>106</v>
      </c>
      <c r="C57" s="38" t="s">
        <v>300</v>
      </c>
      <c r="D57" s="28">
        <v>535</v>
      </c>
      <c r="E57" s="28">
        <v>546</v>
      </c>
      <c r="F57" s="28">
        <v>561</v>
      </c>
      <c r="G57" s="28">
        <v>539</v>
      </c>
      <c r="H57" s="28">
        <v>549</v>
      </c>
      <c r="I57" s="28">
        <v>461</v>
      </c>
      <c r="J57" s="28">
        <v>447</v>
      </c>
      <c r="K57" s="28">
        <v>402</v>
      </c>
      <c r="L57" s="28" t="s">
        <v>343</v>
      </c>
      <c r="M57" s="28" t="s">
        <v>341</v>
      </c>
      <c r="N57" s="28" t="s">
        <v>342</v>
      </c>
      <c r="O57" s="29">
        <v>24</v>
      </c>
      <c r="P57" s="28">
        <v>182</v>
      </c>
      <c r="Q57" s="28">
        <v>212</v>
      </c>
      <c r="R57" s="28">
        <v>216</v>
      </c>
      <c r="S57" s="28">
        <v>195</v>
      </c>
      <c r="T57" s="28">
        <v>201</v>
      </c>
      <c r="U57" s="28">
        <v>169</v>
      </c>
      <c r="V57" s="28">
        <v>153</v>
      </c>
      <c r="W57" s="28">
        <v>103</v>
      </c>
      <c r="X57" s="28" t="s">
        <v>340</v>
      </c>
      <c r="Y57" s="28" t="s">
        <v>341</v>
      </c>
      <c r="Z57" s="28" t="s">
        <v>342</v>
      </c>
      <c r="AA57" s="29">
        <v>7</v>
      </c>
      <c r="AB57" s="30">
        <v>70</v>
      </c>
      <c r="AC57" s="31">
        <v>83</v>
      </c>
      <c r="AD57" s="29">
        <v>40</v>
      </c>
      <c r="AE57" s="29">
        <v>60</v>
      </c>
      <c r="AF57" s="32">
        <v>78</v>
      </c>
      <c r="AG57" s="30">
        <v>20</v>
      </c>
      <c r="AH57" s="30">
        <v>20</v>
      </c>
      <c r="AI57" s="33">
        <v>5</v>
      </c>
      <c r="AJ57" s="30">
        <v>15</v>
      </c>
      <c r="AK57" s="30">
        <v>15</v>
      </c>
      <c r="AL57" s="33">
        <v>15</v>
      </c>
      <c r="AM57" s="34">
        <v>55</v>
      </c>
      <c r="AN57" s="34">
        <v>435</v>
      </c>
      <c r="AO57" s="32">
        <v>13</v>
      </c>
      <c r="AP57" s="34">
        <v>10</v>
      </c>
      <c r="AQ57" s="32">
        <v>11</v>
      </c>
      <c r="AR57" s="30">
        <v>15</v>
      </c>
      <c r="AS57" s="30">
        <v>5</v>
      </c>
      <c r="AT57" s="28">
        <v>347</v>
      </c>
      <c r="AU57" s="30" t="s">
        <v>251</v>
      </c>
      <c r="AV57" s="34" t="s">
        <v>251</v>
      </c>
      <c r="AW57" s="34">
        <v>80</v>
      </c>
      <c r="AX57" s="32" t="s">
        <v>251</v>
      </c>
      <c r="AY57" s="34">
        <v>10</v>
      </c>
      <c r="AZ57" s="34">
        <v>290</v>
      </c>
      <c r="BA57" s="32">
        <v>4</v>
      </c>
      <c r="BB57" s="29">
        <v>28</v>
      </c>
      <c r="BC57" s="1">
        <v>467</v>
      </c>
      <c r="BD57" s="1">
        <v>165</v>
      </c>
      <c r="BE57" s="35">
        <v>57</v>
      </c>
      <c r="BF57" s="28">
        <v>425</v>
      </c>
      <c r="BG57" s="28">
        <v>92</v>
      </c>
      <c r="BH57" s="28">
        <v>362</v>
      </c>
    </row>
    <row r="58" spans="1:60" x14ac:dyDescent="0.45">
      <c r="A58" s="36">
        <v>357</v>
      </c>
      <c r="B58" s="37" t="s">
        <v>107</v>
      </c>
      <c r="C58" s="38" t="s">
        <v>287</v>
      </c>
      <c r="D58" s="28">
        <v>610</v>
      </c>
      <c r="E58" s="28">
        <v>576</v>
      </c>
      <c r="F58" s="28">
        <v>552</v>
      </c>
      <c r="G58" s="28">
        <v>536</v>
      </c>
      <c r="H58" s="28">
        <v>529</v>
      </c>
      <c r="I58" s="28">
        <v>516</v>
      </c>
      <c r="J58" s="28">
        <v>513</v>
      </c>
      <c r="K58" s="28">
        <v>456</v>
      </c>
      <c r="L58" s="28" t="s">
        <v>340</v>
      </c>
      <c r="M58" s="28" t="s">
        <v>341</v>
      </c>
      <c r="N58" s="28">
        <v>30</v>
      </c>
      <c r="O58" s="29">
        <v>56</v>
      </c>
      <c r="P58" s="28">
        <v>254</v>
      </c>
      <c r="Q58" s="28">
        <v>266</v>
      </c>
      <c r="R58" s="28">
        <v>231</v>
      </c>
      <c r="S58" s="28">
        <v>197</v>
      </c>
      <c r="T58" s="28">
        <v>197</v>
      </c>
      <c r="U58" s="28">
        <v>204</v>
      </c>
      <c r="V58" s="28">
        <v>196</v>
      </c>
      <c r="W58" s="28">
        <v>166</v>
      </c>
      <c r="X58" s="28" t="s">
        <v>340</v>
      </c>
      <c r="Y58" s="28" t="s">
        <v>341</v>
      </c>
      <c r="Z58" s="28">
        <v>45</v>
      </c>
      <c r="AA58" s="29">
        <v>49</v>
      </c>
      <c r="AB58" s="30">
        <v>70</v>
      </c>
      <c r="AC58" s="31">
        <v>62</v>
      </c>
      <c r="AD58" s="29">
        <v>20</v>
      </c>
      <c r="AE58" s="29">
        <v>10</v>
      </c>
      <c r="AF58" s="32" t="s">
        <v>251</v>
      </c>
      <c r="AG58" s="30">
        <v>25</v>
      </c>
      <c r="AH58" s="30">
        <v>40</v>
      </c>
      <c r="AI58" s="33">
        <v>58</v>
      </c>
      <c r="AJ58" s="30">
        <v>25</v>
      </c>
      <c r="AK58" s="30">
        <v>35</v>
      </c>
      <c r="AL58" s="33">
        <v>48</v>
      </c>
      <c r="AM58" s="34">
        <v>65</v>
      </c>
      <c r="AN58" s="34">
        <v>400</v>
      </c>
      <c r="AO58" s="32">
        <v>16</v>
      </c>
      <c r="AP58" s="34">
        <v>10</v>
      </c>
      <c r="AQ58" s="32">
        <v>9</v>
      </c>
      <c r="AR58" s="30">
        <v>35</v>
      </c>
      <c r="AS58" s="30">
        <v>25</v>
      </c>
      <c r="AT58" s="28">
        <v>411</v>
      </c>
      <c r="AU58" s="30" t="s">
        <v>251</v>
      </c>
      <c r="AV58" s="34" t="s">
        <v>251</v>
      </c>
      <c r="AW58" s="34">
        <v>50</v>
      </c>
      <c r="AX58" s="32" t="s">
        <v>251</v>
      </c>
      <c r="AY58" s="34">
        <v>10</v>
      </c>
      <c r="AZ58" s="34">
        <v>275</v>
      </c>
      <c r="BA58" s="32">
        <v>4</v>
      </c>
      <c r="BB58" s="29">
        <v>29</v>
      </c>
      <c r="BC58" s="1">
        <v>472</v>
      </c>
      <c r="BD58" s="1">
        <v>204</v>
      </c>
      <c r="BE58" s="35">
        <v>60</v>
      </c>
      <c r="BF58" s="28">
        <v>473</v>
      </c>
      <c r="BG58" s="28">
        <v>147</v>
      </c>
      <c r="BH58" s="28">
        <v>427</v>
      </c>
    </row>
    <row r="59" spans="1:60" x14ac:dyDescent="0.45">
      <c r="A59" s="36">
        <v>358</v>
      </c>
      <c r="B59" s="37" t="s">
        <v>108</v>
      </c>
      <c r="C59" s="38" t="s">
        <v>300</v>
      </c>
      <c r="D59" s="28">
        <v>584</v>
      </c>
      <c r="E59" s="28">
        <v>610</v>
      </c>
      <c r="F59" s="28">
        <v>791</v>
      </c>
      <c r="G59" s="28">
        <v>724</v>
      </c>
      <c r="H59" s="28">
        <v>657</v>
      </c>
      <c r="I59" s="28">
        <v>439</v>
      </c>
      <c r="J59" s="28">
        <v>417</v>
      </c>
      <c r="K59" s="28">
        <v>441</v>
      </c>
      <c r="L59" s="28" t="s">
        <v>251</v>
      </c>
      <c r="M59" s="28" t="s">
        <v>339</v>
      </c>
      <c r="N59" s="28">
        <v>15</v>
      </c>
      <c r="O59" s="29">
        <v>47</v>
      </c>
      <c r="P59" s="28">
        <v>170</v>
      </c>
      <c r="Q59" s="28">
        <v>171</v>
      </c>
      <c r="R59" s="28">
        <v>399</v>
      </c>
      <c r="S59" s="28">
        <v>343</v>
      </c>
      <c r="T59" s="28">
        <v>338</v>
      </c>
      <c r="U59" s="28">
        <v>169</v>
      </c>
      <c r="V59" s="28">
        <v>164</v>
      </c>
      <c r="W59" s="28">
        <v>157</v>
      </c>
      <c r="X59" s="28" t="s">
        <v>251</v>
      </c>
      <c r="Y59" s="28" t="s">
        <v>341</v>
      </c>
      <c r="Z59" s="28">
        <v>36</v>
      </c>
      <c r="AA59" s="29">
        <v>38</v>
      </c>
      <c r="AB59" s="30">
        <v>15</v>
      </c>
      <c r="AC59" s="31">
        <v>41</v>
      </c>
      <c r="AD59" s="29">
        <v>40</v>
      </c>
      <c r="AE59" s="29">
        <v>60</v>
      </c>
      <c r="AF59" s="32">
        <v>78</v>
      </c>
      <c r="AG59" s="30">
        <v>20</v>
      </c>
      <c r="AH59" s="30">
        <v>5</v>
      </c>
      <c r="AI59" s="33">
        <v>-63</v>
      </c>
      <c r="AJ59" s="30">
        <v>15</v>
      </c>
      <c r="AK59" s="30">
        <v>10</v>
      </c>
      <c r="AL59" s="33">
        <v>-53</v>
      </c>
      <c r="AM59" s="34">
        <v>20</v>
      </c>
      <c r="AN59" s="34">
        <v>320</v>
      </c>
      <c r="AO59" s="32">
        <v>7</v>
      </c>
      <c r="AP59" s="34" t="s">
        <v>251</v>
      </c>
      <c r="AQ59" s="32" t="s">
        <v>251</v>
      </c>
      <c r="AR59" s="30">
        <v>10</v>
      </c>
      <c r="AS59" s="30">
        <v>10</v>
      </c>
      <c r="AT59" s="28">
        <v>377</v>
      </c>
      <c r="AU59" s="30" t="s">
        <v>251</v>
      </c>
      <c r="AV59" s="34" t="s">
        <v>251</v>
      </c>
      <c r="AW59" s="34">
        <v>90</v>
      </c>
      <c r="AX59" s="32" t="s">
        <v>251</v>
      </c>
      <c r="AY59" s="34" t="s">
        <v>251</v>
      </c>
      <c r="AZ59" s="34">
        <v>255</v>
      </c>
      <c r="BA59" s="32" t="s">
        <v>251</v>
      </c>
      <c r="BB59" s="29">
        <v>27</v>
      </c>
      <c r="BC59" s="1">
        <v>469</v>
      </c>
      <c r="BD59" s="1">
        <v>183</v>
      </c>
      <c r="BE59" s="35">
        <v>58</v>
      </c>
      <c r="BF59" s="28">
        <v>425</v>
      </c>
      <c r="BG59" s="28">
        <v>92</v>
      </c>
      <c r="BH59" s="28">
        <v>362</v>
      </c>
    </row>
    <row r="60" spans="1:60" x14ac:dyDescent="0.45">
      <c r="A60" s="36">
        <v>359</v>
      </c>
      <c r="B60" s="37" t="s">
        <v>109</v>
      </c>
      <c r="C60" s="38" t="s">
        <v>302</v>
      </c>
      <c r="D60" s="28">
        <v>697</v>
      </c>
      <c r="E60" s="28">
        <v>724</v>
      </c>
      <c r="F60" s="28">
        <v>700</v>
      </c>
      <c r="G60" s="28">
        <v>694</v>
      </c>
      <c r="H60" s="28">
        <v>655</v>
      </c>
      <c r="I60" s="28">
        <v>581</v>
      </c>
      <c r="J60" s="28">
        <v>528</v>
      </c>
      <c r="K60" s="28">
        <v>467</v>
      </c>
      <c r="L60" s="28" t="s">
        <v>340</v>
      </c>
      <c r="M60" s="28" t="s">
        <v>341</v>
      </c>
      <c r="N60" s="28">
        <v>41</v>
      </c>
      <c r="O60" s="29">
        <v>66</v>
      </c>
      <c r="P60" s="28">
        <v>271</v>
      </c>
      <c r="Q60" s="28">
        <v>297</v>
      </c>
      <c r="R60" s="28">
        <v>326</v>
      </c>
      <c r="S60" s="28">
        <v>314</v>
      </c>
      <c r="T60" s="28">
        <v>323</v>
      </c>
      <c r="U60" s="28">
        <v>278</v>
      </c>
      <c r="V60" s="28">
        <v>280</v>
      </c>
      <c r="W60" s="28">
        <v>203</v>
      </c>
      <c r="X60" s="28" t="s">
        <v>340</v>
      </c>
      <c r="Y60" s="28" t="s">
        <v>341</v>
      </c>
      <c r="Z60" s="28">
        <v>82</v>
      </c>
      <c r="AA60" s="29">
        <v>89</v>
      </c>
      <c r="AB60" s="30">
        <v>100</v>
      </c>
      <c r="AC60" s="31">
        <v>71</v>
      </c>
      <c r="AD60" s="29">
        <v>45</v>
      </c>
      <c r="AE60" s="29">
        <v>50</v>
      </c>
      <c r="AF60" s="32">
        <v>74</v>
      </c>
      <c r="AG60" s="30">
        <v>30</v>
      </c>
      <c r="AH60" s="30">
        <v>30</v>
      </c>
      <c r="AI60" s="33">
        <v>-3</v>
      </c>
      <c r="AJ60" s="30">
        <v>30</v>
      </c>
      <c r="AK60" s="30">
        <v>25</v>
      </c>
      <c r="AL60" s="33">
        <v>-11</v>
      </c>
      <c r="AM60" s="34">
        <v>115</v>
      </c>
      <c r="AN60" s="34">
        <v>505</v>
      </c>
      <c r="AO60" s="32">
        <v>23</v>
      </c>
      <c r="AP60" s="34">
        <v>25</v>
      </c>
      <c r="AQ60" s="32">
        <v>14</v>
      </c>
      <c r="AR60" s="30">
        <v>15</v>
      </c>
      <c r="AS60" s="30">
        <v>10</v>
      </c>
      <c r="AT60" s="28">
        <v>391</v>
      </c>
      <c r="AU60" s="30" t="s">
        <v>251</v>
      </c>
      <c r="AV60" s="34">
        <v>5</v>
      </c>
      <c r="AW60" s="34">
        <v>70</v>
      </c>
      <c r="AX60" s="32">
        <v>10</v>
      </c>
      <c r="AY60" s="34">
        <v>20</v>
      </c>
      <c r="AZ60" s="34">
        <v>280</v>
      </c>
      <c r="BA60" s="32">
        <v>7</v>
      </c>
      <c r="BB60" s="29">
        <v>29</v>
      </c>
      <c r="BC60" s="1">
        <v>484</v>
      </c>
      <c r="BD60" s="1">
        <v>213</v>
      </c>
      <c r="BE60" s="35">
        <v>55</v>
      </c>
      <c r="BF60" s="28">
        <v>452</v>
      </c>
      <c r="BG60" s="28">
        <v>165</v>
      </c>
      <c r="BH60" s="28">
        <v>361</v>
      </c>
    </row>
    <row r="61" spans="1:60" x14ac:dyDescent="0.45">
      <c r="A61" s="36">
        <v>370</v>
      </c>
      <c r="B61" s="37" t="s">
        <v>110</v>
      </c>
      <c r="C61" s="38" t="s">
        <v>338</v>
      </c>
      <c r="D61" s="28">
        <v>586</v>
      </c>
      <c r="E61" s="28">
        <v>569</v>
      </c>
      <c r="F61" s="28">
        <v>545</v>
      </c>
      <c r="G61" s="28">
        <v>505</v>
      </c>
      <c r="H61" s="28">
        <v>510</v>
      </c>
      <c r="I61" s="28">
        <v>500</v>
      </c>
      <c r="J61" s="28">
        <v>504</v>
      </c>
      <c r="K61" s="28">
        <v>467</v>
      </c>
      <c r="L61" s="28" t="s">
        <v>340</v>
      </c>
      <c r="M61" s="28" t="s">
        <v>341</v>
      </c>
      <c r="N61" s="28">
        <v>41</v>
      </c>
      <c r="O61" s="29">
        <v>66</v>
      </c>
      <c r="P61" s="28">
        <v>189</v>
      </c>
      <c r="Q61" s="28">
        <v>232</v>
      </c>
      <c r="R61" s="28">
        <v>249</v>
      </c>
      <c r="S61" s="28">
        <v>225</v>
      </c>
      <c r="T61" s="28">
        <v>242</v>
      </c>
      <c r="U61" s="28">
        <v>251</v>
      </c>
      <c r="V61" s="28">
        <v>256</v>
      </c>
      <c r="W61" s="28">
        <v>226</v>
      </c>
      <c r="X61" s="28" t="s">
        <v>340</v>
      </c>
      <c r="Y61" s="28" t="s">
        <v>341</v>
      </c>
      <c r="Z61" s="28">
        <v>105</v>
      </c>
      <c r="AA61" s="29">
        <v>108</v>
      </c>
      <c r="AB61" s="30">
        <v>105</v>
      </c>
      <c r="AC61" s="31">
        <v>59</v>
      </c>
      <c r="AD61" s="29">
        <v>10</v>
      </c>
      <c r="AE61" s="29">
        <v>10</v>
      </c>
      <c r="AF61" s="32">
        <v>80</v>
      </c>
      <c r="AG61" s="30">
        <v>50</v>
      </c>
      <c r="AH61" s="30">
        <v>45</v>
      </c>
      <c r="AI61" s="33">
        <v>-14</v>
      </c>
      <c r="AJ61" s="30">
        <v>50</v>
      </c>
      <c r="AK61" s="30">
        <v>30</v>
      </c>
      <c r="AL61" s="33">
        <v>-33</v>
      </c>
      <c r="AM61" s="34">
        <v>100</v>
      </c>
      <c r="AN61" s="34">
        <v>360</v>
      </c>
      <c r="AO61" s="32">
        <v>28</v>
      </c>
      <c r="AP61" s="34">
        <v>10</v>
      </c>
      <c r="AQ61" s="32">
        <v>5</v>
      </c>
      <c r="AR61" s="30">
        <v>40</v>
      </c>
      <c r="AS61" s="30">
        <v>25</v>
      </c>
      <c r="AT61" s="28">
        <v>404</v>
      </c>
      <c r="AU61" s="30" t="s">
        <v>251</v>
      </c>
      <c r="AV61" s="34" t="s">
        <v>251</v>
      </c>
      <c r="AW61" s="34">
        <v>35</v>
      </c>
      <c r="AX61" s="32" t="s">
        <v>251</v>
      </c>
      <c r="AY61" s="34">
        <v>35</v>
      </c>
      <c r="AZ61" s="34">
        <v>200</v>
      </c>
      <c r="BA61" s="32">
        <v>17</v>
      </c>
      <c r="BB61" s="29">
        <v>32</v>
      </c>
      <c r="BC61" s="1">
        <v>459</v>
      </c>
      <c r="BD61" s="1">
        <v>199</v>
      </c>
      <c r="BE61" s="35">
        <v>60</v>
      </c>
      <c r="BF61" s="28" t="s">
        <v>208</v>
      </c>
      <c r="BG61" s="28" t="s">
        <v>208</v>
      </c>
      <c r="BH61" s="28" t="s">
        <v>208</v>
      </c>
    </row>
    <row r="62" spans="1:60" x14ac:dyDescent="0.45">
      <c r="A62" s="36">
        <v>371</v>
      </c>
      <c r="B62" s="37" t="s">
        <v>111</v>
      </c>
      <c r="C62" s="38" t="s">
        <v>338</v>
      </c>
      <c r="D62" s="28">
        <v>613</v>
      </c>
      <c r="E62" s="28">
        <v>662</v>
      </c>
      <c r="F62" s="28">
        <v>704</v>
      </c>
      <c r="G62" s="28">
        <v>632</v>
      </c>
      <c r="H62" s="28">
        <v>577</v>
      </c>
      <c r="I62" s="28">
        <v>540</v>
      </c>
      <c r="J62" s="28">
        <v>538</v>
      </c>
      <c r="K62" s="28">
        <v>514</v>
      </c>
      <c r="L62" s="28" t="s">
        <v>340</v>
      </c>
      <c r="M62" s="28" t="s">
        <v>341</v>
      </c>
      <c r="N62" s="28">
        <v>88</v>
      </c>
      <c r="O62" s="29">
        <v>96</v>
      </c>
      <c r="P62" s="28">
        <v>241</v>
      </c>
      <c r="Q62" s="28">
        <v>280</v>
      </c>
      <c r="R62" s="28">
        <v>303</v>
      </c>
      <c r="S62" s="28">
        <v>234</v>
      </c>
      <c r="T62" s="28">
        <v>214</v>
      </c>
      <c r="U62" s="28">
        <v>210</v>
      </c>
      <c r="V62" s="28">
        <v>256</v>
      </c>
      <c r="W62" s="28">
        <v>251</v>
      </c>
      <c r="X62" s="28" t="s">
        <v>340</v>
      </c>
      <c r="Y62" s="28" t="s">
        <v>341</v>
      </c>
      <c r="Z62" s="28">
        <v>130</v>
      </c>
      <c r="AA62" s="29">
        <v>121</v>
      </c>
      <c r="AB62" s="30">
        <v>80</v>
      </c>
      <c r="AC62" s="31">
        <v>53</v>
      </c>
      <c r="AD62" s="29">
        <v>10</v>
      </c>
      <c r="AE62" s="29">
        <v>10</v>
      </c>
      <c r="AF62" s="32">
        <v>40</v>
      </c>
      <c r="AG62" s="30">
        <v>25</v>
      </c>
      <c r="AH62" s="30">
        <v>30</v>
      </c>
      <c r="AI62" s="33">
        <v>15</v>
      </c>
      <c r="AJ62" s="30">
        <v>25</v>
      </c>
      <c r="AK62" s="30">
        <v>30</v>
      </c>
      <c r="AL62" s="33">
        <v>26</v>
      </c>
      <c r="AM62" s="34">
        <v>110</v>
      </c>
      <c r="AN62" s="34">
        <v>570</v>
      </c>
      <c r="AO62" s="32">
        <v>19</v>
      </c>
      <c r="AP62" s="34">
        <v>20</v>
      </c>
      <c r="AQ62" s="32">
        <v>12</v>
      </c>
      <c r="AR62" s="30">
        <v>20</v>
      </c>
      <c r="AS62" s="30">
        <v>15</v>
      </c>
      <c r="AT62" s="28">
        <v>471</v>
      </c>
      <c r="AU62" s="30">
        <v>10</v>
      </c>
      <c r="AV62" s="34" t="s">
        <v>251</v>
      </c>
      <c r="AW62" s="34">
        <v>50</v>
      </c>
      <c r="AX62" s="32" t="s">
        <v>251</v>
      </c>
      <c r="AY62" s="34">
        <v>30</v>
      </c>
      <c r="AZ62" s="34">
        <v>365</v>
      </c>
      <c r="BA62" s="32">
        <v>8</v>
      </c>
      <c r="BB62" s="29">
        <v>29</v>
      </c>
      <c r="BC62" s="1">
        <v>438</v>
      </c>
      <c r="BD62" s="1">
        <v>175</v>
      </c>
      <c r="BE62" s="35">
        <v>61</v>
      </c>
      <c r="BF62" s="28" t="s">
        <v>208</v>
      </c>
      <c r="BG62" s="28" t="s">
        <v>208</v>
      </c>
      <c r="BH62" s="28" t="s">
        <v>208</v>
      </c>
    </row>
    <row r="63" spans="1:60" x14ac:dyDescent="0.45">
      <c r="A63" s="36">
        <v>372</v>
      </c>
      <c r="B63" s="37" t="s">
        <v>112</v>
      </c>
      <c r="C63" s="38" t="s">
        <v>338</v>
      </c>
      <c r="D63" s="28">
        <v>601</v>
      </c>
      <c r="E63" s="28">
        <v>645</v>
      </c>
      <c r="F63" s="28">
        <v>659</v>
      </c>
      <c r="G63" s="28">
        <v>661</v>
      </c>
      <c r="H63" s="28">
        <v>558</v>
      </c>
      <c r="I63" s="28">
        <v>453</v>
      </c>
      <c r="J63" s="28">
        <v>404</v>
      </c>
      <c r="K63" s="28">
        <v>383</v>
      </c>
      <c r="L63" s="28" t="s">
        <v>340</v>
      </c>
      <c r="M63" s="28" t="s">
        <v>341</v>
      </c>
      <c r="N63" s="28" t="s">
        <v>342</v>
      </c>
      <c r="O63" s="29">
        <v>15</v>
      </c>
      <c r="P63" s="28">
        <v>227</v>
      </c>
      <c r="Q63" s="28">
        <v>267</v>
      </c>
      <c r="R63" s="28">
        <v>309</v>
      </c>
      <c r="S63" s="28">
        <v>315</v>
      </c>
      <c r="T63" s="28">
        <v>256</v>
      </c>
      <c r="U63" s="28">
        <v>186</v>
      </c>
      <c r="V63" s="28">
        <v>174</v>
      </c>
      <c r="W63" s="28">
        <v>165</v>
      </c>
      <c r="X63" s="28" t="s">
        <v>340</v>
      </c>
      <c r="Y63" s="28" t="s">
        <v>341</v>
      </c>
      <c r="Z63" s="28">
        <v>44</v>
      </c>
      <c r="AA63" s="29">
        <v>47</v>
      </c>
      <c r="AB63" s="30">
        <v>110</v>
      </c>
      <c r="AC63" s="31">
        <v>65</v>
      </c>
      <c r="AD63" s="29" t="s">
        <v>251</v>
      </c>
      <c r="AE63" s="29">
        <v>15</v>
      </c>
      <c r="AF63" s="32">
        <v>50</v>
      </c>
      <c r="AG63" s="30">
        <v>45</v>
      </c>
      <c r="AH63" s="30">
        <v>50</v>
      </c>
      <c r="AI63" s="33">
        <v>9</v>
      </c>
      <c r="AJ63" s="30">
        <v>35</v>
      </c>
      <c r="AK63" s="30">
        <v>45</v>
      </c>
      <c r="AL63" s="33">
        <v>36</v>
      </c>
      <c r="AM63" s="34">
        <v>100</v>
      </c>
      <c r="AN63" s="34">
        <v>585</v>
      </c>
      <c r="AO63" s="32">
        <v>17</v>
      </c>
      <c r="AP63" s="34">
        <v>15</v>
      </c>
      <c r="AQ63" s="32">
        <v>7</v>
      </c>
      <c r="AR63" s="30">
        <v>45</v>
      </c>
      <c r="AS63" s="30">
        <v>30</v>
      </c>
      <c r="AT63" s="28">
        <v>338</v>
      </c>
      <c r="AU63" s="30">
        <v>5</v>
      </c>
      <c r="AV63" s="34">
        <v>10</v>
      </c>
      <c r="AW63" s="34">
        <v>100</v>
      </c>
      <c r="AX63" s="32">
        <v>8</v>
      </c>
      <c r="AY63" s="34">
        <v>20</v>
      </c>
      <c r="AZ63" s="34">
        <v>335</v>
      </c>
      <c r="BA63" s="32">
        <v>6</v>
      </c>
      <c r="BB63" s="29">
        <v>31</v>
      </c>
      <c r="BC63" s="1">
        <v>455</v>
      </c>
      <c r="BD63" s="1">
        <v>186</v>
      </c>
      <c r="BE63" s="35">
        <v>60</v>
      </c>
      <c r="BF63" s="28" t="s">
        <v>208</v>
      </c>
      <c r="BG63" s="28" t="s">
        <v>208</v>
      </c>
      <c r="BH63" s="28" t="s">
        <v>208</v>
      </c>
    </row>
    <row r="64" spans="1:60" x14ac:dyDescent="0.45">
      <c r="A64" s="36">
        <v>373</v>
      </c>
      <c r="B64" s="37" t="s">
        <v>113</v>
      </c>
      <c r="C64" s="38" t="s">
        <v>338</v>
      </c>
      <c r="D64" s="28">
        <v>562</v>
      </c>
      <c r="E64" s="28">
        <v>607</v>
      </c>
      <c r="F64" s="28">
        <v>596</v>
      </c>
      <c r="G64" s="28">
        <v>593</v>
      </c>
      <c r="H64" s="28">
        <v>562</v>
      </c>
      <c r="I64" s="28">
        <v>542</v>
      </c>
      <c r="J64" s="28">
        <v>502</v>
      </c>
      <c r="K64" s="28">
        <v>448</v>
      </c>
      <c r="L64" s="28" t="s">
        <v>340</v>
      </c>
      <c r="M64" s="28" t="s">
        <v>341</v>
      </c>
      <c r="N64" s="28">
        <v>22</v>
      </c>
      <c r="O64" s="29">
        <v>51</v>
      </c>
      <c r="P64" s="28">
        <v>263</v>
      </c>
      <c r="Q64" s="28">
        <v>284</v>
      </c>
      <c r="R64" s="28">
        <v>268</v>
      </c>
      <c r="S64" s="28">
        <v>271</v>
      </c>
      <c r="T64" s="28">
        <v>265</v>
      </c>
      <c r="U64" s="28">
        <v>285</v>
      </c>
      <c r="V64" s="28">
        <v>274</v>
      </c>
      <c r="W64" s="28">
        <v>232</v>
      </c>
      <c r="X64" s="28" t="s">
        <v>340</v>
      </c>
      <c r="Y64" s="28" t="s">
        <v>341</v>
      </c>
      <c r="Z64" s="28">
        <v>111</v>
      </c>
      <c r="AA64" s="29">
        <v>115</v>
      </c>
      <c r="AB64" s="30">
        <v>140</v>
      </c>
      <c r="AC64" s="31">
        <v>61</v>
      </c>
      <c r="AD64" s="29">
        <v>10</v>
      </c>
      <c r="AE64" s="29">
        <v>15</v>
      </c>
      <c r="AF64" s="32">
        <v>64</v>
      </c>
      <c r="AG64" s="30">
        <v>60</v>
      </c>
      <c r="AH64" s="30">
        <v>50</v>
      </c>
      <c r="AI64" s="33">
        <v>-16</v>
      </c>
      <c r="AJ64" s="30">
        <v>55</v>
      </c>
      <c r="AK64" s="30">
        <v>40</v>
      </c>
      <c r="AL64" s="33">
        <v>-32</v>
      </c>
      <c r="AM64" s="34">
        <v>165</v>
      </c>
      <c r="AN64" s="34">
        <v>785</v>
      </c>
      <c r="AO64" s="32">
        <v>21</v>
      </c>
      <c r="AP64" s="34">
        <v>20</v>
      </c>
      <c r="AQ64" s="32">
        <v>8</v>
      </c>
      <c r="AR64" s="30">
        <v>35</v>
      </c>
      <c r="AS64" s="30">
        <v>25</v>
      </c>
      <c r="AT64" s="28">
        <v>399</v>
      </c>
      <c r="AU64" s="30" t="s">
        <v>251</v>
      </c>
      <c r="AV64" s="34">
        <v>50</v>
      </c>
      <c r="AW64" s="34">
        <v>260</v>
      </c>
      <c r="AX64" s="32">
        <v>19</v>
      </c>
      <c r="AY64" s="34">
        <v>30</v>
      </c>
      <c r="AZ64" s="34">
        <v>495</v>
      </c>
      <c r="BA64" s="32">
        <v>6</v>
      </c>
      <c r="BB64" s="29">
        <v>30</v>
      </c>
      <c r="BC64" s="1">
        <v>457</v>
      </c>
      <c r="BD64" s="1">
        <v>209</v>
      </c>
      <c r="BE64" s="35">
        <v>61</v>
      </c>
      <c r="BF64" s="28" t="s">
        <v>208</v>
      </c>
      <c r="BG64" s="28" t="s">
        <v>208</v>
      </c>
      <c r="BH64" s="28" t="s">
        <v>208</v>
      </c>
    </row>
    <row r="65" spans="1:60" x14ac:dyDescent="0.45">
      <c r="A65" s="36">
        <v>380</v>
      </c>
      <c r="B65" s="37" t="s">
        <v>114</v>
      </c>
      <c r="C65" s="38" t="s">
        <v>294</v>
      </c>
      <c r="D65" s="28">
        <v>559</v>
      </c>
      <c r="E65" s="28">
        <v>571</v>
      </c>
      <c r="F65" s="28">
        <v>610</v>
      </c>
      <c r="G65" s="28">
        <v>606</v>
      </c>
      <c r="H65" s="28">
        <v>615</v>
      </c>
      <c r="I65" s="28">
        <v>598</v>
      </c>
      <c r="J65" s="28">
        <v>543</v>
      </c>
      <c r="K65" s="28">
        <v>459</v>
      </c>
      <c r="L65" s="28" t="s">
        <v>340</v>
      </c>
      <c r="M65" s="28" t="s">
        <v>341</v>
      </c>
      <c r="N65" s="28">
        <v>33</v>
      </c>
      <c r="O65" s="29">
        <v>57</v>
      </c>
      <c r="P65" s="28">
        <v>222</v>
      </c>
      <c r="Q65" s="28">
        <v>226</v>
      </c>
      <c r="R65" s="28">
        <v>237</v>
      </c>
      <c r="S65" s="28">
        <v>234</v>
      </c>
      <c r="T65" s="28">
        <v>253</v>
      </c>
      <c r="U65" s="28">
        <v>277</v>
      </c>
      <c r="V65" s="28">
        <v>259</v>
      </c>
      <c r="W65" s="28">
        <v>230</v>
      </c>
      <c r="X65" s="28" t="s">
        <v>343</v>
      </c>
      <c r="Y65" s="28" t="s">
        <v>341</v>
      </c>
      <c r="Z65" s="28">
        <v>109</v>
      </c>
      <c r="AA65" s="29">
        <v>112</v>
      </c>
      <c r="AB65" s="30">
        <v>125</v>
      </c>
      <c r="AC65" s="31">
        <v>59</v>
      </c>
      <c r="AD65" s="29">
        <v>30</v>
      </c>
      <c r="AE65" s="29">
        <v>80</v>
      </c>
      <c r="AF65" s="32">
        <v>72</v>
      </c>
      <c r="AG65" s="30">
        <v>45</v>
      </c>
      <c r="AH65" s="30">
        <v>55</v>
      </c>
      <c r="AI65" s="33">
        <v>33</v>
      </c>
      <c r="AJ65" s="30">
        <v>30</v>
      </c>
      <c r="AK65" s="30">
        <v>45</v>
      </c>
      <c r="AL65" s="33">
        <v>53</v>
      </c>
      <c r="AM65" s="34">
        <v>145</v>
      </c>
      <c r="AN65" s="34">
        <v>925</v>
      </c>
      <c r="AO65" s="32">
        <v>16</v>
      </c>
      <c r="AP65" s="34">
        <v>30</v>
      </c>
      <c r="AQ65" s="32">
        <v>13</v>
      </c>
      <c r="AR65" s="30">
        <v>35</v>
      </c>
      <c r="AS65" s="30">
        <v>25</v>
      </c>
      <c r="AT65" s="28">
        <v>394</v>
      </c>
      <c r="AU65" s="30">
        <v>0</v>
      </c>
      <c r="AV65" s="34">
        <v>35</v>
      </c>
      <c r="AW65" s="34">
        <v>290</v>
      </c>
      <c r="AX65" s="32">
        <v>11</v>
      </c>
      <c r="AY65" s="34">
        <v>30</v>
      </c>
      <c r="AZ65" s="34">
        <v>625</v>
      </c>
      <c r="BA65" s="32">
        <v>4</v>
      </c>
      <c r="BB65" s="29">
        <v>31</v>
      </c>
      <c r="BC65" s="1">
        <v>467</v>
      </c>
      <c r="BD65" s="1">
        <v>196</v>
      </c>
      <c r="BE65" s="35">
        <v>59</v>
      </c>
      <c r="BF65" s="28">
        <v>394</v>
      </c>
      <c r="BG65" s="28">
        <v>146</v>
      </c>
      <c r="BH65" s="28">
        <v>366</v>
      </c>
    </row>
    <row r="66" spans="1:60" x14ac:dyDescent="0.45">
      <c r="A66" s="36">
        <v>381</v>
      </c>
      <c r="B66" s="37" t="s">
        <v>115</v>
      </c>
      <c r="C66" s="38" t="s">
        <v>294</v>
      </c>
      <c r="D66" s="28">
        <v>590</v>
      </c>
      <c r="E66" s="28">
        <v>669</v>
      </c>
      <c r="F66" s="28">
        <v>743</v>
      </c>
      <c r="G66" s="28">
        <v>742</v>
      </c>
      <c r="H66" s="28">
        <v>707</v>
      </c>
      <c r="I66" s="28">
        <v>688</v>
      </c>
      <c r="J66" s="28">
        <v>670</v>
      </c>
      <c r="K66" s="28">
        <v>599</v>
      </c>
      <c r="L66" s="28" t="s">
        <v>340</v>
      </c>
      <c r="M66" s="28" t="s">
        <v>341</v>
      </c>
      <c r="N66" s="28">
        <v>173</v>
      </c>
      <c r="O66" s="29">
        <v>126</v>
      </c>
      <c r="P66" s="28">
        <v>241</v>
      </c>
      <c r="Q66" s="28">
        <v>297</v>
      </c>
      <c r="R66" s="28">
        <v>337</v>
      </c>
      <c r="S66" s="28">
        <v>358</v>
      </c>
      <c r="T66" s="28">
        <v>361</v>
      </c>
      <c r="U66" s="28">
        <v>413</v>
      </c>
      <c r="V66" s="28">
        <v>403</v>
      </c>
      <c r="W66" s="28">
        <v>346</v>
      </c>
      <c r="X66" s="28" t="s">
        <v>340</v>
      </c>
      <c r="Y66" s="28" t="s">
        <v>341</v>
      </c>
      <c r="Z66" s="28">
        <v>225</v>
      </c>
      <c r="AA66" s="29">
        <v>139</v>
      </c>
      <c r="AB66" s="30">
        <v>50</v>
      </c>
      <c r="AC66" s="31">
        <v>52</v>
      </c>
      <c r="AD66" s="29">
        <v>30</v>
      </c>
      <c r="AE66" s="29">
        <v>80</v>
      </c>
      <c r="AF66" s="32">
        <v>72</v>
      </c>
      <c r="AG66" s="30">
        <v>20</v>
      </c>
      <c r="AH66" s="30">
        <v>20</v>
      </c>
      <c r="AI66" s="33">
        <v>0</v>
      </c>
      <c r="AJ66" s="30">
        <v>20</v>
      </c>
      <c r="AK66" s="30">
        <v>20</v>
      </c>
      <c r="AL66" s="33">
        <v>5</v>
      </c>
      <c r="AM66" s="34">
        <v>60</v>
      </c>
      <c r="AN66" s="34">
        <v>305</v>
      </c>
      <c r="AO66" s="32">
        <v>20</v>
      </c>
      <c r="AP66" s="34">
        <v>20</v>
      </c>
      <c r="AQ66" s="32">
        <v>17</v>
      </c>
      <c r="AR66" s="30">
        <v>25</v>
      </c>
      <c r="AS66" s="30">
        <v>15</v>
      </c>
      <c r="AT66" s="28">
        <v>446</v>
      </c>
      <c r="AU66" s="30" t="s">
        <v>251</v>
      </c>
      <c r="AV66" s="34" t="s">
        <v>251</v>
      </c>
      <c r="AW66" s="34">
        <v>55</v>
      </c>
      <c r="AX66" s="32" t="s">
        <v>251</v>
      </c>
      <c r="AY66" s="34">
        <v>20</v>
      </c>
      <c r="AZ66" s="34">
        <v>190</v>
      </c>
      <c r="BA66" s="32">
        <v>12</v>
      </c>
      <c r="BB66" s="29">
        <v>29</v>
      </c>
      <c r="BC66" s="1">
        <v>475</v>
      </c>
      <c r="BD66" s="1">
        <v>186</v>
      </c>
      <c r="BE66" s="35">
        <v>59</v>
      </c>
      <c r="BF66" s="28">
        <v>394</v>
      </c>
      <c r="BG66" s="28">
        <v>146</v>
      </c>
      <c r="BH66" s="28">
        <v>366</v>
      </c>
    </row>
    <row r="67" spans="1:60" x14ac:dyDescent="0.45">
      <c r="A67" s="36">
        <v>382</v>
      </c>
      <c r="B67" s="37" t="s">
        <v>116</v>
      </c>
      <c r="C67" s="38" t="s">
        <v>294</v>
      </c>
      <c r="D67" s="28">
        <v>623</v>
      </c>
      <c r="E67" s="28">
        <v>665</v>
      </c>
      <c r="F67" s="28">
        <v>710</v>
      </c>
      <c r="G67" s="28">
        <v>702</v>
      </c>
      <c r="H67" s="28">
        <v>635</v>
      </c>
      <c r="I67" s="28">
        <v>607</v>
      </c>
      <c r="J67" s="28">
        <v>549</v>
      </c>
      <c r="K67" s="28">
        <v>487</v>
      </c>
      <c r="L67" s="28" t="s">
        <v>340</v>
      </c>
      <c r="M67" s="28" t="s">
        <v>341</v>
      </c>
      <c r="N67" s="28">
        <v>61</v>
      </c>
      <c r="O67" s="29">
        <v>82</v>
      </c>
      <c r="P67" s="28">
        <v>260</v>
      </c>
      <c r="Q67" s="28">
        <v>273</v>
      </c>
      <c r="R67" s="28">
        <v>320</v>
      </c>
      <c r="S67" s="28">
        <v>335</v>
      </c>
      <c r="T67" s="28">
        <v>321</v>
      </c>
      <c r="U67" s="28">
        <v>321</v>
      </c>
      <c r="V67" s="28">
        <v>250</v>
      </c>
      <c r="W67" s="28">
        <v>198</v>
      </c>
      <c r="X67" s="28" t="s">
        <v>340</v>
      </c>
      <c r="Y67" s="28" t="s">
        <v>341</v>
      </c>
      <c r="Z67" s="28">
        <v>77</v>
      </c>
      <c r="AA67" s="29">
        <v>83</v>
      </c>
      <c r="AB67" s="30">
        <v>105</v>
      </c>
      <c r="AC67" s="31">
        <v>63</v>
      </c>
      <c r="AD67" s="29">
        <v>30</v>
      </c>
      <c r="AE67" s="29">
        <v>80</v>
      </c>
      <c r="AF67" s="32">
        <v>72</v>
      </c>
      <c r="AG67" s="30">
        <v>55</v>
      </c>
      <c r="AH67" s="30">
        <v>40</v>
      </c>
      <c r="AI67" s="33">
        <v>-28</v>
      </c>
      <c r="AJ67" s="30">
        <v>50</v>
      </c>
      <c r="AK67" s="30">
        <v>30</v>
      </c>
      <c r="AL67" s="33">
        <v>-37</v>
      </c>
      <c r="AM67" s="34">
        <v>120</v>
      </c>
      <c r="AN67" s="34">
        <v>760</v>
      </c>
      <c r="AO67" s="32">
        <v>16</v>
      </c>
      <c r="AP67" s="34">
        <v>15</v>
      </c>
      <c r="AQ67" s="32">
        <v>9</v>
      </c>
      <c r="AR67" s="30">
        <v>30</v>
      </c>
      <c r="AS67" s="30">
        <v>20</v>
      </c>
      <c r="AT67" s="28">
        <v>470</v>
      </c>
      <c r="AU67" s="30">
        <v>5</v>
      </c>
      <c r="AV67" s="34">
        <v>20</v>
      </c>
      <c r="AW67" s="34">
        <v>260</v>
      </c>
      <c r="AX67" s="32">
        <v>8</v>
      </c>
      <c r="AY67" s="34">
        <v>20</v>
      </c>
      <c r="AZ67" s="34">
        <v>475</v>
      </c>
      <c r="BA67" s="32">
        <v>4</v>
      </c>
      <c r="BB67" s="29">
        <v>29</v>
      </c>
      <c r="BC67" s="1">
        <v>503</v>
      </c>
      <c r="BD67" s="1">
        <v>210</v>
      </c>
      <c r="BE67" s="35">
        <v>53</v>
      </c>
      <c r="BF67" s="28">
        <v>394</v>
      </c>
      <c r="BG67" s="28">
        <v>146</v>
      </c>
      <c r="BH67" s="28">
        <v>366</v>
      </c>
    </row>
    <row r="68" spans="1:60" x14ac:dyDescent="0.45">
      <c r="A68" s="36">
        <v>383</v>
      </c>
      <c r="B68" s="37" t="s">
        <v>117</v>
      </c>
      <c r="C68" s="38" t="s">
        <v>294</v>
      </c>
      <c r="D68" s="28">
        <v>543</v>
      </c>
      <c r="E68" s="28">
        <v>564</v>
      </c>
      <c r="F68" s="28">
        <v>598</v>
      </c>
      <c r="G68" s="28">
        <v>563</v>
      </c>
      <c r="H68" s="28">
        <v>536</v>
      </c>
      <c r="I68" s="28">
        <v>514</v>
      </c>
      <c r="J68" s="28">
        <v>508</v>
      </c>
      <c r="K68" s="28">
        <v>494</v>
      </c>
      <c r="L68" s="28" t="s">
        <v>340</v>
      </c>
      <c r="M68" s="28" t="s">
        <v>341</v>
      </c>
      <c r="N68" s="28">
        <v>68</v>
      </c>
      <c r="O68" s="29">
        <v>86</v>
      </c>
      <c r="P68" s="28">
        <v>172</v>
      </c>
      <c r="Q68" s="28">
        <v>212</v>
      </c>
      <c r="R68" s="28">
        <v>246</v>
      </c>
      <c r="S68" s="28">
        <v>238</v>
      </c>
      <c r="T68" s="28">
        <v>238</v>
      </c>
      <c r="U68" s="28">
        <v>243</v>
      </c>
      <c r="V68" s="28">
        <v>248</v>
      </c>
      <c r="W68" s="28">
        <v>232</v>
      </c>
      <c r="X68" s="28" t="s">
        <v>340</v>
      </c>
      <c r="Y68" s="28" t="s">
        <v>341</v>
      </c>
      <c r="Z68" s="28">
        <v>111</v>
      </c>
      <c r="AA68" s="29">
        <v>115</v>
      </c>
      <c r="AB68" s="30">
        <v>180</v>
      </c>
      <c r="AC68" s="31">
        <v>55</v>
      </c>
      <c r="AD68" s="29">
        <v>30</v>
      </c>
      <c r="AE68" s="29">
        <v>80</v>
      </c>
      <c r="AF68" s="32">
        <v>72</v>
      </c>
      <c r="AG68" s="30">
        <v>70</v>
      </c>
      <c r="AH68" s="30">
        <v>60</v>
      </c>
      <c r="AI68" s="33">
        <v>-19</v>
      </c>
      <c r="AJ68" s="30">
        <v>75</v>
      </c>
      <c r="AK68" s="30">
        <v>50</v>
      </c>
      <c r="AL68" s="33">
        <v>-32</v>
      </c>
      <c r="AM68" s="34">
        <v>255</v>
      </c>
      <c r="AN68" s="34">
        <v>1210</v>
      </c>
      <c r="AO68" s="32">
        <v>21</v>
      </c>
      <c r="AP68" s="34">
        <v>30</v>
      </c>
      <c r="AQ68" s="32">
        <v>9</v>
      </c>
      <c r="AR68" s="30">
        <v>45</v>
      </c>
      <c r="AS68" s="30">
        <v>35</v>
      </c>
      <c r="AT68" s="28">
        <v>401</v>
      </c>
      <c r="AU68" s="30">
        <v>10</v>
      </c>
      <c r="AV68" s="34">
        <v>40</v>
      </c>
      <c r="AW68" s="34">
        <v>325</v>
      </c>
      <c r="AX68" s="32">
        <v>12</v>
      </c>
      <c r="AY68" s="34">
        <v>40</v>
      </c>
      <c r="AZ68" s="34">
        <v>750</v>
      </c>
      <c r="BA68" s="32">
        <v>5</v>
      </c>
      <c r="BB68" s="29">
        <v>30</v>
      </c>
      <c r="BC68" s="1">
        <v>509</v>
      </c>
      <c r="BD68" s="1">
        <v>225</v>
      </c>
      <c r="BE68" s="35">
        <v>57</v>
      </c>
      <c r="BF68" s="28">
        <v>394</v>
      </c>
      <c r="BG68" s="28">
        <v>146</v>
      </c>
      <c r="BH68" s="28">
        <v>366</v>
      </c>
    </row>
    <row r="69" spans="1:60" x14ac:dyDescent="0.45">
      <c r="A69" s="36">
        <v>384</v>
      </c>
      <c r="B69" s="37" t="s">
        <v>118</v>
      </c>
      <c r="C69" s="38" t="s">
        <v>294</v>
      </c>
      <c r="D69" s="28">
        <v>532</v>
      </c>
      <c r="E69" s="28">
        <v>591</v>
      </c>
      <c r="F69" s="28">
        <v>582</v>
      </c>
      <c r="G69" s="28">
        <v>573</v>
      </c>
      <c r="H69" s="28">
        <v>559</v>
      </c>
      <c r="I69" s="28">
        <v>534</v>
      </c>
      <c r="J69" s="28">
        <v>493</v>
      </c>
      <c r="K69" s="28">
        <v>454</v>
      </c>
      <c r="L69" s="28" t="s">
        <v>343</v>
      </c>
      <c r="M69" s="28" t="s">
        <v>341</v>
      </c>
      <c r="N69" s="28">
        <v>28</v>
      </c>
      <c r="O69" s="29">
        <v>52</v>
      </c>
      <c r="P69" s="28">
        <v>85</v>
      </c>
      <c r="Q69" s="28">
        <v>89</v>
      </c>
      <c r="R69" s="28">
        <v>107</v>
      </c>
      <c r="S69" s="28">
        <v>152</v>
      </c>
      <c r="T69" s="28">
        <v>200</v>
      </c>
      <c r="U69" s="28">
        <v>221</v>
      </c>
      <c r="V69" s="28">
        <v>209</v>
      </c>
      <c r="W69" s="28">
        <v>185</v>
      </c>
      <c r="X69" s="28" t="s">
        <v>343</v>
      </c>
      <c r="Y69" s="28" t="s">
        <v>341</v>
      </c>
      <c r="Z69" s="28">
        <v>64</v>
      </c>
      <c r="AA69" s="29">
        <v>66</v>
      </c>
      <c r="AB69" s="30">
        <v>115</v>
      </c>
      <c r="AC69" s="31">
        <v>57</v>
      </c>
      <c r="AD69" s="29">
        <v>30</v>
      </c>
      <c r="AE69" s="29">
        <v>80</v>
      </c>
      <c r="AF69" s="32">
        <v>72</v>
      </c>
      <c r="AG69" s="30">
        <v>35</v>
      </c>
      <c r="AH69" s="30">
        <v>40</v>
      </c>
      <c r="AI69" s="33">
        <v>11</v>
      </c>
      <c r="AJ69" s="30">
        <v>40</v>
      </c>
      <c r="AK69" s="30">
        <v>25</v>
      </c>
      <c r="AL69" s="33">
        <v>-39</v>
      </c>
      <c r="AM69" s="34">
        <v>105</v>
      </c>
      <c r="AN69" s="34">
        <v>505</v>
      </c>
      <c r="AO69" s="32">
        <v>21</v>
      </c>
      <c r="AP69" s="34" t="s">
        <v>251</v>
      </c>
      <c r="AQ69" s="32" t="s">
        <v>251</v>
      </c>
      <c r="AR69" s="30">
        <v>70</v>
      </c>
      <c r="AS69" s="30">
        <v>30</v>
      </c>
      <c r="AT69" s="28">
        <v>436</v>
      </c>
      <c r="AU69" s="30" t="s">
        <v>251</v>
      </c>
      <c r="AV69" s="34" t="s">
        <v>251</v>
      </c>
      <c r="AW69" s="34">
        <v>95</v>
      </c>
      <c r="AX69" s="32" t="s">
        <v>251</v>
      </c>
      <c r="AY69" s="34">
        <v>20</v>
      </c>
      <c r="AZ69" s="34">
        <v>310</v>
      </c>
      <c r="BA69" s="32">
        <v>6</v>
      </c>
      <c r="BB69" s="29">
        <v>28</v>
      </c>
      <c r="BC69" s="1">
        <v>475</v>
      </c>
      <c r="BD69" s="1">
        <v>205</v>
      </c>
      <c r="BE69" s="35">
        <v>57</v>
      </c>
      <c r="BF69" s="28">
        <v>394</v>
      </c>
      <c r="BG69" s="28">
        <v>146</v>
      </c>
      <c r="BH69" s="28">
        <v>366</v>
      </c>
    </row>
    <row r="70" spans="1:60" x14ac:dyDescent="0.45">
      <c r="A70" s="36">
        <v>390</v>
      </c>
      <c r="B70" s="37" t="s">
        <v>119</v>
      </c>
      <c r="C70" s="38" t="s">
        <v>338</v>
      </c>
      <c r="D70" s="28">
        <v>528</v>
      </c>
      <c r="E70" s="28">
        <v>586</v>
      </c>
      <c r="F70" s="28">
        <v>620</v>
      </c>
      <c r="G70" s="28">
        <v>712</v>
      </c>
      <c r="H70" s="28">
        <v>659</v>
      </c>
      <c r="I70" s="28">
        <v>656</v>
      </c>
      <c r="J70" s="28">
        <v>549</v>
      </c>
      <c r="K70" s="28">
        <v>486</v>
      </c>
      <c r="L70" s="28" t="s">
        <v>343</v>
      </c>
      <c r="M70" s="28" t="s">
        <v>341</v>
      </c>
      <c r="N70" s="28">
        <v>60</v>
      </c>
      <c r="O70" s="29">
        <v>81</v>
      </c>
      <c r="P70" s="28">
        <v>75</v>
      </c>
      <c r="Q70" s="28">
        <v>134</v>
      </c>
      <c r="R70" s="28">
        <v>164</v>
      </c>
      <c r="S70" s="28">
        <v>210</v>
      </c>
      <c r="T70" s="28">
        <v>214</v>
      </c>
      <c r="U70" s="28">
        <v>208</v>
      </c>
      <c r="V70" s="28">
        <v>184</v>
      </c>
      <c r="W70" s="28">
        <v>156</v>
      </c>
      <c r="X70" s="28" t="s">
        <v>343</v>
      </c>
      <c r="Y70" s="28" t="s">
        <v>341</v>
      </c>
      <c r="Z70" s="28">
        <v>35</v>
      </c>
      <c r="AA70" s="29">
        <v>34</v>
      </c>
      <c r="AB70" s="30">
        <v>60</v>
      </c>
      <c r="AC70" s="31">
        <v>51</v>
      </c>
      <c r="AD70" s="29">
        <v>10</v>
      </c>
      <c r="AE70" s="29" t="s">
        <v>251</v>
      </c>
      <c r="AF70" s="32">
        <v>75</v>
      </c>
      <c r="AG70" s="30">
        <v>35</v>
      </c>
      <c r="AH70" s="30">
        <v>25</v>
      </c>
      <c r="AI70" s="33">
        <v>-21</v>
      </c>
      <c r="AJ70" s="30">
        <v>30</v>
      </c>
      <c r="AK70" s="30">
        <v>20</v>
      </c>
      <c r="AL70" s="33">
        <v>-24</v>
      </c>
      <c r="AM70" s="34">
        <v>75</v>
      </c>
      <c r="AN70" s="34">
        <v>540</v>
      </c>
      <c r="AO70" s="32">
        <v>14</v>
      </c>
      <c r="AP70" s="34">
        <v>15</v>
      </c>
      <c r="AQ70" s="32">
        <v>11</v>
      </c>
      <c r="AR70" s="30">
        <v>25</v>
      </c>
      <c r="AS70" s="30">
        <v>15</v>
      </c>
      <c r="AT70" s="28">
        <v>385</v>
      </c>
      <c r="AU70" s="30">
        <v>0</v>
      </c>
      <c r="AV70" s="34" t="s">
        <v>251</v>
      </c>
      <c r="AW70" s="34">
        <v>55</v>
      </c>
      <c r="AX70" s="32" t="s">
        <v>251</v>
      </c>
      <c r="AY70" s="34">
        <v>15</v>
      </c>
      <c r="AZ70" s="34">
        <v>320</v>
      </c>
      <c r="BA70" s="32">
        <v>4</v>
      </c>
      <c r="BB70" s="29">
        <v>30</v>
      </c>
      <c r="BC70" s="1">
        <v>480</v>
      </c>
      <c r="BD70" s="1">
        <v>199</v>
      </c>
      <c r="BE70" s="35">
        <v>56</v>
      </c>
      <c r="BF70" s="28" t="s">
        <v>208</v>
      </c>
      <c r="BG70" s="28" t="s">
        <v>208</v>
      </c>
      <c r="BH70" s="28" t="s">
        <v>208</v>
      </c>
    </row>
    <row r="71" spans="1:60" x14ac:dyDescent="0.45">
      <c r="A71" s="36">
        <v>391</v>
      </c>
      <c r="B71" s="37" t="s">
        <v>120</v>
      </c>
      <c r="C71" s="38" t="s">
        <v>338</v>
      </c>
      <c r="D71" s="28">
        <v>544</v>
      </c>
      <c r="E71" s="28">
        <v>561</v>
      </c>
      <c r="F71" s="28">
        <v>559</v>
      </c>
      <c r="G71" s="28">
        <v>530</v>
      </c>
      <c r="H71" s="28">
        <v>587</v>
      </c>
      <c r="I71" s="28">
        <v>570</v>
      </c>
      <c r="J71" s="28">
        <v>568</v>
      </c>
      <c r="K71" s="28">
        <v>536</v>
      </c>
      <c r="L71" s="28" t="s">
        <v>343</v>
      </c>
      <c r="M71" s="28" t="s">
        <v>341</v>
      </c>
      <c r="N71" s="28">
        <v>110</v>
      </c>
      <c r="O71" s="29">
        <v>108</v>
      </c>
      <c r="P71" s="28">
        <v>90</v>
      </c>
      <c r="Q71" s="28">
        <v>109</v>
      </c>
      <c r="R71" s="28">
        <v>118</v>
      </c>
      <c r="S71" s="28">
        <v>120</v>
      </c>
      <c r="T71" s="28">
        <v>127</v>
      </c>
      <c r="U71" s="28">
        <v>129</v>
      </c>
      <c r="V71" s="28">
        <v>127</v>
      </c>
      <c r="W71" s="28">
        <v>200</v>
      </c>
      <c r="X71" s="28" t="s">
        <v>343</v>
      </c>
      <c r="Y71" s="28" t="s">
        <v>339</v>
      </c>
      <c r="Z71" s="28">
        <v>79</v>
      </c>
      <c r="AA71" s="29">
        <v>88</v>
      </c>
      <c r="AB71" s="30">
        <v>90</v>
      </c>
      <c r="AC71" s="31">
        <v>53</v>
      </c>
      <c r="AD71" s="29">
        <v>15</v>
      </c>
      <c r="AE71" s="29">
        <v>30</v>
      </c>
      <c r="AF71" s="32">
        <v>75</v>
      </c>
      <c r="AG71" s="30">
        <v>40</v>
      </c>
      <c r="AH71" s="30">
        <v>45</v>
      </c>
      <c r="AI71" s="33">
        <v>12</v>
      </c>
      <c r="AJ71" s="30">
        <v>30</v>
      </c>
      <c r="AK71" s="30">
        <v>35</v>
      </c>
      <c r="AL71" s="33">
        <v>24</v>
      </c>
      <c r="AM71" s="34">
        <v>105</v>
      </c>
      <c r="AN71" s="34">
        <v>775</v>
      </c>
      <c r="AO71" s="32">
        <v>13</v>
      </c>
      <c r="AP71" s="34">
        <v>10</v>
      </c>
      <c r="AQ71" s="32">
        <v>5</v>
      </c>
      <c r="AR71" s="30">
        <v>35</v>
      </c>
      <c r="AS71" s="30">
        <v>15</v>
      </c>
      <c r="AT71" s="28">
        <v>431</v>
      </c>
      <c r="AU71" s="30">
        <v>0</v>
      </c>
      <c r="AV71" s="34">
        <v>15</v>
      </c>
      <c r="AW71" s="34">
        <v>160</v>
      </c>
      <c r="AX71" s="32">
        <v>9</v>
      </c>
      <c r="AY71" s="34">
        <v>30</v>
      </c>
      <c r="AZ71" s="34">
        <v>520</v>
      </c>
      <c r="BA71" s="32">
        <v>6</v>
      </c>
      <c r="BB71" s="29">
        <v>34</v>
      </c>
      <c r="BC71" s="1">
        <v>486</v>
      </c>
      <c r="BD71" s="1">
        <v>193</v>
      </c>
      <c r="BE71" s="35">
        <v>55</v>
      </c>
      <c r="BF71" s="28" t="s">
        <v>208</v>
      </c>
      <c r="BG71" s="28" t="s">
        <v>208</v>
      </c>
      <c r="BH71" s="28" t="s">
        <v>208</v>
      </c>
    </row>
    <row r="72" spans="1:60" x14ac:dyDescent="0.45">
      <c r="A72" s="36">
        <v>392</v>
      </c>
      <c r="B72" s="37" t="s">
        <v>121</v>
      </c>
      <c r="C72" s="38" t="s">
        <v>338</v>
      </c>
      <c r="D72" s="28">
        <v>587</v>
      </c>
      <c r="E72" s="28">
        <v>614</v>
      </c>
      <c r="F72" s="28">
        <v>614</v>
      </c>
      <c r="G72" s="28">
        <v>655</v>
      </c>
      <c r="H72" s="28">
        <v>662</v>
      </c>
      <c r="I72" s="28">
        <v>667</v>
      </c>
      <c r="J72" s="28">
        <v>638</v>
      </c>
      <c r="K72" s="28">
        <v>517</v>
      </c>
      <c r="L72" s="28" t="s">
        <v>340</v>
      </c>
      <c r="M72" s="28" t="s">
        <v>341</v>
      </c>
      <c r="N72" s="28">
        <v>91</v>
      </c>
      <c r="O72" s="29">
        <v>97</v>
      </c>
      <c r="P72" s="28">
        <v>187</v>
      </c>
      <c r="Q72" s="28">
        <v>223</v>
      </c>
      <c r="R72" s="28">
        <v>235</v>
      </c>
      <c r="S72" s="28">
        <v>243</v>
      </c>
      <c r="T72" s="28">
        <v>245</v>
      </c>
      <c r="U72" s="28">
        <v>273</v>
      </c>
      <c r="V72" s="28">
        <v>265</v>
      </c>
      <c r="W72" s="28">
        <v>220</v>
      </c>
      <c r="X72" s="28" t="s">
        <v>340</v>
      </c>
      <c r="Y72" s="28" t="s">
        <v>341</v>
      </c>
      <c r="Z72" s="28">
        <v>99</v>
      </c>
      <c r="AA72" s="29">
        <v>104</v>
      </c>
      <c r="AB72" s="30">
        <v>45</v>
      </c>
      <c r="AC72" s="31">
        <v>61</v>
      </c>
      <c r="AD72" s="29">
        <v>10</v>
      </c>
      <c r="AE72" s="29">
        <v>10</v>
      </c>
      <c r="AF72" s="32" t="s">
        <v>251</v>
      </c>
      <c r="AG72" s="30">
        <v>20</v>
      </c>
      <c r="AH72" s="30">
        <v>20</v>
      </c>
      <c r="AI72" s="33">
        <v>-10</v>
      </c>
      <c r="AJ72" s="30">
        <v>20</v>
      </c>
      <c r="AK72" s="30">
        <v>10</v>
      </c>
      <c r="AL72" s="33">
        <v>-33</v>
      </c>
      <c r="AM72" s="34">
        <v>60</v>
      </c>
      <c r="AN72" s="34">
        <v>485</v>
      </c>
      <c r="AO72" s="32">
        <v>12</v>
      </c>
      <c r="AP72" s="34">
        <v>15</v>
      </c>
      <c r="AQ72" s="32">
        <v>14</v>
      </c>
      <c r="AR72" s="30">
        <v>15</v>
      </c>
      <c r="AS72" s="30">
        <v>5</v>
      </c>
      <c r="AT72" s="28">
        <v>478</v>
      </c>
      <c r="AU72" s="30">
        <v>0</v>
      </c>
      <c r="AV72" s="34" t="s">
        <v>251</v>
      </c>
      <c r="AW72" s="34">
        <v>30</v>
      </c>
      <c r="AX72" s="32" t="s">
        <v>251</v>
      </c>
      <c r="AY72" s="34">
        <v>20</v>
      </c>
      <c r="AZ72" s="34">
        <v>300</v>
      </c>
      <c r="BA72" s="32">
        <v>6</v>
      </c>
      <c r="BB72" s="29">
        <v>32</v>
      </c>
      <c r="BC72" s="1">
        <v>516</v>
      </c>
      <c r="BD72" s="1">
        <v>220</v>
      </c>
      <c r="BE72" s="35">
        <v>53</v>
      </c>
      <c r="BF72" s="28" t="s">
        <v>208</v>
      </c>
      <c r="BG72" s="28" t="s">
        <v>208</v>
      </c>
      <c r="BH72" s="28" t="s">
        <v>208</v>
      </c>
    </row>
    <row r="73" spans="1:60" x14ac:dyDescent="0.45">
      <c r="A73" s="36">
        <v>393</v>
      </c>
      <c r="B73" s="37" t="s">
        <v>122</v>
      </c>
      <c r="C73" s="38" t="s">
        <v>338</v>
      </c>
      <c r="D73" s="28">
        <v>577</v>
      </c>
      <c r="E73" s="28">
        <v>547</v>
      </c>
      <c r="F73" s="28">
        <v>484</v>
      </c>
      <c r="G73" s="28">
        <v>536</v>
      </c>
      <c r="H73" s="28">
        <v>556</v>
      </c>
      <c r="I73" s="28">
        <v>548</v>
      </c>
      <c r="J73" s="28">
        <v>443</v>
      </c>
      <c r="K73" s="28">
        <v>421</v>
      </c>
      <c r="L73" s="28" t="s">
        <v>340</v>
      </c>
      <c r="M73" s="28" t="s">
        <v>341</v>
      </c>
      <c r="N73" s="28" t="s">
        <v>342</v>
      </c>
      <c r="O73" s="29">
        <v>39</v>
      </c>
      <c r="P73" s="28">
        <v>60</v>
      </c>
      <c r="Q73" s="28">
        <v>53</v>
      </c>
      <c r="R73" s="28">
        <v>93</v>
      </c>
      <c r="S73" s="28">
        <v>112</v>
      </c>
      <c r="T73" s="28">
        <v>136</v>
      </c>
      <c r="U73" s="28">
        <v>147</v>
      </c>
      <c r="V73" s="28">
        <v>144</v>
      </c>
      <c r="W73" s="28">
        <v>135</v>
      </c>
      <c r="X73" s="28" t="s">
        <v>340</v>
      </c>
      <c r="Y73" s="28" t="s">
        <v>341</v>
      </c>
      <c r="Z73" s="28">
        <v>14</v>
      </c>
      <c r="AA73" s="29">
        <v>21</v>
      </c>
      <c r="AB73" s="30">
        <v>55</v>
      </c>
      <c r="AC73" s="31">
        <v>59</v>
      </c>
      <c r="AD73" s="29">
        <v>10</v>
      </c>
      <c r="AE73" s="29">
        <v>5</v>
      </c>
      <c r="AF73" s="32">
        <v>80</v>
      </c>
      <c r="AG73" s="30">
        <v>35</v>
      </c>
      <c r="AH73" s="30">
        <v>20</v>
      </c>
      <c r="AI73" s="33">
        <v>-43</v>
      </c>
      <c r="AJ73" s="30">
        <v>25</v>
      </c>
      <c r="AK73" s="30">
        <v>5</v>
      </c>
      <c r="AL73" s="33">
        <v>-76</v>
      </c>
      <c r="AM73" s="34">
        <v>70</v>
      </c>
      <c r="AN73" s="34">
        <v>345</v>
      </c>
      <c r="AO73" s="32">
        <v>20</v>
      </c>
      <c r="AP73" s="34">
        <v>15</v>
      </c>
      <c r="AQ73" s="32">
        <v>15</v>
      </c>
      <c r="AR73" s="30">
        <v>15</v>
      </c>
      <c r="AS73" s="30" t="s">
        <v>251</v>
      </c>
      <c r="AT73" s="28">
        <v>402</v>
      </c>
      <c r="AU73" s="30">
        <v>0</v>
      </c>
      <c r="AV73" s="34" t="s">
        <v>251</v>
      </c>
      <c r="AW73" s="34">
        <v>25</v>
      </c>
      <c r="AX73" s="32" t="s">
        <v>251</v>
      </c>
      <c r="AY73" s="34">
        <v>15</v>
      </c>
      <c r="AZ73" s="34">
        <v>200</v>
      </c>
      <c r="BA73" s="32">
        <v>7</v>
      </c>
      <c r="BB73" s="29">
        <v>33</v>
      </c>
      <c r="BC73" s="1">
        <v>490</v>
      </c>
      <c r="BD73" s="1">
        <v>192</v>
      </c>
      <c r="BE73" s="35">
        <v>55</v>
      </c>
      <c r="BF73" s="28" t="s">
        <v>208</v>
      </c>
      <c r="BG73" s="28" t="s">
        <v>208</v>
      </c>
      <c r="BH73" s="28" t="s">
        <v>208</v>
      </c>
    </row>
    <row r="74" spans="1:60" x14ac:dyDescent="0.45">
      <c r="A74" s="36">
        <v>394</v>
      </c>
      <c r="B74" s="37" t="s">
        <v>123</v>
      </c>
      <c r="C74" s="38" t="s">
        <v>338</v>
      </c>
      <c r="D74" s="28">
        <v>738</v>
      </c>
      <c r="E74" s="28">
        <v>694</v>
      </c>
      <c r="F74" s="28">
        <v>680</v>
      </c>
      <c r="G74" s="28">
        <v>654</v>
      </c>
      <c r="H74" s="28">
        <v>574</v>
      </c>
      <c r="I74" s="28">
        <v>539</v>
      </c>
      <c r="J74" s="28">
        <v>513</v>
      </c>
      <c r="K74" s="28">
        <v>525</v>
      </c>
      <c r="L74" s="28" t="s">
        <v>343</v>
      </c>
      <c r="M74" s="28" t="s">
        <v>339</v>
      </c>
      <c r="N74" s="28">
        <v>99</v>
      </c>
      <c r="O74" s="29">
        <v>103</v>
      </c>
      <c r="P74" s="28">
        <v>226</v>
      </c>
      <c r="Q74" s="28">
        <v>237</v>
      </c>
      <c r="R74" s="28">
        <v>256</v>
      </c>
      <c r="S74" s="28">
        <v>240</v>
      </c>
      <c r="T74" s="28">
        <v>229</v>
      </c>
      <c r="U74" s="28">
        <v>201</v>
      </c>
      <c r="V74" s="28">
        <v>191</v>
      </c>
      <c r="W74" s="28">
        <v>186</v>
      </c>
      <c r="X74" s="28" t="s">
        <v>343</v>
      </c>
      <c r="Y74" s="28" t="s">
        <v>341</v>
      </c>
      <c r="Z74" s="28">
        <v>65</v>
      </c>
      <c r="AA74" s="29">
        <v>69</v>
      </c>
      <c r="AB74" s="30">
        <v>95</v>
      </c>
      <c r="AC74" s="31">
        <v>49</v>
      </c>
      <c r="AD74" s="29">
        <v>10</v>
      </c>
      <c r="AE74" s="29">
        <v>10</v>
      </c>
      <c r="AF74" s="32">
        <v>58</v>
      </c>
      <c r="AG74" s="30">
        <v>70</v>
      </c>
      <c r="AH74" s="30">
        <v>45</v>
      </c>
      <c r="AI74" s="33">
        <v>-32</v>
      </c>
      <c r="AJ74" s="30">
        <v>50</v>
      </c>
      <c r="AK74" s="30">
        <v>25</v>
      </c>
      <c r="AL74" s="33">
        <v>-48</v>
      </c>
      <c r="AM74" s="34">
        <v>130</v>
      </c>
      <c r="AN74" s="34">
        <v>935</v>
      </c>
      <c r="AO74" s="32">
        <v>14</v>
      </c>
      <c r="AP74" s="34">
        <v>35</v>
      </c>
      <c r="AQ74" s="32">
        <v>16</v>
      </c>
      <c r="AR74" s="30">
        <v>45</v>
      </c>
      <c r="AS74" s="30">
        <v>20</v>
      </c>
      <c r="AT74" s="28">
        <v>505</v>
      </c>
      <c r="AU74" s="30" t="s">
        <v>251</v>
      </c>
      <c r="AV74" s="34">
        <v>5</v>
      </c>
      <c r="AW74" s="34">
        <v>40</v>
      </c>
      <c r="AX74" s="32">
        <v>17</v>
      </c>
      <c r="AY74" s="34">
        <v>35</v>
      </c>
      <c r="AZ74" s="34">
        <v>530</v>
      </c>
      <c r="BA74" s="32">
        <v>7</v>
      </c>
      <c r="BB74" s="29">
        <v>34</v>
      </c>
      <c r="BC74" s="1">
        <v>471</v>
      </c>
      <c r="BD74" s="1">
        <v>195</v>
      </c>
      <c r="BE74" s="35">
        <v>56</v>
      </c>
      <c r="BF74" s="28" t="s">
        <v>208</v>
      </c>
      <c r="BG74" s="28" t="s">
        <v>208</v>
      </c>
      <c r="BH74" s="28" t="s">
        <v>208</v>
      </c>
    </row>
    <row r="75" spans="1:60" x14ac:dyDescent="0.45">
      <c r="A75" s="39">
        <v>420</v>
      </c>
      <c r="B75" s="37" t="s">
        <v>124</v>
      </c>
      <c r="C75" s="38" t="s">
        <v>338</v>
      </c>
      <c r="D75" s="28" t="s">
        <v>208</v>
      </c>
      <c r="E75" s="28" t="s">
        <v>208</v>
      </c>
      <c r="F75" s="28" t="s">
        <v>208</v>
      </c>
      <c r="G75" s="28" t="s">
        <v>208</v>
      </c>
      <c r="H75" s="28" t="s">
        <v>208</v>
      </c>
      <c r="I75" s="28" t="s">
        <v>208</v>
      </c>
      <c r="J75" s="28" t="s">
        <v>208</v>
      </c>
      <c r="K75" s="28" t="s">
        <v>208</v>
      </c>
      <c r="L75" s="28" t="s">
        <v>208</v>
      </c>
      <c r="M75" s="28" t="s">
        <v>208</v>
      </c>
      <c r="N75" s="28" t="s">
        <v>208</v>
      </c>
      <c r="O75" s="29" t="s">
        <v>208</v>
      </c>
      <c r="P75" s="28" t="s">
        <v>208</v>
      </c>
      <c r="Q75" s="28" t="s">
        <v>208</v>
      </c>
      <c r="R75" s="28" t="s">
        <v>208</v>
      </c>
      <c r="S75" s="28" t="s">
        <v>208</v>
      </c>
      <c r="T75" s="28" t="s">
        <v>208</v>
      </c>
      <c r="U75" s="28" t="s">
        <v>208</v>
      </c>
      <c r="V75" s="28" t="s">
        <v>208</v>
      </c>
      <c r="W75" s="28" t="s">
        <v>208</v>
      </c>
      <c r="X75" s="28" t="s">
        <v>208</v>
      </c>
      <c r="Y75" s="28" t="s">
        <v>208</v>
      </c>
      <c r="Z75" s="28" t="s">
        <v>208</v>
      </c>
      <c r="AA75" s="29" t="s">
        <v>208</v>
      </c>
      <c r="AB75" s="30" t="s">
        <v>208</v>
      </c>
      <c r="AC75" s="31" t="s">
        <v>208</v>
      </c>
      <c r="AD75" s="29">
        <v>0</v>
      </c>
      <c r="AE75" s="29">
        <v>0</v>
      </c>
      <c r="AF75" s="32" t="s">
        <v>345</v>
      </c>
      <c r="AG75" s="30">
        <v>0</v>
      </c>
      <c r="AH75" s="30">
        <v>0</v>
      </c>
      <c r="AI75" s="33" t="s">
        <v>208</v>
      </c>
      <c r="AJ75" s="30">
        <v>0</v>
      </c>
      <c r="AK75" s="30">
        <v>0</v>
      </c>
      <c r="AL75" s="33" t="s">
        <v>208</v>
      </c>
      <c r="AM75" s="34">
        <v>0</v>
      </c>
      <c r="AN75" s="34">
        <v>0</v>
      </c>
      <c r="AO75" s="32">
        <v>0</v>
      </c>
      <c r="AP75" s="34">
        <v>0</v>
      </c>
      <c r="AQ75" s="32">
        <v>0</v>
      </c>
      <c r="AR75" s="30">
        <v>0</v>
      </c>
      <c r="AS75" s="30">
        <v>0</v>
      </c>
      <c r="AT75" s="28" t="s">
        <v>208</v>
      </c>
      <c r="AU75" s="30">
        <v>0</v>
      </c>
      <c r="AV75" s="34">
        <v>0</v>
      </c>
      <c r="AW75" s="34">
        <v>0</v>
      </c>
      <c r="AX75" s="32">
        <v>0</v>
      </c>
      <c r="AY75" s="34">
        <v>0</v>
      </c>
      <c r="AZ75" s="34">
        <v>0</v>
      </c>
      <c r="BA75" s="32">
        <v>0</v>
      </c>
      <c r="BB75" s="29" t="s">
        <v>208</v>
      </c>
      <c r="BC75" s="1">
        <v>418</v>
      </c>
      <c r="BD75" s="1">
        <v>164</v>
      </c>
      <c r="BE75" s="35">
        <v>63</v>
      </c>
      <c r="BF75" s="28" t="s">
        <v>208</v>
      </c>
      <c r="BG75" s="28" t="s">
        <v>208</v>
      </c>
      <c r="BH75" s="28" t="s">
        <v>208</v>
      </c>
    </row>
    <row r="76" spans="1:60" x14ac:dyDescent="0.45">
      <c r="A76" s="36">
        <v>800</v>
      </c>
      <c r="B76" s="37" t="s">
        <v>125</v>
      </c>
      <c r="C76" s="38" t="s">
        <v>338</v>
      </c>
      <c r="D76" s="28">
        <v>512</v>
      </c>
      <c r="E76" s="28">
        <v>555</v>
      </c>
      <c r="F76" s="28">
        <v>558</v>
      </c>
      <c r="G76" s="28">
        <v>526</v>
      </c>
      <c r="H76" s="28">
        <v>455</v>
      </c>
      <c r="I76" s="28">
        <v>422</v>
      </c>
      <c r="J76" s="28">
        <v>498</v>
      </c>
      <c r="K76" s="28">
        <v>466</v>
      </c>
      <c r="L76" s="28" t="s">
        <v>340</v>
      </c>
      <c r="M76" s="28" t="s">
        <v>341</v>
      </c>
      <c r="N76" s="28">
        <v>40</v>
      </c>
      <c r="O76" s="29">
        <v>64</v>
      </c>
      <c r="P76" s="28" t="s">
        <v>251</v>
      </c>
      <c r="Q76" s="28">
        <v>142</v>
      </c>
      <c r="R76" s="28">
        <v>161</v>
      </c>
      <c r="S76" s="28">
        <v>146</v>
      </c>
      <c r="T76" s="28">
        <v>167</v>
      </c>
      <c r="U76" s="28">
        <v>189</v>
      </c>
      <c r="V76" s="28">
        <v>196</v>
      </c>
      <c r="W76" s="28">
        <v>160</v>
      </c>
      <c r="X76" s="28" t="s">
        <v>340</v>
      </c>
      <c r="Y76" s="28" t="s">
        <v>341</v>
      </c>
      <c r="Z76" s="28">
        <v>39</v>
      </c>
      <c r="AA76" s="29">
        <v>40</v>
      </c>
      <c r="AB76" s="30">
        <v>30</v>
      </c>
      <c r="AC76" s="31">
        <v>63</v>
      </c>
      <c r="AD76" s="29">
        <v>10</v>
      </c>
      <c r="AE76" s="29" t="s">
        <v>251</v>
      </c>
      <c r="AF76" s="32" t="s">
        <v>251</v>
      </c>
      <c r="AG76" s="30">
        <v>25</v>
      </c>
      <c r="AH76" s="30">
        <v>15</v>
      </c>
      <c r="AI76" s="33">
        <v>-39</v>
      </c>
      <c r="AJ76" s="30">
        <v>15</v>
      </c>
      <c r="AK76" s="30">
        <v>20</v>
      </c>
      <c r="AL76" s="33">
        <v>50</v>
      </c>
      <c r="AM76" s="34">
        <v>25</v>
      </c>
      <c r="AN76" s="34">
        <v>180</v>
      </c>
      <c r="AO76" s="32">
        <v>15</v>
      </c>
      <c r="AP76" s="34" t="s">
        <v>251</v>
      </c>
      <c r="AQ76" s="32" t="s">
        <v>251</v>
      </c>
      <c r="AR76" s="30">
        <v>15</v>
      </c>
      <c r="AS76" s="30">
        <v>15</v>
      </c>
      <c r="AT76" s="28">
        <v>321</v>
      </c>
      <c r="AU76" s="30" t="s">
        <v>251</v>
      </c>
      <c r="AV76" s="34" t="s">
        <v>251</v>
      </c>
      <c r="AW76" s="34">
        <v>25</v>
      </c>
      <c r="AX76" s="32" t="s">
        <v>251</v>
      </c>
      <c r="AY76" s="34" t="s">
        <v>251</v>
      </c>
      <c r="AZ76" s="34">
        <v>125</v>
      </c>
      <c r="BA76" s="32" t="s">
        <v>251</v>
      </c>
      <c r="BB76" s="29">
        <v>30</v>
      </c>
      <c r="BC76" s="1">
        <v>460</v>
      </c>
      <c r="BD76" s="1">
        <v>193</v>
      </c>
      <c r="BE76" s="35">
        <v>60</v>
      </c>
      <c r="BF76" s="28" t="s">
        <v>208</v>
      </c>
      <c r="BG76" s="28" t="s">
        <v>208</v>
      </c>
      <c r="BH76" s="28" t="s">
        <v>208</v>
      </c>
    </row>
    <row r="77" spans="1:60" x14ac:dyDescent="0.45">
      <c r="A77" s="36">
        <v>801</v>
      </c>
      <c r="B77" s="37" t="s">
        <v>126</v>
      </c>
      <c r="C77" s="38" t="s">
        <v>338</v>
      </c>
      <c r="D77" s="28">
        <v>478</v>
      </c>
      <c r="E77" s="28">
        <v>515</v>
      </c>
      <c r="F77" s="28">
        <v>559</v>
      </c>
      <c r="G77" s="28">
        <v>540</v>
      </c>
      <c r="H77" s="28">
        <v>473</v>
      </c>
      <c r="I77" s="28">
        <v>452</v>
      </c>
      <c r="J77" s="28">
        <v>455</v>
      </c>
      <c r="K77" s="28">
        <v>460</v>
      </c>
      <c r="L77" s="28" t="s">
        <v>340</v>
      </c>
      <c r="M77" s="28" t="s">
        <v>339</v>
      </c>
      <c r="N77" s="28">
        <v>34</v>
      </c>
      <c r="O77" s="29">
        <v>59</v>
      </c>
      <c r="P77" s="28">
        <v>113</v>
      </c>
      <c r="Q77" s="28">
        <v>170</v>
      </c>
      <c r="R77" s="28">
        <v>194</v>
      </c>
      <c r="S77" s="28">
        <v>180</v>
      </c>
      <c r="T77" s="28">
        <v>150</v>
      </c>
      <c r="U77" s="28">
        <v>151</v>
      </c>
      <c r="V77" s="28">
        <v>184</v>
      </c>
      <c r="W77" s="28">
        <v>199</v>
      </c>
      <c r="X77" s="28" t="s">
        <v>340</v>
      </c>
      <c r="Y77" s="28" t="s">
        <v>339</v>
      </c>
      <c r="Z77" s="28">
        <v>78</v>
      </c>
      <c r="AA77" s="29">
        <v>85</v>
      </c>
      <c r="AB77" s="30">
        <v>75</v>
      </c>
      <c r="AC77" s="31">
        <v>56</v>
      </c>
      <c r="AD77" s="29">
        <v>15</v>
      </c>
      <c r="AE77" s="29" t="s">
        <v>251</v>
      </c>
      <c r="AF77" s="32" t="s">
        <v>251</v>
      </c>
      <c r="AG77" s="30">
        <v>30</v>
      </c>
      <c r="AH77" s="30">
        <v>30</v>
      </c>
      <c r="AI77" s="33">
        <v>11</v>
      </c>
      <c r="AJ77" s="30">
        <v>25</v>
      </c>
      <c r="AK77" s="30">
        <v>30</v>
      </c>
      <c r="AL77" s="33">
        <v>35</v>
      </c>
      <c r="AM77" s="34">
        <v>90</v>
      </c>
      <c r="AN77" s="34">
        <v>970</v>
      </c>
      <c r="AO77" s="32">
        <v>9</v>
      </c>
      <c r="AP77" s="34">
        <v>25</v>
      </c>
      <c r="AQ77" s="32">
        <v>17</v>
      </c>
      <c r="AR77" s="30">
        <v>20</v>
      </c>
      <c r="AS77" s="30">
        <v>20</v>
      </c>
      <c r="AT77" s="28">
        <v>362</v>
      </c>
      <c r="AU77" s="30" t="s">
        <v>251</v>
      </c>
      <c r="AV77" s="34">
        <v>15</v>
      </c>
      <c r="AW77" s="34">
        <v>325</v>
      </c>
      <c r="AX77" s="32">
        <v>5</v>
      </c>
      <c r="AY77" s="34">
        <v>15</v>
      </c>
      <c r="AZ77" s="34">
        <v>685</v>
      </c>
      <c r="BA77" s="32">
        <v>2</v>
      </c>
      <c r="BB77" s="29">
        <v>28</v>
      </c>
      <c r="BC77" s="1">
        <v>511</v>
      </c>
      <c r="BD77" s="1">
        <v>225</v>
      </c>
      <c r="BE77" s="35">
        <v>53</v>
      </c>
      <c r="BF77" s="28" t="s">
        <v>208</v>
      </c>
      <c r="BG77" s="28" t="s">
        <v>208</v>
      </c>
      <c r="BH77" s="28" t="s">
        <v>208</v>
      </c>
    </row>
    <row r="78" spans="1:60" x14ac:dyDescent="0.45">
      <c r="A78" s="36">
        <v>802</v>
      </c>
      <c r="B78" s="37" t="s">
        <v>127</v>
      </c>
      <c r="C78" s="38" t="s">
        <v>338</v>
      </c>
      <c r="D78" s="28">
        <v>680</v>
      </c>
      <c r="E78" s="28">
        <v>694</v>
      </c>
      <c r="F78" s="28">
        <v>722</v>
      </c>
      <c r="G78" s="28">
        <v>765</v>
      </c>
      <c r="H78" s="28">
        <v>678</v>
      </c>
      <c r="I78" s="28">
        <v>681</v>
      </c>
      <c r="J78" s="28">
        <v>585</v>
      </c>
      <c r="K78" s="28">
        <v>633</v>
      </c>
      <c r="L78" s="28" t="s">
        <v>343</v>
      </c>
      <c r="M78" s="28" t="s">
        <v>339</v>
      </c>
      <c r="N78" s="28">
        <v>207</v>
      </c>
      <c r="O78" s="29">
        <v>138</v>
      </c>
      <c r="P78" s="28">
        <v>234</v>
      </c>
      <c r="Q78" s="28">
        <v>218</v>
      </c>
      <c r="R78" s="28">
        <v>203</v>
      </c>
      <c r="S78" s="28">
        <v>294</v>
      </c>
      <c r="T78" s="28">
        <v>276</v>
      </c>
      <c r="U78" s="28">
        <v>304</v>
      </c>
      <c r="V78" s="28">
        <v>251</v>
      </c>
      <c r="W78" s="28">
        <v>300</v>
      </c>
      <c r="X78" s="28" t="s">
        <v>343</v>
      </c>
      <c r="Y78" s="28" t="s">
        <v>339</v>
      </c>
      <c r="Z78" s="28">
        <v>179</v>
      </c>
      <c r="AA78" s="29">
        <v>132</v>
      </c>
      <c r="AB78" s="30">
        <v>35</v>
      </c>
      <c r="AC78" s="31">
        <v>44</v>
      </c>
      <c r="AD78" s="29" t="s">
        <v>251</v>
      </c>
      <c r="AE78" s="29">
        <v>10</v>
      </c>
      <c r="AF78" s="32" t="s">
        <v>251</v>
      </c>
      <c r="AG78" s="30">
        <v>20</v>
      </c>
      <c r="AH78" s="30">
        <v>20</v>
      </c>
      <c r="AI78" s="33">
        <v>0</v>
      </c>
      <c r="AJ78" s="30">
        <v>20</v>
      </c>
      <c r="AK78" s="30">
        <v>10</v>
      </c>
      <c r="AL78" s="33">
        <v>-48</v>
      </c>
      <c r="AM78" s="34">
        <v>40</v>
      </c>
      <c r="AN78" s="34">
        <v>325</v>
      </c>
      <c r="AO78" s="32">
        <v>13</v>
      </c>
      <c r="AP78" s="34">
        <v>5</v>
      </c>
      <c r="AQ78" s="32">
        <v>8</v>
      </c>
      <c r="AR78" s="30">
        <v>20</v>
      </c>
      <c r="AS78" s="30">
        <v>15</v>
      </c>
      <c r="AT78" s="28">
        <v>548</v>
      </c>
      <c r="AU78" s="30" t="s">
        <v>251</v>
      </c>
      <c r="AV78" s="34" t="s">
        <v>251</v>
      </c>
      <c r="AW78" s="34">
        <v>45</v>
      </c>
      <c r="AX78" s="32" t="s">
        <v>251</v>
      </c>
      <c r="AY78" s="34">
        <v>20</v>
      </c>
      <c r="AZ78" s="34">
        <v>235</v>
      </c>
      <c r="BA78" s="32">
        <v>8</v>
      </c>
      <c r="BB78" s="29">
        <v>30</v>
      </c>
      <c r="BC78" s="1">
        <v>452</v>
      </c>
      <c r="BD78" s="1">
        <v>177</v>
      </c>
      <c r="BE78" s="35">
        <v>59</v>
      </c>
      <c r="BF78" s="28" t="s">
        <v>208</v>
      </c>
      <c r="BG78" s="28" t="s">
        <v>208</v>
      </c>
      <c r="BH78" s="28" t="s">
        <v>208</v>
      </c>
    </row>
    <row r="79" spans="1:60" x14ac:dyDescent="0.45">
      <c r="A79" s="36">
        <v>803</v>
      </c>
      <c r="B79" s="37" t="s">
        <v>128</v>
      </c>
      <c r="C79" s="38" t="s">
        <v>338</v>
      </c>
      <c r="D79" s="28">
        <v>515</v>
      </c>
      <c r="E79" s="28">
        <v>532</v>
      </c>
      <c r="F79" s="28">
        <v>770</v>
      </c>
      <c r="G79" s="28">
        <v>733</v>
      </c>
      <c r="H79" s="28">
        <v>710</v>
      </c>
      <c r="I79" s="28">
        <v>445</v>
      </c>
      <c r="J79" s="28">
        <v>402</v>
      </c>
      <c r="K79" s="28">
        <v>278</v>
      </c>
      <c r="L79" s="28" t="s">
        <v>340</v>
      </c>
      <c r="M79" s="28" t="s">
        <v>341</v>
      </c>
      <c r="N79" s="28" t="s">
        <v>342</v>
      </c>
      <c r="O79" s="29">
        <v>2</v>
      </c>
      <c r="P79" s="28">
        <v>136</v>
      </c>
      <c r="Q79" s="28">
        <v>141</v>
      </c>
      <c r="R79" s="28">
        <v>264</v>
      </c>
      <c r="S79" s="28">
        <v>243</v>
      </c>
      <c r="T79" s="28">
        <v>269</v>
      </c>
      <c r="U79" s="28">
        <v>183</v>
      </c>
      <c r="V79" s="28">
        <v>197</v>
      </c>
      <c r="W79" s="28">
        <v>125</v>
      </c>
      <c r="X79" s="28" t="s">
        <v>340</v>
      </c>
      <c r="Y79" s="28" t="s">
        <v>341</v>
      </c>
      <c r="Z79" s="28">
        <v>4</v>
      </c>
      <c r="AA79" s="29">
        <v>16</v>
      </c>
      <c r="AB79" s="30">
        <v>20</v>
      </c>
      <c r="AC79" s="31">
        <v>75</v>
      </c>
      <c r="AD79" s="29">
        <v>5</v>
      </c>
      <c r="AE79" s="29" t="s">
        <v>251</v>
      </c>
      <c r="AF79" s="32" t="s">
        <v>251</v>
      </c>
      <c r="AG79" s="30">
        <v>5</v>
      </c>
      <c r="AH79" s="30" t="s">
        <v>251</v>
      </c>
      <c r="AI79" s="33" t="s">
        <v>251</v>
      </c>
      <c r="AJ79" s="30" t="s">
        <v>251</v>
      </c>
      <c r="AK79" s="30" t="s">
        <v>251</v>
      </c>
      <c r="AL79" s="33" t="s">
        <v>251</v>
      </c>
      <c r="AM79" s="34">
        <v>20</v>
      </c>
      <c r="AN79" s="34">
        <v>260</v>
      </c>
      <c r="AO79" s="32">
        <v>8</v>
      </c>
      <c r="AP79" s="34">
        <v>5</v>
      </c>
      <c r="AQ79" s="32">
        <v>19</v>
      </c>
      <c r="AR79" s="30" t="s">
        <v>251</v>
      </c>
      <c r="AS79" s="30" t="s">
        <v>251</v>
      </c>
      <c r="AT79" s="28">
        <v>249</v>
      </c>
      <c r="AU79" s="30" t="s">
        <v>251</v>
      </c>
      <c r="AV79" s="34">
        <v>0</v>
      </c>
      <c r="AW79" s="34">
        <v>40</v>
      </c>
      <c r="AX79" s="32">
        <v>0</v>
      </c>
      <c r="AY79" s="34" t="s">
        <v>251</v>
      </c>
      <c r="AZ79" s="34">
        <v>190</v>
      </c>
      <c r="BA79" s="32" t="s">
        <v>251</v>
      </c>
      <c r="BB79" s="29">
        <v>34</v>
      </c>
      <c r="BC79" s="1">
        <v>465</v>
      </c>
      <c r="BD79" s="1">
        <v>183</v>
      </c>
      <c r="BE79" s="35">
        <v>58</v>
      </c>
      <c r="BF79" s="28" t="s">
        <v>208</v>
      </c>
      <c r="BG79" s="28" t="s">
        <v>208</v>
      </c>
      <c r="BH79" s="28" t="s">
        <v>208</v>
      </c>
    </row>
    <row r="80" spans="1:60" x14ac:dyDescent="0.45">
      <c r="A80" s="36">
        <v>805</v>
      </c>
      <c r="B80" s="37" t="s">
        <v>129</v>
      </c>
      <c r="C80" s="38" t="s">
        <v>338</v>
      </c>
      <c r="D80" s="28">
        <v>449</v>
      </c>
      <c r="E80" s="28">
        <v>459</v>
      </c>
      <c r="F80" s="28">
        <v>474</v>
      </c>
      <c r="G80" s="28">
        <v>513</v>
      </c>
      <c r="H80" s="28">
        <v>507</v>
      </c>
      <c r="I80" s="28">
        <v>518</v>
      </c>
      <c r="J80" s="28">
        <v>485</v>
      </c>
      <c r="K80" s="28">
        <v>479</v>
      </c>
      <c r="L80" s="28" t="s">
        <v>340</v>
      </c>
      <c r="M80" s="28" t="s">
        <v>341</v>
      </c>
      <c r="N80" s="28">
        <v>53</v>
      </c>
      <c r="O80" s="29">
        <v>78</v>
      </c>
      <c r="P80" s="28">
        <v>81</v>
      </c>
      <c r="Q80" s="28">
        <v>125</v>
      </c>
      <c r="R80" s="28">
        <v>131</v>
      </c>
      <c r="S80" s="28">
        <v>175</v>
      </c>
      <c r="T80" s="28">
        <v>204</v>
      </c>
      <c r="U80" s="28">
        <v>255</v>
      </c>
      <c r="V80" s="28">
        <v>209</v>
      </c>
      <c r="W80" s="28">
        <v>199</v>
      </c>
      <c r="X80" s="28" t="s">
        <v>343</v>
      </c>
      <c r="Y80" s="28" t="s">
        <v>341</v>
      </c>
      <c r="Z80" s="28">
        <v>78</v>
      </c>
      <c r="AA80" s="29">
        <v>85</v>
      </c>
      <c r="AB80" s="30">
        <v>30</v>
      </c>
      <c r="AC80" s="31">
        <v>58</v>
      </c>
      <c r="AD80" s="29" t="s">
        <v>251</v>
      </c>
      <c r="AE80" s="29" t="s">
        <v>251</v>
      </c>
      <c r="AF80" s="32" t="s">
        <v>251</v>
      </c>
      <c r="AG80" s="30">
        <v>10</v>
      </c>
      <c r="AH80" s="30">
        <v>20</v>
      </c>
      <c r="AI80" s="33">
        <v>50</v>
      </c>
      <c r="AJ80" s="30">
        <v>15</v>
      </c>
      <c r="AK80" s="30" t="s">
        <v>251</v>
      </c>
      <c r="AL80" s="33">
        <v>-69</v>
      </c>
      <c r="AM80" s="34">
        <v>30</v>
      </c>
      <c r="AN80" s="34">
        <v>235</v>
      </c>
      <c r="AO80" s="32">
        <v>13</v>
      </c>
      <c r="AP80" s="34">
        <v>5</v>
      </c>
      <c r="AQ80" s="32">
        <v>10</v>
      </c>
      <c r="AR80" s="30">
        <v>15</v>
      </c>
      <c r="AS80" s="30">
        <v>5</v>
      </c>
      <c r="AT80" s="28">
        <v>423</v>
      </c>
      <c r="AU80" s="30">
        <v>0</v>
      </c>
      <c r="AV80" s="34">
        <v>0</v>
      </c>
      <c r="AW80" s="34">
        <v>20</v>
      </c>
      <c r="AX80" s="32">
        <v>0</v>
      </c>
      <c r="AY80" s="34">
        <v>10</v>
      </c>
      <c r="AZ80" s="34">
        <v>170</v>
      </c>
      <c r="BA80" s="32">
        <v>6</v>
      </c>
      <c r="BB80" s="29">
        <v>29</v>
      </c>
      <c r="BC80" s="1">
        <v>478</v>
      </c>
      <c r="BD80" s="1">
        <v>194</v>
      </c>
      <c r="BE80" s="35">
        <v>59</v>
      </c>
      <c r="BF80" s="28" t="s">
        <v>208</v>
      </c>
      <c r="BG80" s="28" t="s">
        <v>208</v>
      </c>
      <c r="BH80" s="28" t="s">
        <v>208</v>
      </c>
    </row>
    <row r="81" spans="1:60" x14ac:dyDescent="0.45">
      <c r="A81" s="36">
        <v>806</v>
      </c>
      <c r="B81" s="37" t="s">
        <v>130</v>
      </c>
      <c r="C81" s="38" t="s">
        <v>338</v>
      </c>
      <c r="D81" s="28">
        <v>552</v>
      </c>
      <c r="E81" s="28">
        <v>557</v>
      </c>
      <c r="F81" s="28">
        <v>587</v>
      </c>
      <c r="G81" s="28">
        <v>610</v>
      </c>
      <c r="H81" s="28">
        <v>608</v>
      </c>
      <c r="I81" s="28">
        <v>588</v>
      </c>
      <c r="J81" s="28">
        <v>593</v>
      </c>
      <c r="K81" s="28">
        <v>521</v>
      </c>
      <c r="L81" s="28" t="s">
        <v>340</v>
      </c>
      <c r="M81" s="28" t="s">
        <v>341</v>
      </c>
      <c r="N81" s="28">
        <v>95</v>
      </c>
      <c r="O81" s="29">
        <v>101</v>
      </c>
      <c r="P81" s="28">
        <v>155</v>
      </c>
      <c r="Q81" s="28">
        <v>234</v>
      </c>
      <c r="R81" s="28">
        <v>248</v>
      </c>
      <c r="S81" s="28">
        <v>277</v>
      </c>
      <c r="T81" s="28">
        <v>302</v>
      </c>
      <c r="U81" s="28">
        <v>291</v>
      </c>
      <c r="V81" s="28">
        <v>245</v>
      </c>
      <c r="W81" s="28">
        <v>162</v>
      </c>
      <c r="X81" s="28" t="s">
        <v>343</v>
      </c>
      <c r="Y81" s="28" t="s">
        <v>341</v>
      </c>
      <c r="Z81" s="28">
        <v>41</v>
      </c>
      <c r="AA81" s="29">
        <v>42</v>
      </c>
      <c r="AB81" s="30">
        <v>50</v>
      </c>
      <c r="AC81" s="31">
        <v>53</v>
      </c>
      <c r="AD81" s="29">
        <v>10</v>
      </c>
      <c r="AE81" s="29" t="s">
        <v>251</v>
      </c>
      <c r="AF81" s="32" t="s">
        <v>251</v>
      </c>
      <c r="AG81" s="30">
        <v>35</v>
      </c>
      <c r="AH81" s="30">
        <v>15</v>
      </c>
      <c r="AI81" s="33">
        <v>-53</v>
      </c>
      <c r="AJ81" s="30">
        <v>20</v>
      </c>
      <c r="AK81" s="30" t="s">
        <v>251</v>
      </c>
      <c r="AL81" s="33">
        <v>-86</v>
      </c>
      <c r="AM81" s="34">
        <v>60</v>
      </c>
      <c r="AN81" s="34">
        <v>525</v>
      </c>
      <c r="AO81" s="32">
        <v>12</v>
      </c>
      <c r="AP81" s="34" t="s">
        <v>251</v>
      </c>
      <c r="AQ81" s="32" t="s">
        <v>251</v>
      </c>
      <c r="AR81" s="30">
        <v>35</v>
      </c>
      <c r="AS81" s="30">
        <v>5</v>
      </c>
      <c r="AT81" s="28">
        <v>366</v>
      </c>
      <c r="AU81" s="30" t="s">
        <v>251</v>
      </c>
      <c r="AV81" s="34" t="s">
        <v>251</v>
      </c>
      <c r="AW81" s="34">
        <v>85</v>
      </c>
      <c r="AX81" s="32" t="s">
        <v>251</v>
      </c>
      <c r="AY81" s="34">
        <v>10</v>
      </c>
      <c r="AZ81" s="34">
        <v>320</v>
      </c>
      <c r="BA81" s="32">
        <v>3</v>
      </c>
      <c r="BB81" s="29">
        <v>28</v>
      </c>
      <c r="BC81" s="1">
        <v>479</v>
      </c>
      <c r="BD81" s="1">
        <v>179</v>
      </c>
      <c r="BE81" s="35">
        <v>55</v>
      </c>
      <c r="BF81" s="28" t="s">
        <v>208</v>
      </c>
      <c r="BG81" s="28" t="s">
        <v>208</v>
      </c>
      <c r="BH81" s="28" t="s">
        <v>208</v>
      </c>
    </row>
    <row r="82" spans="1:60" x14ac:dyDescent="0.45">
      <c r="A82" s="36">
        <v>807</v>
      </c>
      <c r="B82" s="37" t="s">
        <v>131</v>
      </c>
      <c r="C82" s="38" t="s">
        <v>338</v>
      </c>
      <c r="D82" s="28">
        <v>521</v>
      </c>
      <c r="E82" s="28">
        <v>497</v>
      </c>
      <c r="F82" s="28">
        <v>520</v>
      </c>
      <c r="G82" s="28">
        <v>583</v>
      </c>
      <c r="H82" s="28">
        <v>524</v>
      </c>
      <c r="I82" s="28">
        <v>504</v>
      </c>
      <c r="J82" s="28">
        <v>413</v>
      </c>
      <c r="K82" s="28">
        <v>352</v>
      </c>
      <c r="L82" s="28" t="s">
        <v>251</v>
      </c>
      <c r="M82" s="28" t="s">
        <v>341</v>
      </c>
      <c r="N82" s="28" t="s">
        <v>342</v>
      </c>
      <c r="O82" s="29">
        <v>5</v>
      </c>
      <c r="P82" s="28">
        <v>184</v>
      </c>
      <c r="Q82" s="28">
        <v>217</v>
      </c>
      <c r="R82" s="28">
        <v>237</v>
      </c>
      <c r="S82" s="28">
        <v>316</v>
      </c>
      <c r="T82" s="28">
        <v>283</v>
      </c>
      <c r="U82" s="28">
        <v>278</v>
      </c>
      <c r="V82" s="28">
        <v>207</v>
      </c>
      <c r="W82" s="28">
        <v>127</v>
      </c>
      <c r="X82" s="28" t="s">
        <v>251</v>
      </c>
      <c r="Y82" s="28" t="s">
        <v>341</v>
      </c>
      <c r="Z82" s="28">
        <v>6</v>
      </c>
      <c r="AA82" s="29">
        <v>17</v>
      </c>
      <c r="AB82" s="30">
        <v>40</v>
      </c>
      <c r="AC82" s="31">
        <v>70</v>
      </c>
      <c r="AD82" s="29">
        <v>5</v>
      </c>
      <c r="AE82" s="29">
        <v>0</v>
      </c>
      <c r="AF82" s="32" t="s">
        <v>251</v>
      </c>
      <c r="AG82" s="30">
        <v>10</v>
      </c>
      <c r="AH82" s="30">
        <v>30</v>
      </c>
      <c r="AI82" s="33">
        <v>133</v>
      </c>
      <c r="AJ82" s="30">
        <v>15</v>
      </c>
      <c r="AK82" s="30">
        <v>20</v>
      </c>
      <c r="AL82" s="33">
        <v>62</v>
      </c>
      <c r="AM82" s="34">
        <v>25</v>
      </c>
      <c r="AN82" s="34">
        <v>250</v>
      </c>
      <c r="AO82" s="32">
        <v>10</v>
      </c>
      <c r="AP82" s="34" t="s">
        <v>251</v>
      </c>
      <c r="AQ82" s="32" t="s">
        <v>251</v>
      </c>
      <c r="AR82" s="30">
        <v>25</v>
      </c>
      <c r="AS82" s="30">
        <v>15</v>
      </c>
      <c r="AT82" s="28">
        <v>352</v>
      </c>
      <c r="AU82" s="30" t="s">
        <v>251</v>
      </c>
      <c r="AV82" s="34" t="s">
        <v>251</v>
      </c>
      <c r="AW82" s="34">
        <v>15</v>
      </c>
      <c r="AX82" s="32" t="s">
        <v>251</v>
      </c>
      <c r="AY82" s="34" t="s">
        <v>251</v>
      </c>
      <c r="AZ82" s="34">
        <v>145</v>
      </c>
      <c r="BA82" s="32" t="s">
        <v>251</v>
      </c>
      <c r="BB82" s="29">
        <v>28</v>
      </c>
      <c r="BC82" s="1">
        <v>468</v>
      </c>
      <c r="BD82" s="1">
        <v>209</v>
      </c>
      <c r="BE82" s="35">
        <v>61</v>
      </c>
      <c r="BF82" s="28" t="s">
        <v>208</v>
      </c>
      <c r="BG82" s="28" t="s">
        <v>208</v>
      </c>
      <c r="BH82" s="28" t="s">
        <v>208</v>
      </c>
    </row>
    <row r="83" spans="1:60" x14ac:dyDescent="0.45">
      <c r="A83" s="36">
        <v>808</v>
      </c>
      <c r="B83" s="37" t="s">
        <v>132</v>
      </c>
      <c r="C83" s="38" t="s">
        <v>338</v>
      </c>
      <c r="D83" s="28">
        <v>646</v>
      </c>
      <c r="E83" s="28">
        <v>674</v>
      </c>
      <c r="F83" s="28">
        <v>676</v>
      </c>
      <c r="G83" s="28">
        <v>598</v>
      </c>
      <c r="H83" s="28">
        <v>564</v>
      </c>
      <c r="I83" s="28">
        <v>558</v>
      </c>
      <c r="J83" s="28">
        <v>599</v>
      </c>
      <c r="K83" s="28">
        <v>628</v>
      </c>
      <c r="L83" s="28" t="s">
        <v>251</v>
      </c>
      <c r="M83" s="28" t="s">
        <v>339</v>
      </c>
      <c r="N83" s="28">
        <v>202</v>
      </c>
      <c r="O83" s="29">
        <v>137</v>
      </c>
      <c r="P83" s="28">
        <v>256</v>
      </c>
      <c r="Q83" s="28">
        <v>269</v>
      </c>
      <c r="R83" s="28">
        <v>295</v>
      </c>
      <c r="S83" s="28">
        <v>269</v>
      </c>
      <c r="T83" s="28">
        <v>273</v>
      </c>
      <c r="U83" s="28">
        <v>274</v>
      </c>
      <c r="V83" s="28">
        <v>273</v>
      </c>
      <c r="W83" s="28">
        <v>229</v>
      </c>
      <c r="X83" s="28" t="s">
        <v>251</v>
      </c>
      <c r="Y83" s="28" t="s">
        <v>341</v>
      </c>
      <c r="Z83" s="28">
        <v>108</v>
      </c>
      <c r="AA83" s="29">
        <v>111</v>
      </c>
      <c r="AB83" s="30">
        <v>25</v>
      </c>
      <c r="AC83" s="31">
        <v>34</v>
      </c>
      <c r="AD83" s="29">
        <v>15</v>
      </c>
      <c r="AE83" s="29">
        <v>5</v>
      </c>
      <c r="AF83" s="32" t="s">
        <v>251</v>
      </c>
      <c r="AG83" s="30">
        <v>30</v>
      </c>
      <c r="AH83" s="30">
        <v>20</v>
      </c>
      <c r="AI83" s="33">
        <v>-29</v>
      </c>
      <c r="AJ83" s="30">
        <v>25</v>
      </c>
      <c r="AK83" s="30">
        <v>15</v>
      </c>
      <c r="AL83" s="33">
        <v>-38</v>
      </c>
      <c r="AM83" s="34">
        <v>45</v>
      </c>
      <c r="AN83" s="34">
        <v>395</v>
      </c>
      <c r="AO83" s="32">
        <v>11</v>
      </c>
      <c r="AP83" s="34">
        <v>10</v>
      </c>
      <c r="AQ83" s="32">
        <v>13</v>
      </c>
      <c r="AR83" s="30">
        <v>15</v>
      </c>
      <c r="AS83" s="30">
        <v>10</v>
      </c>
      <c r="AT83" s="28">
        <v>610</v>
      </c>
      <c r="AU83" s="30">
        <v>5</v>
      </c>
      <c r="AV83" s="34" t="s">
        <v>251</v>
      </c>
      <c r="AW83" s="34">
        <v>50</v>
      </c>
      <c r="AX83" s="32" t="s">
        <v>251</v>
      </c>
      <c r="AY83" s="34">
        <v>10</v>
      </c>
      <c r="AZ83" s="34">
        <v>250</v>
      </c>
      <c r="BA83" s="32">
        <v>4</v>
      </c>
      <c r="BB83" s="29">
        <v>29</v>
      </c>
      <c r="BC83" s="1">
        <v>501</v>
      </c>
      <c r="BD83" s="1">
        <v>217</v>
      </c>
      <c r="BE83" s="35">
        <v>55</v>
      </c>
      <c r="BF83" s="28" t="s">
        <v>208</v>
      </c>
      <c r="BG83" s="28" t="s">
        <v>208</v>
      </c>
      <c r="BH83" s="28" t="s">
        <v>208</v>
      </c>
    </row>
    <row r="84" spans="1:60" x14ac:dyDescent="0.45">
      <c r="A84" s="36">
        <v>810</v>
      </c>
      <c r="B84" s="37" t="s">
        <v>133</v>
      </c>
      <c r="C84" s="38" t="s">
        <v>316</v>
      </c>
      <c r="D84" s="28">
        <v>586</v>
      </c>
      <c r="E84" s="28">
        <v>654</v>
      </c>
      <c r="F84" s="28">
        <v>675</v>
      </c>
      <c r="G84" s="28">
        <v>704</v>
      </c>
      <c r="H84" s="28">
        <v>667</v>
      </c>
      <c r="I84" s="28">
        <v>653</v>
      </c>
      <c r="J84" s="28">
        <v>571</v>
      </c>
      <c r="K84" s="28">
        <v>544</v>
      </c>
      <c r="L84" s="28" t="s">
        <v>343</v>
      </c>
      <c r="M84" s="28" t="s">
        <v>341</v>
      </c>
      <c r="N84" s="28">
        <v>118</v>
      </c>
      <c r="O84" s="29">
        <v>111</v>
      </c>
      <c r="P84" s="28">
        <v>249</v>
      </c>
      <c r="Q84" s="28">
        <v>299</v>
      </c>
      <c r="R84" s="28">
        <v>306</v>
      </c>
      <c r="S84" s="28">
        <v>336</v>
      </c>
      <c r="T84" s="28">
        <v>309</v>
      </c>
      <c r="U84" s="28">
        <v>296</v>
      </c>
      <c r="V84" s="28">
        <v>220</v>
      </c>
      <c r="W84" s="28">
        <v>187</v>
      </c>
      <c r="X84" s="28" t="s">
        <v>343</v>
      </c>
      <c r="Y84" s="28" t="s">
        <v>341</v>
      </c>
      <c r="Z84" s="28">
        <v>66</v>
      </c>
      <c r="AA84" s="29">
        <v>70</v>
      </c>
      <c r="AB84" s="30">
        <v>55</v>
      </c>
      <c r="AC84" s="31">
        <v>44</v>
      </c>
      <c r="AD84" s="29" t="s">
        <v>346</v>
      </c>
      <c r="AE84" s="29" t="s">
        <v>346</v>
      </c>
      <c r="AF84" s="32" t="s">
        <v>345</v>
      </c>
      <c r="AG84" s="30">
        <v>40</v>
      </c>
      <c r="AH84" s="30">
        <v>25</v>
      </c>
      <c r="AI84" s="33">
        <v>-31</v>
      </c>
      <c r="AJ84" s="30">
        <v>40</v>
      </c>
      <c r="AK84" s="30">
        <v>30</v>
      </c>
      <c r="AL84" s="33">
        <v>-30</v>
      </c>
      <c r="AM84" s="34">
        <v>90</v>
      </c>
      <c r="AN84" s="34">
        <v>770</v>
      </c>
      <c r="AO84" s="32">
        <v>12</v>
      </c>
      <c r="AP84" s="34">
        <v>5</v>
      </c>
      <c r="AQ84" s="32">
        <v>5</v>
      </c>
      <c r="AR84" s="30">
        <v>25</v>
      </c>
      <c r="AS84" s="30">
        <v>25</v>
      </c>
      <c r="AT84" s="28">
        <v>416</v>
      </c>
      <c r="AU84" s="30">
        <v>0</v>
      </c>
      <c r="AV84" s="34" t="s">
        <v>251</v>
      </c>
      <c r="AW84" s="34">
        <v>100</v>
      </c>
      <c r="AX84" s="32" t="s">
        <v>251</v>
      </c>
      <c r="AY84" s="34">
        <v>15</v>
      </c>
      <c r="AZ84" s="34">
        <v>515</v>
      </c>
      <c r="BA84" s="32">
        <v>3</v>
      </c>
      <c r="BB84" s="29">
        <v>28</v>
      </c>
      <c r="BC84" s="1">
        <v>499</v>
      </c>
      <c r="BD84" s="1">
        <v>201</v>
      </c>
      <c r="BE84" s="35">
        <v>55</v>
      </c>
      <c r="BF84" s="28">
        <v>430</v>
      </c>
      <c r="BG84" s="28">
        <v>126</v>
      </c>
      <c r="BH84" s="28">
        <v>350</v>
      </c>
    </row>
    <row r="85" spans="1:60" x14ac:dyDescent="0.45">
      <c r="A85" s="36">
        <v>811</v>
      </c>
      <c r="B85" s="37" t="s">
        <v>134</v>
      </c>
      <c r="C85" s="38" t="s">
        <v>316</v>
      </c>
      <c r="D85" s="28">
        <v>792</v>
      </c>
      <c r="E85" s="28">
        <v>885</v>
      </c>
      <c r="F85" s="28">
        <v>811</v>
      </c>
      <c r="G85" s="28">
        <v>746</v>
      </c>
      <c r="H85" s="28">
        <v>601</v>
      </c>
      <c r="I85" s="28">
        <v>585</v>
      </c>
      <c r="J85" s="28">
        <v>548</v>
      </c>
      <c r="K85" s="28">
        <v>504</v>
      </c>
      <c r="L85" s="28" t="s">
        <v>251</v>
      </c>
      <c r="M85" s="28" t="s">
        <v>341</v>
      </c>
      <c r="N85" s="28">
        <v>78</v>
      </c>
      <c r="O85" s="29">
        <v>90</v>
      </c>
      <c r="P85" s="28">
        <v>325</v>
      </c>
      <c r="Q85" s="28">
        <v>312</v>
      </c>
      <c r="R85" s="28">
        <v>268</v>
      </c>
      <c r="S85" s="28">
        <v>255</v>
      </c>
      <c r="T85" s="28">
        <v>220</v>
      </c>
      <c r="U85" s="28">
        <v>206</v>
      </c>
      <c r="V85" s="28">
        <v>193</v>
      </c>
      <c r="W85" s="28">
        <v>183</v>
      </c>
      <c r="X85" s="28" t="s">
        <v>251</v>
      </c>
      <c r="Y85" s="28" t="s">
        <v>341</v>
      </c>
      <c r="Z85" s="28">
        <v>62</v>
      </c>
      <c r="AA85" s="29">
        <v>63</v>
      </c>
      <c r="AB85" s="30">
        <v>40</v>
      </c>
      <c r="AC85" s="31">
        <v>52</v>
      </c>
      <c r="AD85" s="29">
        <v>15</v>
      </c>
      <c r="AE85" s="29" t="s">
        <v>251</v>
      </c>
      <c r="AF85" s="32" t="s">
        <v>251</v>
      </c>
      <c r="AG85" s="30">
        <v>25</v>
      </c>
      <c r="AH85" s="30">
        <v>10</v>
      </c>
      <c r="AI85" s="33">
        <v>-67</v>
      </c>
      <c r="AJ85" s="30">
        <v>10</v>
      </c>
      <c r="AK85" s="30">
        <v>20</v>
      </c>
      <c r="AL85" s="33">
        <v>100</v>
      </c>
      <c r="AM85" s="34">
        <v>45</v>
      </c>
      <c r="AN85" s="34">
        <v>300</v>
      </c>
      <c r="AO85" s="32">
        <v>15</v>
      </c>
      <c r="AP85" s="34" t="s">
        <v>251</v>
      </c>
      <c r="AQ85" s="32" t="s">
        <v>251</v>
      </c>
      <c r="AR85" s="30">
        <v>20</v>
      </c>
      <c r="AS85" s="30">
        <v>15</v>
      </c>
      <c r="AT85" s="28">
        <v>415</v>
      </c>
      <c r="AU85" s="30">
        <v>0</v>
      </c>
      <c r="AV85" s="34" t="s">
        <v>251</v>
      </c>
      <c r="AW85" s="34">
        <v>15</v>
      </c>
      <c r="AX85" s="32" t="s">
        <v>251</v>
      </c>
      <c r="AY85" s="34">
        <v>15</v>
      </c>
      <c r="AZ85" s="34">
        <v>210</v>
      </c>
      <c r="BA85" s="32">
        <v>6</v>
      </c>
      <c r="BB85" s="29">
        <v>29</v>
      </c>
      <c r="BC85" s="1">
        <v>473</v>
      </c>
      <c r="BD85" s="1">
        <v>174</v>
      </c>
      <c r="BE85" s="35">
        <v>58</v>
      </c>
      <c r="BF85" s="28">
        <v>430</v>
      </c>
      <c r="BG85" s="28">
        <v>126</v>
      </c>
      <c r="BH85" s="28">
        <v>350</v>
      </c>
    </row>
    <row r="86" spans="1:60" x14ac:dyDescent="0.45">
      <c r="A86" s="36">
        <v>812</v>
      </c>
      <c r="B86" s="37" t="s">
        <v>135</v>
      </c>
      <c r="C86" s="38" t="s">
        <v>316</v>
      </c>
      <c r="D86" s="28">
        <v>508</v>
      </c>
      <c r="E86" s="28">
        <v>512</v>
      </c>
      <c r="F86" s="28">
        <v>560</v>
      </c>
      <c r="G86" s="28">
        <v>575</v>
      </c>
      <c r="H86" s="28">
        <v>524</v>
      </c>
      <c r="I86" s="28">
        <v>475</v>
      </c>
      <c r="J86" s="28">
        <v>420</v>
      </c>
      <c r="K86" s="28">
        <v>410</v>
      </c>
      <c r="L86" s="28" t="s">
        <v>343</v>
      </c>
      <c r="M86" s="28" t="s">
        <v>341</v>
      </c>
      <c r="N86" s="28" t="s">
        <v>342</v>
      </c>
      <c r="O86" s="29">
        <v>31</v>
      </c>
      <c r="P86" s="28">
        <v>236</v>
      </c>
      <c r="Q86" s="28">
        <v>221</v>
      </c>
      <c r="R86" s="28">
        <v>248</v>
      </c>
      <c r="S86" s="28">
        <v>240</v>
      </c>
      <c r="T86" s="28">
        <v>224</v>
      </c>
      <c r="U86" s="28">
        <v>185</v>
      </c>
      <c r="V86" s="28">
        <v>153</v>
      </c>
      <c r="W86" s="28">
        <v>123</v>
      </c>
      <c r="X86" s="28" t="s">
        <v>340</v>
      </c>
      <c r="Y86" s="28" t="s">
        <v>341</v>
      </c>
      <c r="Z86" s="28">
        <v>2</v>
      </c>
      <c r="AA86" s="29">
        <v>15</v>
      </c>
      <c r="AB86" s="30">
        <v>70</v>
      </c>
      <c r="AC86" s="31">
        <v>73</v>
      </c>
      <c r="AD86" s="29">
        <v>10</v>
      </c>
      <c r="AE86" s="29">
        <v>25</v>
      </c>
      <c r="AF86" s="32" t="s">
        <v>251</v>
      </c>
      <c r="AG86" s="30">
        <v>25</v>
      </c>
      <c r="AH86" s="30">
        <v>20</v>
      </c>
      <c r="AI86" s="33">
        <v>-23</v>
      </c>
      <c r="AJ86" s="30">
        <v>15</v>
      </c>
      <c r="AK86" s="30">
        <v>10</v>
      </c>
      <c r="AL86" s="33">
        <v>-25</v>
      </c>
      <c r="AM86" s="34">
        <v>75</v>
      </c>
      <c r="AN86" s="34">
        <v>435</v>
      </c>
      <c r="AO86" s="32">
        <v>17</v>
      </c>
      <c r="AP86" s="34">
        <v>25</v>
      </c>
      <c r="AQ86" s="32">
        <v>19</v>
      </c>
      <c r="AR86" s="30">
        <v>15</v>
      </c>
      <c r="AS86" s="30" t="s">
        <v>251</v>
      </c>
      <c r="AT86" s="28">
        <v>349</v>
      </c>
      <c r="AU86" s="30" t="s">
        <v>251</v>
      </c>
      <c r="AV86" s="34" t="s">
        <v>251</v>
      </c>
      <c r="AW86" s="34">
        <v>20</v>
      </c>
      <c r="AX86" s="32" t="s">
        <v>251</v>
      </c>
      <c r="AY86" s="34">
        <v>15</v>
      </c>
      <c r="AZ86" s="34">
        <v>255</v>
      </c>
      <c r="BA86" s="32">
        <v>7</v>
      </c>
      <c r="BB86" s="29">
        <v>31</v>
      </c>
      <c r="BC86" s="1">
        <v>466</v>
      </c>
      <c r="BD86" s="1">
        <v>209</v>
      </c>
      <c r="BE86" s="35">
        <v>60</v>
      </c>
      <c r="BF86" s="28">
        <v>430</v>
      </c>
      <c r="BG86" s="28">
        <v>126</v>
      </c>
      <c r="BH86" s="28">
        <v>350</v>
      </c>
    </row>
    <row r="87" spans="1:60" x14ac:dyDescent="0.45">
      <c r="A87" s="36">
        <v>813</v>
      </c>
      <c r="B87" s="37" t="s">
        <v>136</v>
      </c>
      <c r="C87" s="38" t="s">
        <v>338</v>
      </c>
      <c r="D87" s="28">
        <v>597</v>
      </c>
      <c r="E87" s="28">
        <v>612</v>
      </c>
      <c r="F87" s="28">
        <v>585</v>
      </c>
      <c r="G87" s="28">
        <v>537</v>
      </c>
      <c r="H87" s="28">
        <v>505</v>
      </c>
      <c r="I87" s="28">
        <v>456</v>
      </c>
      <c r="J87" s="28">
        <v>442</v>
      </c>
      <c r="K87" s="28">
        <v>356</v>
      </c>
      <c r="L87" s="28" t="s">
        <v>340</v>
      </c>
      <c r="M87" s="28" t="s">
        <v>341</v>
      </c>
      <c r="N87" s="28" t="s">
        <v>342</v>
      </c>
      <c r="O87" s="29">
        <v>6</v>
      </c>
      <c r="P87" s="28">
        <v>200</v>
      </c>
      <c r="Q87" s="28">
        <v>196</v>
      </c>
      <c r="R87" s="28">
        <v>175</v>
      </c>
      <c r="S87" s="28">
        <v>168</v>
      </c>
      <c r="T87" s="28">
        <v>169</v>
      </c>
      <c r="U87" s="28">
        <v>158</v>
      </c>
      <c r="V87" s="28">
        <v>155</v>
      </c>
      <c r="W87" s="28">
        <v>111</v>
      </c>
      <c r="X87" s="28" t="s">
        <v>340</v>
      </c>
      <c r="Y87" s="28" t="s">
        <v>341</v>
      </c>
      <c r="Z87" s="28" t="s">
        <v>342</v>
      </c>
      <c r="AA87" s="29">
        <v>10</v>
      </c>
      <c r="AB87" s="30">
        <v>40</v>
      </c>
      <c r="AC87" s="31">
        <v>72</v>
      </c>
      <c r="AD87" s="29">
        <v>5</v>
      </c>
      <c r="AE87" s="29">
        <v>5</v>
      </c>
      <c r="AF87" s="32">
        <v>53</v>
      </c>
      <c r="AG87" s="30">
        <v>25</v>
      </c>
      <c r="AH87" s="30">
        <v>10</v>
      </c>
      <c r="AI87" s="33">
        <v>-50</v>
      </c>
      <c r="AJ87" s="30">
        <v>20</v>
      </c>
      <c r="AK87" s="30">
        <v>10</v>
      </c>
      <c r="AL87" s="33">
        <v>-45</v>
      </c>
      <c r="AM87" s="34">
        <v>40</v>
      </c>
      <c r="AN87" s="34">
        <v>250</v>
      </c>
      <c r="AO87" s="32">
        <v>16</v>
      </c>
      <c r="AP87" s="34">
        <v>10</v>
      </c>
      <c r="AQ87" s="32">
        <v>15</v>
      </c>
      <c r="AR87" s="30">
        <v>5</v>
      </c>
      <c r="AS87" s="30" t="s">
        <v>251</v>
      </c>
      <c r="AT87" s="28">
        <v>291</v>
      </c>
      <c r="AU87" s="30">
        <v>0</v>
      </c>
      <c r="AV87" s="34" t="s">
        <v>251</v>
      </c>
      <c r="AW87" s="34">
        <v>35</v>
      </c>
      <c r="AX87" s="32" t="s">
        <v>251</v>
      </c>
      <c r="AY87" s="34">
        <v>10</v>
      </c>
      <c r="AZ87" s="34">
        <v>170</v>
      </c>
      <c r="BA87" s="32">
        <v>6</v>
      </c>
      <c r="BB87" s="29">
        <v>30</v>
      </c>
      <c r="BC87" s="1">
        <v>475</v>
      </c>
      <c r="BD87" s="1">
        <v>220</v>
      </c>
      <c r="BE87" s="35">
        <v>58</v>
      </c>
      <c r="BF87" s="28" t="s">
        <v>208</v>
      </c>
      <c r="BG87" s="28" t="s">
        <v>208</v>
      </c>
      <c r="BH87" s="28" t="s">
        <v>208</v>
      </c>
    </row>
    <row r="88" spans="1:60" x14ac:dyDescent="0.45">
      <c r="A88" s="36">
        <v>815</v>
      </c>
      <c r="B88" s="37" t="s">
        <v>137</v>
      </c>
      <c r="C88" s="38" t="s">
        <v>316</v>
      </c>
      <c r="D88" s="28">
        <v>548</v>
      </c>
      <c r="E88" s="28">
        <v>539</v>
      </c>
      <c r="F88" s="28">
        <v>563</v>
      </c>
      <c r="G88" s="28">
        <v>557</v>
      </c>
      <c r="H88" s="28">
        <v>543</v>
      </c>
      <c r="I88" s="28">
        <v>519</v>
      </c>
      <c r="J88" s="28">
        <v>471</v>
      </c>
      <c r="K88" s="28">
        <v>398</v>
      </c>
      <c r="L88" s="28" t="s">
        <v>340</v>
      </c>
      <c r="M88" s="28" t="s">
        <v>341</v>
      </c>
      <c r="N88" s="28" t="s">
        <v>342</v>
      </c>
      <c r="O88" s="29">
        <v>22</v>
      </c>
      <c r="P88" s="28">
        <v>175</v>
      </c>
      <c r="Q88" s="28">
        <v>137</v>
      </c>
      <c r="R88" s="28">
        <v>155</v>
      </c>
      <c r="S88" s="28">
        <v>197</v>
      </c>
      <c r="T88" s="28">
        <v>213</v>
      </c>
      <c r="U88" s="28">
        <v>244</v>
      </c>
      <c r="V88" s="28">
        <v>200</v>
      </c>
      <c r="W88" s="28">
        <v>165</v>
      </c>
      <c r="X88" s="28" t="s">
        <v>343</v>
      </c>
      <c r="Y88" s="28" t="s">
        <v>341</v>
      </c>
      <c r="Z88" s="28">
        <v>44</v>
      </c>
      <c r="AA88" s="29">
        <v>47</v>
      </c>
      <c r="AB88" s="30">
        <v>85</v>
      </c>
      <c r="AC88" s="31">
        <v>70</v>
      </c>
      <c r="AD88" s="29">
        <v>15</v>
      </c>
      <c r="AE88" s="29">
        <v>15</v>
      </c>
      <c r="AF88" s="32">
        <v>63</v>
      </c>
      <c r="AG88" s="30">
        <v>35</v>
      </c>
      <c r="AH88" s="30">
        <v>30</v>
      </c>
      <c r="AI88" s="33">
        <v>-15</v>
      </c>
      <c r="AJ88" s="30">
        <v>20</v>
      </c>
      <c r="AK88" s="30">
        <v>25</v>
      </c>
      <c r="AL88" s="33">
        <v>42</v>
      </c>
      <c r="AM88" s="34">
        <v>95</v>
      </c>
      <c r="AN88" s="34">
        <v>550</v>
      </c>
      <c r="AO88" s="32">
        <v>18</v>
      </c>
      <c r="AP88" s="34">
        <v>30</v>
      </c>
      <c r="AQ88" s="32">
        <v>19</v>
      </c>
      <c r="AR88" s="30">
        <v>20</v>
      </c>
      <c r="AS88" s="30">
        <v>15</v>
      </c>
      <c r="AT88" s="28">
        <v>282</v>
      </c>
      <c r="AU88" s="30" t="s">
        <v>251</v>
      </c>
      <c r="AV88" s="34" t="s">
        <v>251</v>
      </c>
      <c r="AW88" s="34">
        <v>40</v>
      </c>
      <c r="AX88" s="32" t="s">
        <v>251</v>
      </c>
      <c r="AY88" s="34">
        <v>15</v>
      </c>
      <c r="AZ88" s="34">
        <v>370</v>
      </c>
      <c r="BA88" s="32">
        <v>4</v>
      </c>
      <c r="BB88" s="29">
        <v>24</v>
      </c>
      <c r="BC88" s="1">
        <v>452</v>
      </c>
      <c r="BD88" s="1">
        <v>142</v>
      </c>
      <c r="BE88" s="35">
        <v>61</v>
      </c>
      <c r="BF88" s="28">
        <v>430</v>
      </c>
      <c r="BG88" s="28">
        <v>126</v>
      </c>
      <c r="BH88" s="28">
        <v>350</v>
      </c>
    </row>
    <row r="89" spans="1:60" x14ac:dyDescent="0.45">
      <c r="A89" s="36">
        <v>816</v>
      </c>
      <c r="B89" s="37" t="s">
        <v>138</v>
      </c>
      <c r="C89" s="38" t="s">
        <v>316</v>
      </c>
      <c r="D89" s="28">
        <v>470</v>
      </c>
      <c r="E89" s="28">
        <v>448</v>
      </c>
      <c r="F89" s="28">
        <v>530</v>
      </c>
      <c r="G89" s="28">
        <v>539</v>
      </c>
      <c r="H89" s="28">
        <v>551</v>
      </c>
      <c r="I89" s="28">
        <v>513</v>
      </c>
      <c r="J89" s="28">
        <v>496</v>
      </c>
      <c r="K89" s="28">
        <v>462</v>
      </c>
      <c r="L89" s="28" t="s">
        <v>251</v>
      </c>
      <c r="M89" s="28" t="s">
        <v>341</v>
      </c>
      <c r="N89" s="28">
        <v>36</v>
      </c>
      <c r="O89" s="29">
        <v>61</v>
      </c>
      <c r="P89" s="28">
        <v>123</v>
      </c>
      <c r="Q89" s="28">
        <v>133</v>
      </c>
      <c r="R89" s="28">
        <v>192</v>
      </c>
      <c r="S89" s="28">
        <v>217</v>
      </c>
      <c r="T89" s="28">
        <v>246</v>
      </c>
      <c r="U89" s="28">
        <v>208</v>
      </c>
      <c r="V89" s="28">
        <v>166</v>
      </c>
      <c r="W89" s="28">
        <v>95</v>
      </c>
      <c r="X89" s="28" t="s">
        <v>251</v>
      </c>
      <c r="Y89" s="28" t="s">
        <v>341</v>
      </c>
      <c r="Z89" s="28" t="s">
        <v>342</v>
      </c>
      <c r="AA89" s="29">
        <v>5</v>
      </c>
      <c r="AB89" s="30">
        <v>20</v>
      </c>
      <c r="AC89" s="31">
        <v>69</v>
      </c>
      <c r="AD89" s="29" t="s">
        <v>251</v>
      </c>
      <c r="AE89" s="29" t="s">
        <v>251</v>
      </c>
      <c r="AF89" s="32">
        <v>91</v>
      </c>
      <c r="AG89" s="30">
        <v>10</v>
      </c>
      <c r="AH89" s="30">
        <v>10</v>
      </c>
      <c r="AI89" s="33">
        <v>-17</v>
      </c>
      <c r="AJ89" s="30">
        <v>10</v>
      </c>
      <c r="AK89" s="30">
        <v>5</v>
      </c>
      <c r="AL89" s="33">
        <v>-45</v>
      </c>
      <c r="AM89" s="34">
        <v>25</v>
      </c>
      <c r="AN89" s="34">
        <v>220</v>
      </c>
      <c r="AO89" s="32">
        <v>11</v>
      </c>
      <c r="AP89" s="34">
        <v>5</v>
      </c>
      <c r="AQ89" s="32">
        <v>16</v>
      </c>
      <c r="AR89" s="30" t="s">
        <v>251</v>
      </c>
      <c r="AS89" s="30" t="s">
        <v>251</v>
      </c>
      <c r="AT89" s="28">
        <v>376</v>
      </c>
      <c r="AU89" s="30" t="s">
        <v>251</v>
      </c>
      <c r="AV89" s="34">
        <v>0</v>
      </c>
      <c r="AW89" s="34">
        <v>15</v>
      </c>
      <c r="AX89" s="32">
        <v>0</v>
      </c>
      <c r="AY89" s="34" t="s">
        <v>251</v>
      </c>
      <c r="AZ89" s="34">
        <v>150</v>
      </c>
      <c r="BA89" s="32" t="s">
        <v>251</v>
      </c>
      <c r="BB89" s="29">
        <v>24</v>
      </c>
      <c r="BC89" s="1">
        <v>464</v>
      </c>
      <c r="BD89" s="1">
        <v>182</v>
      </c>
      <c r="BE89" s="35">
        <v>59</v>
      </c>
      <c r="BF89" s="28">
        <v>430</v>
      </c>
      <c r="BG89" s="28">
        <v>126</v>
      </c>
      <c r="BH89" s="28">
        <v>350</v>
      </c>
    </row>
    <row r="90" spans="1:60" x14ac:dyDescent="0.45">
      <c r="A90" s="36">
        <v>821</v>
      </c>
      <c r="B90" s="37" t="s">
        <v>139</v>
      </c>
      <c r="C90" s="38" t="s">
        <v>338</v>
      </c>
      <c r="D90" s="28">
        <v>641</v>
      </c>
      <c r="E90" s="28">
        <v>600</v>
      </c>
      <c r="F90" s="28">
        <v>731</v>
      </c>
      <c r="G90" s="28">
        <v>734</v>
      </c>
      <c r="H90" s="28">
        <v>695</v>
      </c>
      <c r="I90" s="28">
        <v>618</v>
      </c>
      <c r="J90" s="28">
        <v>639</v>
      </c>
      <c r="K90" s="28">
        <v>615</v>
      </c>
      <c r="L90" s="28" t="s">
        <v>340</v>
      </c>
      <c r="M90" s="28" t="s">
        <v>341</v>
      </c>
      <c r="N90" s="28">
        <v>189</v>
      </c>
      <c r="O90" s="29">
        <v>132</v>
      </c>
      <c r="P90" s="28">
        <v>125</v>
      </c>
      <c r="Q90" s="28">
        <v>140</v>
      </c>
      <c r="R90" s="28">
        <v>164</v>
      </c>
      <c r="S90" s="28">
        <v>194</v>
      </c>
      <c r="T90" s="28">
        <v>222</v>
      </c>
      <c r="U90" s="28">
        <v>257</v>
      </c>
      <c r="V90" s="28">
        <v>274</v>
      </c>
      <c r="W90" s="28">
        <v>280</v>
      </c>
      <c r="X90" s="28" t="s">
        <v>340</v>
      </c>
      <c r="Y90" s="28" t="s">
        <v>339</v>
      </c>
      <c r="Z90" s="28">
        <v>159</v>
      </c>
      <c r="AA90" s="29">
        <v>127</v>
      </c>
      <c r="AB90" s="30">
        <v>40</v>
      </c>
      <c r="AC90" s="31">
        <v>46</v>
      </c>
      <c r="AD90" s="29">
        <v>5</v>
      </c>
      <c r="AE90" s="29" t="s">
        <v>251</v>
      </c>
      <c r="AF90" s="32">
        <v>100</v>
      </c>
      <c r="AG90" s="30">
        <v>20</v>
      </c>
      <c r="AH90" s="30">
        <v>25</v>
      </c>
      <c r="AI90" s="33">
        <v>9</v>
      </c>
      <c r="AJ90" s="30">
        <v>15</v>
      </c>
      <c r="AK90" s="30">
        <v>20</v>
      </c>
      <c r="AL90" s="33">
        <v>25</v>
      </c>
      <c r="AM90" s="34">
        <v>55</v>
      </c>
      <c r="AN90" s="34">
        <v>560</v>
      </c>
      <c r="AO90" s="32">
        <v>10</v>
      </c>
      <c r="AP90" s="34">
        <v>15</v>
      </c>
      <c r="AQ90" s="32">
        <v>15</v>
      </c>
      <c r="AR90" s="30">
        <v>20</v>
      </c>
      <c r="AS90" s="30">
        <v>15</v>
      </c>
      <c r="AT90" s="28">
        <v>597</v>
      </c>
      <c r="AU90" s="30">
        <v>0</v>
      </c>
      <c r="AV90" s="34">
        <v>20</v>
      </c>
      <c r="AW90" s="34">
        <v>305</v>
      </c>
      <c r="AX90" s="32">
        <v>6</v>
      </c>
      <c r="AY90" s="34">
        <v>15</v>
      </c>
      <c r="AZ90" s="34">
        <v>400</v>
      </c>
      <c r="BA90" s="32">
        <v>3</v>
      </c>
      <c r="BB90" s="29">
        <v>31</v>
      </c>
      <c r="BC90" s="1">
        <v>561</v>
      </c>
      <c r="BD90" s="1">
        <v>241</v>
      </c>
      <c r="BE90" s="35">
        <v>48</v>
      </c>
      <c r="BF90" s="28" t="s">
        <v>208</v>
      </c>
      <c r="BG90" s="28" t="s">
        <v>208</v>
      </c>
      <c r="BH90" s="28" t="s">
        <v>208</v>
      </c>
    </row>
    <row r="91" spans="1:60" x14ac:dyDescent="0.45">
      <c r="A91" s="36">
        <v>822</v>
      </c>
      <c r="B91" s="37" t="s">
        <v>140</v>
      </c>
      <c r="C91" s="38" t="s">
        <v>338</v>
      </c>
      <c r="D91" s="28">
        <v>536</v>
      </c>
      <c r="E91" s="28">
        <v>536</v>
      </c>
      <c r="F91" s="28">
        <v>597</v>
      </c>
      <c r="G91" s="28">
        <v>553</v>
      </c>
      <c r="H91" s="28">
        <v>488</v>
      </c>
      <c r="I91" s="28">
        <v>502</v>
      </c>
      <c r="J91" s="28">
        <v>498</v>
      </c>
      <c r="K91" s="28">
        <v>481</v>
      </c>
      <c r="L91" s="28" t="s">
        <v>340</v>
      </c>
      <c r="M91" s="28" t="s">
        <v>341</v>
      </c>
      <c r="N91" s="28">
        <v>55</v>
      </c>
      <c r="O91" s="29">
        <v>79</v>
      </c>
      <c r="P91" s="28" t="s">
        <v>251</v>
      </c>
      <c r="Q91" s="28">
        <v>72</v>
      </c>
      <c r="R91" s="28">
        <v>81</v>
      </c>
      <c r="S91" s="28">
        <v>109</v>
      </c>
      <c r="T91" s="28">
        <v>161</v>
      </c>
      <c r="U91" s="28">
        <v>173</v>
      </c>
      <c r="V91" s="28">
        <v>195</v>
      </c>
      <c r="W91" s="28">
        <v>173</v>
      </c>
      <c r="X91" s="28" t="s">
        <v>340</v>
      </c>
      <c r="Y91" s="28" t="s">
        <v>341</v>
      </c>
      <c r="Z91" s="28">
        <v>52</v>
      </c>
      <c r="AA91" s="29">
        <v>55</v>
      </c>
      <c r="AB91" s="30">
        <v>60</v>
      </c>
      <c r="AC91" s="31">
        <v>69</v>
      </c>
      <c r="AD91" s="29" t="s">
        <v>251</v>
      </c>
      <c r="AE91" s="29" t="s">
        <v>251</v>
      </c>
      <c r="AF91" s="32">
        <v>53</v>
      </c>
      <c r="AG91" s="30">
        <v>25</v>
      </c>
      <c r="AH91" s="30">
        <v>30</v>
      </c>
      <c r="AI91" s="33">
        <v>12</v>
      </c>
      <c r="AJ91" s="30">
        <v>25</v>
      </c>
      <c r="AK91" s="30">
        <v>20</v>
      </c>
      <c r="AL91" s="33">
        <v>-17</v>
      </c>
      <c r="AM91" s="34">
        <v>55</v>
      </c>
      <c r="AN91" s="34">
        <v>380</v>
      </c>
      <c r="AO91" s="32">
        <v>14</v>
      </c>
      <c r="AP91" s="34">
        <v>10</v>
      </c>
      <c r="AQ91" s="32">
        <v>10</v>
      </c>
      <c r="AR91" s="30">
        <v>20</v>
      </c>
      <c r="AS91" s="30">
        <v>10</v>
      </c>
      <c r="AT91" s="28">
        <v>447</v>
      </c>
      <c r="AU91" s="30" t="s">
        <v>251</v>
      </c>
      <c r="AV91" s="34">
        <v>10</v>
      </c>
      <c r="AW91" s="34">
        <v>150</v>
      </c>
      <c r="AX91" s="32">
        <v>8</v>
      </c>
      <c r="AY91" s="34">
        <v>15</v>
      </c>
      <c r="AZ91" s="34">
        <v>245</v>
      </c>
      <c r="BA91" s="32">
        <v>5</v>
      </c>
      <c r="BB91" s="29">
        <v>30</v>
      </c>
      <c r="BC91" s="1">
        <v>472</v>
      </c>
      <c r="BD91" s="1">
        <v>204</v>
      </c>
      <c r="BE91" s="35">
        <v>58</v>
      </c>
      <c r="BF91" s="28" t="s">
        <v>208</v>
      </c>
      <c r="BG91" s="28" t="s">
        <v>208</v>
      </c>
      <c r="BH91" s="28" t="s">
        <v>208</v>
      </c>
    </row>
    <row r="92" spans="1:60" x14ac:dyDescent="0.45">
      <c r="A92" s="36">
        <v>823</v>
      </c>
      <c r="B92" s="37" t="s">
        <v>141</v>
      </c>
      <c r="C92" s="38" t="s">
        <v>338</v>
      </c>
      <c r="D92" s="28" t="s">
        <v>251</v>
      </c>
      <c r="E92" s="28">
        <v>579</v>
      </c>
      <c r="F92" s="28">
        <v>600</v>
      </c>
      <c r="G92" s="28">
        <v>542</v>
      </c>
      <c r="H92" s="28">
        <v>538</v>
      </c>
      <c r="I92" s="28">
        <v>507</v>
      </c>
      <c r="J92" s="28">
        <v>450</v>
      </c>
      <c r="K92" s="28">
        <v>408</v>
      </c>
      <c r="L92" s="28" t="s">
        <v>340</v>
      </c>
      <c r="M92" s="28" t="s">
        <v>341</v>
      </c>
      <c r="N92" s="28" t="s">
        <v>342</v>
      </c>
      <c r="O92" s="29">
        <v>30</v>
      </c>
      <c r="P92" s="28" t="s">
        <v>208</v>
      </c>
      <c r="Q92" s="28" t="s">
        <v>251</v>
      </c>
      <c r="R92" s="28" t="s">
        <v>251</v>
      </c>
      <c r="S92" s="28">
        <v>156</v>
      </c>
      <c r="T92" s="28">
        <v>142</v>
      </c>
      <c r="U92" s="28">
        <v>150</v>
      </c>
      <c r="V92" s="28">
        <v>163</v>
      </c>
      <c r="W92" s="28">
        <v>175</v>
      </c>
      <c r="X92" s="28" t="s">
        <v>343</v>
      </c>
      <c r="Y92" s="28" t="s">
        <v>339</v>
      </c>
      <c r="Z92" s="28">
        <v>54</v>
      </c>
      <c r="AA92" s="29">
        <v>60</v>
      </c>
      <c r="AB92" s="30">
        <v>55</v>
      </c>
      <c r="AC92" s="31">
        <v>67</v>
      </c>
      <c r="AD92" s="29">
        <v>10</v>
      </c>
      <c r="AE92" s="29">
        <v>10</v>
      </c>
      <c r="AF92" s="32">
        <v>61</v>
      </c>
      <c r="AG92" s="30">
        <v>20</v>
      </c>
      <c r="AH92" s="30">
        <v>25</v>
      </c>
      <c r="AI92" s="33">
        <v>44</v>
      </c>
      <c r="AJ92" s="30">
        <v>15</v>
      </c>
      <c r="AK92" s="30">
        <v>15</v>
      </c>
      <c r="AL92" s="33">
        <v>7</v>
      </c>
      <c r="AM92" s="34">
        <v>55</v>
      </c>
      <c r="AN92" s="34">
        <v>330</v>
      </c>
      <c r="AO92" s="32">
        <v>17</v>
      </c>
      <c r="AP92" s="34">
        <v>20</v>
      </c>
      <c r="AQ92" s="32">
        <v>18</v>
      </c>
      <c r="AR92" s="30">
        <v>15</v>
      </c>
      <c r="AS92" s="30">
        <v>5</v>
      </c>
      <c r="AT92" s="28">
        <v>367</v>
      </c>
      <c r="AU92" s="30" t="s">
        <v>251</v>
      </c>
      <c r="AV92" s="34">
        <v>15</v>
      </c>
      <c r="AW92" s="34">
        <v>115</v>
      </c>
      <c r="AX92" s="32">
        <v>12</v>
      </c>
      <c r="AY92" s="34" t="s">
        <v>251</v>
      </c>
      <c r="AZ92" s="34">
        <v>220</v>
      </c>
      <c r="BA92" s="32" t="s">
        <v>251</v>
      </c>
      <c r="BB92" s="29">
        <v>29</v>
      </c>
      <c r="BC92" s="1">
        <v>455</v>
      </c>
      <c r="BD92" s="1">
        <v>171</v>
      </c>
      <c r="BE92" s="35">
        <v>60</v>
      </c>
      <c r="BF92" s="28" t="s">
        <v>208</v>
      </c>
      <c r="BG92" s="28" t="s">
        <v>208</v>
      </c>
      <c r="BH92" s="28" t="s">
        <v>208</v>
      </c>
    </row>
    <row r="93" spans="1:60" x14ac:dyDescent="0.45">
      <c r="A93" s="36">
        <v>825</v>
      </c>
      <c r="B93" s="37" t="s">
        <v>142</v>
      </c>
      <c r="C93" s="38" t="s">
        <v>338</v>
      </c>
      <c r="D93" s="28">
        <v>713</v>
      </c>
      <c r="E93" s="28">
        <v>607</v>
      </c>
      <c r="F93" s="28">
        <v>649</v>
      </c>
      <c r="G93" s="28">
        <v>657</v>
      </c>
      <c r="H93" s="28">
        <v>710</v>
      </c>
      <c r="I93" s="28">
        <v>729</v>
      </c>
      <c r="J93" s="28">
        <v>666</v>
      </c>
      <c r="K93" s="28">
        <v>583</v>
      </c>
      <c r="L93" s="28" t="s">
        <v>340</v>
      </c>
      <c r="M93" s="28" t="s">
        <v>341</v>
      </c>
      <c r="N93" s="28">
        <v>157</v>
      </c>
      <c r="O93" s="29">
        <v>123</v>
      </c>
      <c r="P93" s="28">
        <v>164</v>
      </c>
      <c r="Q93" s="28">
        <v>182</v>
      </c>
      <c r="R93" s="28">
        <v>200</v>
      </c>
      <c r="S93" s="28">
        <v>242</v>
      </c>
      <c r="T93" s="28">
        <v>292</v>
      </c>
      <c r="U93" s="28">
        <v>355</v>
      </c>
      <c r="V93" s="28">
        <v>329</v>
      </c>
      <c r="W93" s="28">
        <v>269</v>
      </c>
      <c r="X93" s="28" t="s">
        <v>340</v>
      </c>
      <c r="Y93" s="28" t="s">
        <v>341</v>
      </c>
      <c r="Z93" s="28">
        <v>148</v>
      </c>
      <c r="AA93" s="29">
        <v>124</v>
      </c>
      <c r="AB93" s="30">
        <v>65</v>
      </c>
      <c r="AC93" s="31">
        <v>51</v>
      </c>
      <c r="AD93" s="29">
        <v>10</v>
      </c>
      <c r="AE93" s="29">
        <v>10</v>
      </c>
      <c r="AF93" s="32">
        <v>65</v>
      </c>
      <c r="AG93" s="30">
        <v>20</v>
      </c>
      <c r="AH93" s="30">
        <v>30</v>
      </c>
      <c r="AI93" s="33">
        <v>41</v>
      </c>
      <c r="AJ93" s="30">
        <v>25</v>
      </c>
      <c r="AK93" s="30">
        <v>25</v>
      </c>
      <c r="AL93" s="33">
        <v>9</v>
      </c>
      <c r="AM93" s="34">
        <v>100</v>
      </c>
      <c r="AN93" s="34">
        <v>625</v>
      </c>
      <c r="AO93" s="32">
        <v>16</v>
      </c>
      <c r="AP93" s="34">
        <v>15</v>
      </c>
      <c r="AQ93" s="32">
        <v>11</v>
      </c>
      <c r="AR93" s="30">
        <v>20</v>
      </c>
      <c r="AS93" s="30">
        <v>20</v>
      </c>
      <c r="AT93" s="28">
        <v>517</v>
      </c>
      <c r="AU93" s="30" t="s">
        <v>251</v>
      </c>
      <c r="AV93" s="34">
        <v>25</v>
      </c>
      <c r="AW93" s="34">
        <v>220</v>
      </c>
      <c r="AX93" s="32">
        <v>12</v>
      </c>
      <c r="AY93" s="34">
        <v>25</v>
      </c>
      <c r="AZ93" s="34">
        <v>405</v>
      </c>
      <c r="BA93" s="32">
        <v>6</v>
      </c>
      <c r="BB93" s="29">
        <v>33</v>
      </c>
      <c r="BC93" s="1">
        <v>477</v>
      </c>
      <c r="BD93" s="1">
        <v>217</v>
      </c>
      <c r="BE93" s="35">
        <v>59</v>
      </c>
      <c r="BF93" s="28" t="s">
        <v>208</v>
      </c>
      <c r="BG93" s="28" t="s">
        <v>208</v>
      </c>
      <c r="BH93" s="28" t="s">
        <v>208</v>
      </c>
    </row>
    <row r="94" spans="1:60" x14ac:dyDescent="0.45">
      <c r="A94" s="36">
        <v>826</v>
      </c>
      <c r="B94" s="37" t="s">
        <v>143</v>
      </c>
      <c r="C94" s="38" t="s">
        <v>338</v>
      </c>
      <c r="D94" s="28">
        <v>618</v>
      </c>
      <c r="E94" s="28">
        <v>499</v>
      </c>
      <c r="F94" s="28">
        <v>558</v>
      </c>
      <c r="G94" s="28">
        <v>522</v>
      </c>
      <c r="H94" s="28">
        <v>501</v>
      </c>
      <c r="I94" s="28">
        <v>468</v>
      </c>
      <c r="J94" s="28">
        <v>430</v>
      </c>
      <c r="K94" s="28">
        <v>470</v>
      </c>
      <c r="L94" s="28" t="s">
        <v>251</v>
      </c>
      <c r="M94" s="28" t="s">
        <v>339</v>
      </c>
      <c r="N94" s="28">
        <v>44</v>
      </c>
      <c r="O94" s="29">
        <v>70</v>
      </c>
      <c r="P94" s="28">
        <v>262</v>
      </c>
      <c r="Q94" s="28">
        <v>248</v>
      </c>
      <c r="R94" s="28">
        <v>280</v>
      </c>
      <c r="S94" s="28">
        <v>256</v>
      </c>
      <c r="T94" s="28">
        <v>256</v>
      </c>
      <c r="U94" s="28">
        <v>214</v>
      </c>
      <c r="V94" s="28">
        <v>195</v>
      </c>
      <c r="W94" s="28">
        <v>194</v>
      </c>
      <c r="X94" s="28" t="s">
        <v>251</v>
      </c>
      <c r="Y94" s="28" t="s">
        <v>341</v>
      </c>
      <c r="Z94" s="28">
        <v>73</v>
      </c>
      <c r="AA94" s="29">
        <v>79</v>
      </c>
      <c r="AB94" s="30">
        <v>35</v>
      </c>
      <c r="AC94" s="31">
        <v>51</v>
      </c>
      <c r="AD94" s="29">
        <v>5</v>
      </c>
      <c r="AE94" s="29" t="s">
        <v>251</v>
      </c>
      <c r="AF94" s="32">
        <v>58</v>
      </c>
      <c r="AG94" s="30">
        <v>15</v>
      </c>
      <c r="AH94" s="30">
        <v>20</v>
      </c>
      <c r="AI94" s="33">
        <v>6</v>
      </c>
      <c r="AJ94" s="30">
        <v>20</v>
      </c>
      <c r="AK94" s="30">
        <v>20</v>
      </c>
      <c r="AL94" s="33">
        <v>0</v>
      </c>
      <c r="AM94" s="34">
        <v>40</v>
      </c>
      <c r="AN94" s="34">
        <v>480</v>
      </c>
      <c r="AO94" s="32">
        <v>8</v>
      </c>
      <c r="AP94" s="34">
        <v>10</v>
      </c>
      <c r="AQ94" s="32">
        <v>14</v>
      </c>
      <c r="AR94" s="30">
        <v>25</v>
      </c>
      <c r="AS94" s="30">
        <v>25</v>
      </c>
      <c r="AT94" s="28">
        <v>436</v>
      </c>
      <c r="AU94" s="30">
        <v>0</v>
      </c>
      <c r="AV94" s="34" t="s">
        <v>251</v>
      </c>
      <c r="AW94" s="34">
        <v>170</v>
      </c>
      <c r="AX94" s="32" t="s">
        <v>251</v>
      </c>
      <c r="AY94" s="34">
        <v>15</v>
      </c>
      <c r="AZ94" s="34">
        <v>335</v>
      </c>
      <c r="BA94" s="32">
        <v>4</v>
      </c>
      <c r="BB94" s="29">
        <v>35</v>
      </c>
      <c r="BC94" s="1">
        <v>503</v>
      </c>
      <c r="BD94" s="1">
        <v>226</v>
      </c>
      <c r="BE94" s="35">
        <v>57</v>
      </c>
      <c r="BF94" s="28" t="s">
        <v>208</v>
      </c>
      <c r="BG94" s="28" t="s">
        <v>208</v>
      </c>
      <c r="BH94" s="28" t="s">
        <v>208</v>
      </c>
    </row>
    <row r="95" spans="1:60" x14ac:dyDescent="0.45">
      <c r="A95" s="36">
        <v>830</v>
      </c>
      <c r="B95" s="37" t="s">
        <v>144</v>
      </c>
      <c r="C95" s="38" t="s">
        <v>338</v>
      </c>
      <c r="D95" s="28">
        <v>625</v>
      </c>
      <c r="E95" s="28">
        <v>627</v>
      </c>
      <c r="F95" s="28">
        <v>624</v>
      </c>
      <c r="G95" s="28">
        <v>597</v>
      </c>
      <c r="H95" s="28">
        <v>602</v>
      </c>
      <c r="I95" s="28">
        <v>614</v>
      </c>
      <c r="J95" s="28">
        <v>613</v>
      </c>
      <c r="K95" s="28">
        <v>568</v>
      </c>
      <c r="L95" s="28" t="s">
        <v>340</v>
      </c>
      <c r="M95" s="28" t="s">
        <v>341</v>
      </c>
      <c r="N95" s="28">
        <v>142</v>
      </c>
      <c r="O95" s="29">
        <v>120</v>
      </c>
      <c r="P95" s="28">
        <v>62</v>
      </c>
      <c r="Q95" s="28">
        <v>127</v>
      </c>
      <c r="R95" s="28">
        <v>188</v>
      </c>
      <c r="S95" s="28">
        <v>219</v>
      </c>
      <c r="T95" s="28">
        <v>276</v>
      </c>
      <c r="U95" s="28">
        <v>320</v>
      </c>
      <c r="V95" s="28">
        <v>340</v>
      </c>
      <c r="W95" s="28">
        <v>301</v>
      </c>
      <c r="X95" s="28" t="s">
        <v>340</v>
      </c>
      <c r="Y95" s="28" t="s">
        <v>341</v>
      </c>
      <c r="Z95" s="28">
        <v>180</v>
      </c>
      <c r="AA95" s="29">
        <v>133</v>
      </c>
      <c r="AB95" s="30">
        <v>120</v>
      </c>
      <c r="AC95" s="31">
        <v>48</v>
      </c>
      <c r="AD95" s="29">
        <v>10</v>
      </c>
      <c r="AE95" s="29">
        <v>10</v>
      </c>
      <c r="AF95" s="32">
        <v>74</v>
      </c>
      <c r="AG95" s="30">
        <v>70</v>
      </c>
      <c r="AH95" s="30">
        <v>55</v>
      </c>
      <c r="AI95" s="33">
        <v>-17</v>
      </c>
      <c r="AJ95" s="30">
        <v>65</v>
      </c>
      <c r="AK95" s="30">
        <v>35</v>
      </c>
      <c r="AL95" s="33">
        <v>-47</v>
      </c>
      <c r="AM95" s="34">
        <v>150</v>
      </c>
      <c r="AN95" s="34">
        <v>815</v>
      </c>
      <c r="AO95" s="32">
        <v>18</v>
      </c>
      <c r="AP95" s="34">
        <v>30</v>
      </c>
      <c r="AQ95" s="32">
        <v>11</v>
      </c>
      <c r="AR95" s="30">
        <v>80</v>
      </c>
      <c r="AS95" s="30">
        <v>45</v>
      </c>
      <c r="AT95" s="28">
        <v>445</v>
      </c>
      <c r="AU95" s="30">
        <v>5</v>
      </c>
      <c r="AV95" s="34" t="s">
        <v>251</v>
      </c>
      <c r="AW95" s="34">
        <v>80</v>
      </c>
      <c r="AX95" s="32" t="s">
        <v>251</v>
      </c>
      <c r="AY95" s="34">
        <v>45</v>
      </c>
      <c r="AZ95" s="34">
        <v>520</v>
      </c>
      <c r="BA95" s="32">
        <v>8</v>
      </c>
      <c r="BB95" s="29">
        <v>27</v>
      </c>
      <c r="BC95" s="1">
        <v>468</v>
      </c>
      <c r="BD95" s="1">
        <v>183</v>
      </c>
      <c r="BE95" s="35">
        <v>61</v>
      </c>
      <c r="BF95" s="28" t="s">
        <v>208</v>
      </c>
      <c r="BG95" s="28" t="s">
        <v>208</v>
      </c>
      <c r="BH95" s="28" t="s">
        <v>208</v>
      </c>
    </row>
    <row r="96" spans="1:60" x14ac:dyDescent="0.45">
      <c r="A96" s="36">
        <v>831</v>
      </c>
      <c r="B96" s="37" t="s">
        <v>145</v>
      </c>
      <c r="C96" s="38" t="s">
        <v>338</v>
      </c>
      <c r="D96" s="28">
        <v>653</v>
      </c>
      <c r="E96" s="28">
        <v>672</v>
      </c>
      <c r="F96" s="28">
        <v>715</v>
      </c>
      <c r="G96" s="28">
        <v>721</v>
      </c>
      <c r="H96" s="28">
        <v>649</v>
      </c>
      <c r="I96" s="28">
        <v>622</v>
      </c>
      <c r="J96" s="28">
        <v>653</v>
      </c>
      <c r="K96" s="28">
        <v>648</v>
      </c>
      <c r="L96" s="28" t="s">
        <v>340</v>
      </c>
      <c r="M96" s="28" t="s">
        <v>341</v>
      </c>
      <c r="N96" s="28">
        <v>222</v>
      </c>
      <c r="O96" s="29">
        <v>140</v>
      </c>
      <c r="P96" s="28">
        <v>245</v>
      </c>
      <c r="Q96" s="28">
        <v>319</v>
      </c>
      <c r="R96" s="28">
        <v>333</v>
      </c>
      <c r="S96" s="28">
        <v>369</v>
      </c>
      <c r="T96" s="28">
        <v>344</v>
      </c>
      <c r="U96" s="28">
        <v>344</v>
      </c>
      <c r="V96" s="28">
        <v>364</v>
      </c>
      <c r="W96" s="28">
        <v>346</v>
      </c>
      <c r="X96" s="28" t="s">
        <v>340</v>
      </c>
      <c r="Y96" s="28" t="s">
        <v>341</v>
      </c>
      <c r="Z96" s="28">
        <v>225</v>
      </c>
      <c r="AA96" s="29">
        <v>139</v>
      </c>
      <c r="AB96" s="30">
        <v>75</v>
      </c>
      <c r="AC96" s="31">
        <v>50</v>
      </c>
      <c r="AD96" s="29">
        <v>20</v>
      </c>
      <c r="AE96" s="29">
        <v>15</v>
      </c>
      <c r="AF96" s="32">
        <v>88</v>
      </c>
      <c r="AG96" s="30">
        <v>25</v>
      </c>
      <c r="AH96" s="30">
        <v>40</v>
      </c>
      <c r="AI96" s="33">
        <v>48</v>
      </c>
      <c r="AJ96" s="30">
        <v>20</v>
      </c>
      <c r="AK96" s="30">
        <v>30</v>
      </c>
      <c r="AL96" s="33">
        <v>27</v>
      </c>
      <c r="AM96" s="34">
        <v>95</v>
      </c>
      <c r="AN96" s="34">
        <v>610</v>
      </c>
      <c r="AO96" s="32">
        <v>16</v>
      </c>
      <c r="AP96" s="34">
        <v>20</v>
      </c>
      <c r="AQ96" s="32">
        <v>13</v>
      </c>
      <c r="AR96" s="30">
        <v>35</v>
      </c>
      <c r="AS96" s="30">
        <v>20</v>
      </c>
      <c r="AT96" s="28">
        <v>472</v>
      </c>
      <c r="AU96" s="30">
        <v>0</v>
      </c>
      <c r="AV96" s="34">
        <v>20</v>
      </c>
      <c r="AW96" s="34">
        <v>145</v>
      </c>
      <c r="AX96" s="32">
        <v>13</v>
      </c>
      <c r="AY96" s="34">
        <v>30</v>
      </c>
      <c r="AZ96" s="34">
        <v>375</v>
      </c>
      <c r="BA96" s="32">
        <v>8</v>
      </c>
      <c r="BB96" s="29">
        <v>28</v>
      </c>
      <c r="BC96" s="1">
        <v>467</v>
      </c>
      <c r="BD96" s="1">
        <v>197</v>
      </c>
      <c r="BE96" s="35">
        <v>56</v>
      </c>
      <c r="BF96" s="28" t="s">
        <v>208</v>
      </c>
      <c r="BG96" s="28" t="s">
        <v>208</v>
      </c>
      <c r="BH96" s="28" t="s">
        <v>208</v>
      </c>
    </row>
    <row r="97" spans="1:60" x14ac:dyDescent="0.45">
      <c r="A97" s="36">
        <v>835</v>
      </c>
      <c r="B97" s="37" t="s">
        <v>146</v>
      </c>
      <c r="C97" s="38" t="s">
        <v>289</v>
      </c>
      <c r="D97" s="28">
        <v>502</v>
      </c>
      <c r="E97" s="28">
        <v>542</v>
      </c>
      <c r="F97" s="28">
        <v>485</v>
      </c>
      <c r="G97" s="28">
        <v>497</v>
      </c>
      <c r="H97" s="28">
        <v>498</v>
      </c>
      <c r="I97" s="28">
        <v>585</v>
      </c>
      <c r="J97" s="28">
        <v>493</v>
      </c>
      <c r="K97" s="28">
        <v>433</v>
      </c>
      <c r="L97" s="28" t="s">
        <v>340</v>
      </c>
      <c r="M97" s="28" t="s">
        <v>341</v>
      </c>
      <c r="N97" s="28">
        <v>7</v>
      </c>
      <c r="O97" s="29">
        <v>44</v>
      </c>
      <c r="P97" s="28">
        <v>50</v>
      </c>
      <c r="Q97" s="28">
        <v>97</v>
      </c>
      <c r="R97" s="28">
        <v>108</v>
      </c>
      <c r="S97" s="28">
        <v>132</v>
      </c>
      <c r="T97" s="28">
        <v>128</v>
      </c>
      <c r="U97" s="28">
        <v>171</v>
      </c>
      <c r="V97" s="28">
        <v>139</v>
      </c>
      <c r="W97" s="28">
        <v>137</v>
      </c>
      <c r="X97" s="28" t="s">
        <v>343</v>
      </c>
      <c r="Y97" s="28" t="s">
        <v>341</v>
      </c>
      <c r="Z97" s="28">
        <v>16</v>
      </c>
      <c r="AA97" s="29">
        <v>23</v>
      </c>
      <c r="AB97" s="30">
        <v>40</v>
      </c>
      <c r="AC97" s="31">
        <v>41</v>
      </c>
      <c r="AD97" s="29">
        <v>40</v>
      </c>
      <c r="AE97" s="29">
        <v>25</v>
      </c>
      <c r="AF97" s="32">
        <v>82</v>
      </c>
      <c r="AG97" s="30">
        <v>25</v>
      </c>
      <c r="AH97" s="30">
        <v>15</v>
      </c>
      <c r="AI97" s="33">
        <v>-37</v>
      </c>
      <c r="AJ97" s="30">
        <v>35</v>
      </c>
      <c r="AK97" s="30">
        <v>15</v>
      </c>
      <c r="AL97" s="33">
        <v>-54</v>
      </c>
      <c r="AM97" s="34">
        <v>65</v>
      </c>
      <c r="AN97" s="34">
        <v>615</v>
      </c>
      <c r="AO97" s="32">
        <v>10</v>
      </c>
      <c r="AP97" s="34">
        <v>10</v>
      </c>
      <c r="AQ97" s="32">
        <v>9</v>
      </c>
      <c r="AR97" s="30">
        <v>25</v>
      </c>
      <c r="AS97" s="30">
        <v>25</v>
      </c>
      <c r="AT97" s="28">
        <v>290</v>
      </c>
      <c r="AU97" s="30" t="s">
        <v>251</v>
      </c>
      <c r="AV97" s="34" t="s">
        <v>251</v>
      </c>
      <c r="AW97" s="34">
        <v>60</v>
      </c>
      <c r="AX97" s="32" t="s">
        <v>251</v>
      </c>
      <c r="AY97" s="34">
        <v>20</v>
      </c>
      <c r="AZ97" s="34">
        <v>425</v>
      </c>
      <c r="BA97" s="32">
        <v>5</v>
      </c>
      <c r="BB97" s="29">
        <v>30</v>
      </c>
      <c r="BC97" s="1">
        <v>442</v>
      </c>
      <c r="BD97" s="1">
        <v>173</v>
      </c>
      <c r="BE97" s="35">
        <v>62</v>
      </c>
      <c r="BF97" s="28">
        <v>431</v>
      </c>
      <c r="BG97" s="28">
        <v>123</v>
      </c>
      <c r="BH97" s="28">
        <v>339</v>
      </c>
    </row>
    <row r="98" spans="1:60" x14ac:dyDescent="0.45">
      <c r="A98" s="36">
        <v>836</v>
      </c>
      <c r="B98" s="37" t="s">
        <v>147</v>
      </c>
      <c r="C98" s="38" t="s">
        <v>289</v>
      </c>
      <c r="D98" s="28">
        <v>484</v>
      </c>
      <c r="E98" s="28">
        <v>445</v>
      </c>
      <c r="F98" s="28">
        <v>529</v>
      </c>
      <c r="G98" s="28">
        <v>527</v>
      </c>
      <c r="H98" s="28">
        <v>542</v>
      </c>
      <c r="I98" s="28">
        <v>466</v>
      </c>
      <c r="J98" s="28">
        <v>451</v>
      </c>
      <c r="K98" s="28">
        <v>476</v>
      </c>
      <c r="L98" s="28" t="s">
        <v>343</v>
      </c>
      <c r="M98" s="28" t="s">
        <v>339</v>
      </c>
      <c r="N98" s="28">
        <v>50</v>
      </c>
      <c r="O98" s="29">
        <v>76</v>
      </c>
      <c r="P98" s="28">
        <v>115</v>
      </c>
      <c r="Q98" s="28">
        <v>104</v>
      </c>
      <c r="R98" s="28">
        <v>161</v>
      </c>
      <c r="S98" s="28">
        <v>176</v>
      </c>
      <c r="T98" s="28">
        <v>185</v>
      </c>
      <c r="U98" s="28">
        <v>159</v>
      </c>
      <c r="V98" s="28">
        <v>158</v>
      </c>
      <c r="W98" s="28">
        <v>149</v>
      </c>
      <c r="X98" s="28" t="s">
        <v>340</v>
      </c>
      <c r="Y98" s="28" t="s">
        <v>341</v>
      </c>
      <c r="Z98" s="28">
        <v>28</v>
      </c>
      <c r="AA98" s="29">
        <v>30</v>
      </c>
      <c r="AB98" s="30">
        <v>40</v>
      </c>
      <c r="AC98" s="31">
        <v>55</v>
      </c>
      <c r="AD98" s="29">
        <v>40</v>
      </c>
      <c r="AE98" s="29">
        <v>25</v>
      </c>
      <c r="AF98" s="32">
        <v>82</v>
      </c>
      <c r="AG98" s="30">
        <v>25</v>
      </c>
      <c r="AH98" s="30">
        <v>10</v>
      </c>
      <c r="AI98" s="33">
        <v>-54</v>
      </c>
      <c r="AJ98" s="30">
        <v>25</v>
      </c>
      <c r="AK98" s="30">
        <v>10</v>
      </c>
      <c r="AL98" s="33">
        <v>-56</v>
      </c>
      <c r="AM98" s="34">
        <v>45</v>
      </c>
      <c r="AN98" s="34">
        <v>245</v>
      </c>
      <c r="AO98" s="32">
        <v>18</v>
      </c>
      <c r="AP98" s="34">
        <v>10</v>
      </c>
      <c r="AQ98" s="32">
        <v>13</v>
      </c>
      <c r="AR98" s="30">
        <v>10</v>
      </c>
      <c r="AS98" s="30">
        <v>10</v>
      </c>
      <c r="AT98" s="28">
        <v>371</v>
      </c>
      <c r="AU98" s="30" t="s">
        <v>251</v>
      </c>
      <c r="AV98" s="34">
        <v>5</v>
      </c>
      <c r="AW98" s="34">
        <v>50</v>
      </c>
      <c r="AX98" s="32">
        <v>14</v>
      </c>
      <c r="AY98" s="34">
        <v>20</v>
      </c>
      <c r="AZ98" s="34">
        <v>175</v>
      </c>
      <c r="BA98" s="32">
        <v>10</v>
      </c>
      <c r="BB98" s="29">
        <v>29</v>
      </c>
      <c r="BC98" s="1">
        <v>434</v>
      </c>
      <c r="BD98" s="1">
        <v>170</v>
      </c>
      <c r="BE98" s="35">
        <v>63</v>
      </c>
      <c r="BF98" s="28">
        <v>431</v>
      </c>
      <c r="BG98" s="28">
        <v>123</v>
      </c>
      <c r="BH98" s="28">
        <v>339</v>
      </c>
    </row>
    <row r="99" spans="1:60" x14ac:dyDescent="0.45">
      <c r="A99" s="36">
        <v>837</v>
      </c>
      <c r="B99" s="37" t="s">
        <v>148</v>
      </c>
      <c r="C99" s="38" t="s">
        <v>289</v>
      </c>
      <c r="D99" s="28">
        <v>423</v>
      </c>
      <c r="E99" s="28">
        <v>483</v>
      </c>
      <c r="F99" s="28">
        <v>512</v>
      </c>
      <c r="G99" s="28">
        <v>513</v>
      </c>
      <c r="H99" s="28">
        <v>474</v>
      </c>
      <c r="I99" s="28">
        <v>480</v>
      </c>
      <c r="J99" s="28">
        <v>466</v>
      </c>
      <c r="K99" s="28">
        <v>445</v>
      </c>
      <c r="L99" s="28" t="s">
        <v>340</v>
      </c>
      <c r="M99" s="28" t="s">
        <v>341</v>
      </c>
      <c r="N99" s="28">
        <v>19</v>
      </c>
      <c r="O99" s="29">
        <v>49</v>
      </c>
      <c r="P99" s="28">
        <v>48</v>
      </c>
      <c r="Q99" s="28">
        <v>77</v>
      </c>
      <c r="R99" s="28">
        <v>136</v>
      </c>
      <c r="S99" s="28">
        <v>163</v>
      </c>
      <c r="T99" s="28">
        <v>186</v>
      </c>
      <c r="U99" s="28">
        <v>199</v>
      </c>
      <c r="V99" s="28">
        <v>187</v>
      </c>
      <c r="W99" s="28">
        <v>156</v>
      </c>
      <c r="X99" s="28" t="s">
        <v>340</v>
      </c>
      <c r="Y99" s="28" t="s">
        <v>341</v>
      </c>
      <c r="Z99" s="28">
        <v>35</v>
      </c>
      <c r="AA99" s="29">
        <v>34</v>
      </c>
      <c r="AB99" s="30">
        <v>65</v>
      </c>
      <c r="AC99" s="31">
        <v>64</v>
      </c>
      <c r="AD99" s="29">
        <v>40</v>
      </c>
      <c r="AE99" s="29">
        <v>25</v>
      </c>
      <c r="AF99" s="32">
        <v>82</v>
      </c>
      <c r="AG99" s="30">
        <v>15</v>
      </c>
      <c r="AH99" s="30">
        <v>25</v>
      </c>
      <c r="AI99" s="33">
        <v>53</v>
      </c>
      <c r="AJ99" s="30">
        <v>15</v>
      </c>
      <c r="AK99" s="30">
        <v>10</v>
      </c>
      <c r="AL99" s="33">
        <v>-41</v>
      </c>
      <c r="AM99" s="34">
        <v>65</v>
      </c>
      <c r="AN99" s="34">
        <v>320</v>
      </c>
      <c r="AO99" s="32">
        <v>20</v>
      </c>
      <c r="AP99" s="34" t="s">
        <v>251</v>
      </c>
      <c r="AQ99" s="32" t="s">
        <v>251</v>
      </c>
      <c r="AR99" s="30">
        <v>25</v>
      </c>
      <c r="AS99" s="30">
        <v>10</v>
      </c>
      <c r="AT99" s="28">
        <v>434</v>
      </c>
      <c r="AU99" s="30">
        <v>5</v>
      </c>
      <c r="AV99" s="34">
        <v>5</v>
      </c>
      <c r="AW99" s="34">
        <v>45</v>
      </c>
      <c r="AX99" s="32">
        <v>13</v>
      </c>
      <c r="AY99" s="34">
        <v>15</v>
      </c>
      <c r="AZ99" s="34">
        <v>195</v>
      </c>
      <c r="BA99" s="32">
        <v>8</v>
      </c>
      <c r="BB99" s="29">
        <v>30</v>
      </c>
      <c r="BC99" s="1">
        <v>420</v>
      </c>
      <c r="BD99" s="1">
        <v>183</v>
      </c>
      <c r="BE99" s="35">
        <v>65</v>
      </c>
      <c r="BF99" s="28">
        <v>431</v>
      </c>
      <c r="BG99" s="28">
        <v>123</v>
      </c>
      <c r="BH99" s="28">
        <v>339</v>
      </c>
    </row>
    <row r="100" spans="1:60" x14ac:dyDescent="0.45">
      <c r="A100" s="36">
        <v>840</v>
      </c>
      <c r="B100" s="37" t="s">
        <v>149</v>
      </c>
      <c r="C100" s="38" t="s">
        <v>338</v>
      </c>
      <c r="D100" s="28">
        <v>572</v>
      </c>
      <c r="E100" s="28">
        <v>586</v>
      </c>
      <c r="F100" s="28">
        <v>595</v>
      </c>
      <c r="G100" s="28">
        <v>580</v>
      </c>
      <c r="H100" s="28">
        <v>538</v>
      </c>
      <c r="I100" s="28">
        <v>494</v>
      </c>
      <c r="J100" s="28">
        <v>454</v>
      </c>
      <c r="K100" s="28">
        <v>454</v>
      </c>
      <c r="L100" s="28" t="s">
        <v>340</v>
      </c>
      <c r="M100" s="28" t="s">
        <v>344</v>
      </c>
      <c r="N100" s="28">
        <v>28</v>
      </c>
      <c r="O100" s="29">
        <v>52</v>
      </c>
      <c r="P100" s="28">
        <v>180</v>
      </c>
      <c r="Q100" s="28">
        <v>178</v>
      </c>
      <c r="R100" s="28">
        <v>193</v>
      </c>
      <c r="S100" s="28">
        <v>215</v>
      </c>
      <c r="T100" s="28">
        <v>228</v>
      </c>
      <c r="U100" s="28">
        <v>219</v>
      </c>
      <c r="V100" s="28">
        <v>196</v>
      </c>
      <c r="W100" s="28">
        <v>190</v>
      </c>
      <c r="X100" s="28" t="s">
        <v>340</v>
      </c>
      <c r="Y100" s="28" t="s">
        <v>341</v>
      </c>
      <c r="Z100" s="28">
        <v>69</v>
      </c>
      <c r="AA100" s="29">
        <v>75</v>
      </c>
      <c r="AB100" s="30">
        <v>115</v>
      </c>
      <c r="AC100" s="31">
        <v>54</v>
      </c>
      <c r="AD100" s="29">
        <v>10</v>
      </c>
      <c r="AE100" s="29">
        <v>5</v>
      </c>
      <c r="AF100" s="32">
        <v>39</v>
      </c>
      <c r="AG100" s="30">
        <v>65</v>
      </c>
      <c r="AH100" s="30">
        <v>60</v>
      </c>
      <c r="AI100" s="33">
        <v>-9</v>
      </c>
      <c r="AJ100" s="30">
        <v>60</v>
      </c>
      <c r="AK100" s="30">
        <v>45</v>
      </c>
      <c r="AL100" s="33">
        <v>-21</v>
      </c>
      <c r="AM100" s="34">
        <v>135</v>
      </c>
      <c r="AN100" s="34">
        <v>940</v>
      </c>
      <c r="AO100" s="32">
        <v>14</v>
      </c>
      <c r="AP100" s="34">
        <v>25</v>
      </c>
      <c r="AQ100" s="32">
        <v>11</v>
      </c>
      <c r="AR100" s="30">
        <v>55</v>
      </c>
      <c r="AS100" s="30">
        <v>40</v>
      </c>
      <c r="AT100" s="28">
        <v>431</v>
      </c>
      <c r="AU100" s="30">
        <v>0</v>
      </c>
      <c r="AV100" s="34" t="s">
        <v>251</v>
      </c>
      <c r="AW100" s="34">
        <v>40</v>
      </c>
      <c r="AX100" s="32" t="s">
        <v>251</v>
      </c>
      <c r="AY100" s="34">
        <v>15</v>
      </c>
      <c r="AZ100" s="34">
        <v>515</v>
      </c>
      <c r="BA100" s="32">
        <v>3</v>
      </c>
      <c r="BB100" s="29">
        <v>27</v>
      </c>
      <c r="BC100" s="1">
        <v>498</v>
      </c>
      <c r="BD100" s="1">
        <v>206</v>
      </c>
      <c r="BE100" s="35">
        <v>55</v>
      </c>
      <c r="BF100" s="28" t="s">
        <v>208</v>
      </c>
      <c r="BG100" s="28" t="s">
        <v>208</v>
      </c>
      <c r="BH100" s="28" t="s">
        <v>208</v>
      </c>
    </row>
    <row r="101" spans="1:60" x14ac:dyDescent="0.45">
      <c r="A101" s="36">
        <v>841</v>
      </c>
      <c r="B101" s="37" t="s">
        <v>150</v>
      </c>
      <c r="C101" s="38" t="s">
        <v>338</v>
      </c>
      <c r="D101" s="28">
        <v>616</v>
      </c>
      <c r="E101" s="28">
        <v>529</v>
      </c>
      <c r="F101" s="28">
        <v>437</v>
      </c>
      <c r="G101" s="28">
        <v>431</v>
      </c>
      <c r="H101" s="28">
        <v>466</v>
      </c>
      <c r="I101" s="28">
        <v>475</v>
      </c>
      <c r="J101" s="28">
        <v>531</v>
      </c>
      <c r="K101" s="28">
        <v>507</v>
      </c>
      <c r="L101" s="28" t="s">
        <v>340</v>
      </c>
      <c r="M101" s="28" t="s">
        <v>341</v>
      </c>
      <c r="N101" s="28">
        <v>81</v>
      </c>
      <c r="O101" s="29">
        <v>92</v>
      </c>
      <c r="P101" s="28" t="s">
        <v>251</v>
      </c>
      <c r="Q101" s="28" t="s">
        <v>251</v>
      </c>
      <c r="R101" s="28" t="s">
        <v>251</v>
      </c>
      <c r="S101" s="28">
        <v>111</v>
      </c>
      <c r="T101" s="28">
        <v>188</v>
      </c>
      <c r="U101" s="28">
        <v>193</v>
      </c>
      <c r="V101" s="28">
        <v>211</v>
      </c>
      <c r="W101" s="28">
        <v>166</v>
      </c>
      <c r="X101" s="28" t="s">
        <v>340</v>
      </c>
      <c r="Y101" s="28" t="s">
        <v>341</v>
      </c>
      <c r="Z101" s="28">
        <v>45</v>
      </c>
      <c r="AA101" s="29">
        <v>49</v>
      </c>
      <c r="AB101" s="30">
        <v>30</v>
      </c>
      <c r="AC101" s="31">
        <v>50</v>
      </c>
      <c r="AD101" s="29">
        <v>5</v>
      </c>
      <c r="AE101" s="29">
        <v>5</v>
      </c>
      <c r="AF101" s="32" t="s">
        <v>251</v>
      </c>
      <c r="AG101" s="30">
        <v>10</v>
      </c>
      <c r="AH101" s="30">
        <v>15</v>
      </c>
      <c r="AI101" s="33">
        <v>33</v>
      </c>
      <c r="AJ101" s="30">
        <v>10</v>
      </c>
      <c r="AK101" s="30">
        <v>15</v>
      </c>
      <c r="AL101" s="33">
        <v>27</v>
      </c>
      <c r="AM101" s="34">
        <v>40</v>
      </c>
      <c r="AN101" s="34">
        <v>270</v>
      </c>
      <c r="AO101" s="32">
        <v>15</v>
      </c>
      <c r="AP101" s="34" t="s">
        <v>251</v>
      </c>
      <c r="AQ101" s="32" t="s">
        <v>251</v>
      </c>
      <c r="AR101" s="30">
        <v>15</v>
      </c>
      <c r="AS101" s="30">
        <v>15</v>
      </c>
      <c r="AT101" s="28">
        <v>464</v>
      </c>
      <c r="AU101" s="30" t="s">
        <v>251</v>
      </c>
      <c r="AV101" s="34" t="s">
        <v>251</v>
      </c>
      <c r="AW101" s="34">
        <v>15</v>
      </c>
      <c r="AX101" s="32" t="s">
        <v>251</v>
      </c>
      <c r="AY101" s="34">
        <v>10</v>
      </c>
      <c r="AZ101" s="34">
        <v>160</v>
      </c>
      <c r="BA101" s="32">
        <v>7</v>
      </c>
      <c r="BB101" s="29">
        <v>27</v>
      </c>
      <c r="BC101" s="1">
        <v>500</v>
      </c>
      <c r="BD101" s="1">
        <v>220</v>
      </c>
      <c r="BE101" s="35">
        <v>56</v>
      </c>
      <c r="BF101" s="28" t="s">
        <v>208</v>
      </c>
      <c r="BG101" s="28" t="s">
        <v>208</v>
      </c>
      <c r="BH101" s="28" t="s">
        <v>208</v>
      </c>
    </row>
    <row r="102" spans="1:60" x14ac:dyDescent="0.45">
      <c r="A102" s="36">
        <v>845</v>
      </c>
      <c r="B102" s="37" t="s">
        <v>151</v>
      </c>
      <c r="C102" s="38" t="s">
        <v>338</v>
      </c>
      <c r="D102" s="28">
        <v>548</v>
      </c>
      <c r="E102" s="28">
        <v>553</v>
      </c>
      <c r="F102" s="28">
        <v>538</v>
      </c>
      <c r="G102" s="28">
        <v>533</v>
      </c>
      <c r="H102" s="28">
        <v>520</v>
      </c>
      <c r="I102" s="28">
        <v>516</v>
      </c>
      <c r="J102" s="28">
        <v>477</v>
      </c>
      <c r="K102" s="28">
        <v>454</v>
      </c>
      <c r="L102" s="28" t="s">
        <v>343</v>
      </c>
      <c r="M102" s="28" t="s">
        <v>341</v>
      </c>
      <c r="N102" s="28">
        <v>28</v>
      </c>
      <c r="O102" s="29">
        <v>52</v>
      </c>
      <c r="P102" s="28">
        <v>154</v>
      </c>
      <c r="Q102" s="28">
        <v>179</v>
      </c>
      <c r="R102" s="28">
        <v>168</v>
      </c>
      <c r="S102" s="28">
        <v>198</v>
      </c>
      <c r="T102" s="28">
        <v>190</v>
      </c>
      <c r="U102" s="28">
        <v>222</v>
      </c>
      <c r="V102" s="28">
        <v>210</v>
      </c>
      <c r="W102" s="28">
        <v>220</v>
      </c>
      <c r="X102" s="28" t="s">
        <v>343</v>
      </c>
      <c r="Y102" s="28" t="s">
        <v>339</v>
      </c>
      <c r="Z102" s="28">
        <v>99</v>
      </c>
      <c r="AA102" s="29">
        <v>104</v>
      </c>
      <c r="AB102" s="30">
        <v>130</v>
      </c>
      <c r="AC102" s="31">
        <v>64</v>
      </c>
      <c r="AD102" s="29">
        <v>15</v>
      </c>
      <c r="AE102" s="29">
        <v>35</v>
      </c>
      <c r="AF102" s="32">
        <v>89</v>
      </c>
      <c r="AG102" s="30">
        <v>45</v>
      </c>
      <c r="AH102" s="30">
        <v>70</v>
      </c>
      <c r="AI102" s="33">
        <v>57</v>
      </c>
      <c r="AJ102" s="30">
        <v>40</v>
      </c>
      <c r="AK102" s="30">
        <v>40</v>
      </c>
      <c r="AL102" s="33">
        <v>3</v>
      </c>
      <c r="AM102" s="34">
        <v>115</v>
      </c>
      <c r="AN102" s="34">
        <v>540</v>
      </c>
      <c r="AO102" s="32">
        <v>22</v>
      </c>
      <c r="AP102" s="34">
        <v>35</v>
      </c>
      <c r="AQ102" s="32">
        <v>14</v>
      </c>
      <c r="AR102" s="30">
        <v>60</v>
      </c>
      <c r="AS102" s="30">
        <v>35</v>
      </c>
      <c r="AT102" s="28">
        <v>414</v>
      </c>
      <c r="AU102" s="30" t="s">
        <v>251</v>
      </c>
      <c r="AV102" s="34">
        <v>10</v>
      </c>
      <c r="AW102" s="34">
        <v>80</v>
      </c>
      <c r="AX102" s="32">
        <v>13</v>
      </c>
      <c r="AY102" s="34">
        <v>25</v>
      </c>
      <c r="AZ102" s="34">
        <v>325</v>
      </c>
      <c r="BA102" s="32">
        <v>7</v>
      </c>
      <c r="BB102" s="29">
        <v>31</v>
      </c>
      <c r="BC102" s="1">
        <v>430</v>
      </c>
      <c r="BD102" s="1">
        <v>163</v>
      </c>
      <c r="BE102" s="35">
        <v>63</v>
      </c>
      <c r="BF102" s="28" t="s">
        <v>208</v>
      </c>
      <c r="BG102" s="28" t="s">
        <v>208</v>
      </c>
      <c r="BH102" s="28" t="s">
        <v>208</v>
      </c>
    </row>
    <row r="103" spans="1:60" x14ac:dyDescent="0.45">
      <c r="A103" s="36">
        <v>846</v>
      </c>
      <c r="B103" s="37" t="s">
        <v>152</v>
      </c>
      <c r="C103" s="38" t="s">
        <v>338</v>
      </c>
      <c r="D103" s="28">
        <v>483</v>
      </c>
      <c r="E103" s="28">
        <v>556</v>
      </c>
      <c r="F103" s="28">
        <v>578</v>
      </c>
      <c r="G103" s="28">
        <v>592</v>
      </c>
      <c r="H103" s="28">
        <v>571</v>
      </c>
      <c r="I103" s="28">
        <v>559</v>
      </c>
      <c r="J103" s="28">
        <v>516</v>
      </c>
      <c r="K103" s="28">
        <v>468</v>
      </c>
      <c r="L103" s="28" t="s">
        <v>343</v>
      </c>
      <c r="M103" s="28" t="s">
        <v>341</v>
      </c>
      <c r="N103" s="28">
        <v>42</v>
      </c>
      <c r="O103" s="29">
        <v>68</v>
      </c>
      <c r="P103" s="28">
        <v>146</v>
      </c>
      <c r="Q103" s="28">
        <v>206</v>
      </c>
      <c r="R103" s="28">
        <v>223</v>
      </c>
      <c r="S103" s="28">
        <v>225</v>
      </c>
      <c r="T103" s="28">
        <v>234</v>
      </c>
      <c r="U103" s="28">
        <v>250</v>
      </c>
      <c r="V103" s="28">
        <v>239</v>
      </c>
      <c r="W103" s="28">
        <v>187</v>
      </c>
      <c r="X103" s="28" t="s">
        <v>343</v>
      </c>
      <c r="Y103" s="28" t="s">
        <v>341</v>
      </c>
      <c r="Z103" s="28">
        <v>66</v>
      </c>
      <c r="AA103" s="29">
        <v>70</v>
      </c>
      <c r="AB103" s="30">
        <v>80</v>
      </c>
      <c r="AC103" s="31">
        <v>59</v>
      </c>
      <c r="AD103" s="29">
        <v>5</v>
      </c>
      <c r="AE103" s="29">
        <v>10</v>
      </c>
      <c r="AF103" s="32" t="s">
        <v>251</v>
      </c>
      <c r="AG103" s="30">
        <v>45</v>
      </c>
      <c r="AH103" s="30">
        <v>35</v>
      </c>
      <c r="AI103" s="33">
        <v>-20</v>
      </c>
      <c r="AJ103" s="30">
        <v>35</v>
      </c>
      <c r="AK103" s="30">
        <v>30</v>
      </c>
      <c r="AL103" s="33">
        <v>-9</v>
      </c>
      <c r="AM103" s="34">
        <v>95</v>
      </c>
      <c r="AN103" s="34">
        <v>600</v>
      </c>
      <c r="AO103" s="32">
        <v>16</v>
      </c>
      <c r="AP103" s="34">
        <v>25</v>
      </c>
      <c r="AQ103" s="32">
        <v>15</v>
      </c>
      <c r="AR103" s="30">
        <v>30</v>
      </c>
      <c r="AS103" s="30">
        <v>25</v>
      </c>
      <c r="AT103" s="28">
        <v>436</v>
      </c>
      <c r="AU103" s="30" t="s">
        <v>251</v>
      </c>
      <c r="AV103" s="34" t="s">
        <v>251</v>
      </c>
      <c r="AW103" s="34">
        <v>150</v>
      </c>
      <c r="AX103" s="32" t="s">
        <v>251</v>
      </c>
      <c r="AY103" s="34">
        <v>30</v>
      </c>
      <c r="AZ103" s="34">
        <v>415</v>
      </c>
      <c r="BA103" s="32">
        <v>7</v>
      </c>
      <c r="BB103" s="29">
        <v>31</v>
      </c>
      <c r="BC103" s="1">
        <v>465</v>
      </c>
      <c r="BD103" s="1">
        <v>203</v>
      </c>
      <c r="BE103" s="35">
        <v>60</v>
      </c>
      <c r="BF103" s="28" t="s">
        <v>208</v>
      </c>
      <c r="BG103" s="28" t="s">
        <v>208</v>
      </c>
      <c r="BH103" s="28" t="s">
        <v>208</v>
      </c>
    </row>
    <row r="104" spans="1:60" x14ac:dyDescent="0.45">
      <c r="A104" s="36">
        <v>850</v>
      </c>
      <c r="B104" s="37" t="s">
        <v>153</v>
      </c>
      <c r="C104" s="38" t="s">
        <v>338</v>
      </c>
      <c r="D104" s="28">
        <v>540</v>
      </c>
      <c r="E104" s="28">
        <v>566</v>
      </c>
      <c r="F104" s="28">
        <v>599</v>
      </c>
      <c r="G104" s="28">
        <v>587</v>
      </c>
      <c r="H104" s="28">
        <v>573</v>
      </c>
      <c r="I104" s="28">
        <v>554</v>
      </c>
      <c r="J104" s="28">
        <v>539</v>
      </c>
      <c r="K104" s="28">
        <v>502</v>
      </c>
      <c r="L104" s="28" t="s">
        <v>340</v>
      </c>
      <c r="M104" s="28" t="s">
        <v>341</v>
      </c>
      <c r="N104" s="28">
        <v>76</v>
      </c>
      <c r="O104" s="29">
        <v>88</v>
      </c>
      <c r="P104" s="28">
        <v>163</v>
      </c>
      <c r="Q104" s="28">
        <v>175</v>
      </c>
      <c r="R104" s="28">
        <v>192</v>
      </c>
      <c r="S104" s="28">
        <v>196</v>
      </c>
      <c r="T104" s="28">
        <v>214</v>
      </c>
      <c r="U104" s="28">
        <v>240</v>
      </c>
      <c r="V104" s="28">
        <v>248</v>
      </c>
      <c r="W104" s="28">
        <v>235</v>
      </c>
      <c r="X104" s="28" t="s">
        <v>340</v>
      </c>
      <c r="Y104" s="28" t="s">
        <v>341</v>
      </c>
      <c r="Z104" s="28">
        <v>114</v>
      </c>
      <c r="AA104" s="29">
        <v>117</v>
      </c>
      <c r="AB104" s="30">
        <v>195</v>
      </c>
      <c r="AC104" s="31">
        <v>59</v>
      </c>
      <c r="AD104" s="29">
        <v>30</v>
      </c>
      <c r="AE104" s="29">
        <v>30</v>
      </c>
      <c r="AF104" s="32">
        <v>73</v>
      </c>
      <c r="AG104" s="30">
        <v>90</v>
      </c>
      <c r="AH104" s="30">
        <v>80</v>
      </c>
      <c r="AI104" s="33">
        <v>-10</v>
      </c>
      <c r="AJ104" s="30">
        <v>80</v>
      </c>
      <c r="AK104" s="30">
        <v>60</v>
      </c>
      <c r="AL104" s="33">
        <v>-24</v>
      </c>
      <c r="AM104" s="34">
        <v>210</v>
      </c>
      <c r="AN104" s="34">
        <v>1560</v>
      </c>
      <c r="AO104" s="32">
        <v>13</v>
      </c>
      <c r="AP104" s="34">
        <v>35</v>
      </c>
      <c r="AQ104" s="32">
        <v>9</v>
      </c>
      <c r="AR104" s="30">
        <v>70</v>
      </c>
      <c r="AS104" s="30">
        <v>45</v>
      </c>
      <c r="AT104" s="28">
        <v>425</v>
      </c>
      <c r="AU104" s="30">
        <v>0</v>
      </c>
      <c r="AV104" s="34">
        <v>15</v>
      </c>
      <c r="AW104" s="34">
        <v>215</v>
      </c>
      <c r="AX104" s="32">
        <v>7</v>
      </c>
      <c r="AY104" s="34">
        <v>55</v>
      </c>
      <c r="AZ104" s="34">
        <v>1110</v>
      </c>
      <c r="BA104" s="32">
        <v>5</v>
      </c>
      <c r="BB104" s="29">
        <v>24</v>
      </c>
      <c r="BC104" s="1">
        <v>451</v>
      </c>
      <c r="BD104" s="1">
        <v>170</v>
      </c>
      <c r="BE104" s="35">
        <v>58</v>
      </c>
      <c r="BF104" s="28" t="s">
        <v>208</v>
      </c>
      <c r="BG104" s="28" t="s">
        <v>208</v>
      </c>
      <c r="BH104" s="28" t="s">
        <v>208</v>
      </c>
    </row>
    <row r="105" spans="1:60" x14ac:dyDescent="0.45">
      <c r="A105" s="36">
        <v>851</v>
      </c>
      <c r="B105" s="37" t="s">
        <v>154</v>
      </c>
      <c r="C105" s="38" t="s">
        <v>338</v>
      </c>
      <c r="D105" s="28">
        <v>733</v>
      </c>
      <c r="E105" s="28">
        <v>743</v>
      </c>
      <c r="F105" s="28">
        <v>856</v>
      </c>
      <c r="G105" s="28">
        <v>666</v>
      </c>
      <c r="H105" s="28">
        <v>644</v>
      </c>
      <c r="I105" s="28">
        <v>541</v>
      </c>
      <c r="J105" s="28">
        <v>488</v>
      </c>
      <c r="K105" s="28">
        <v>416</v>
      </c>
      <c r="L105" s="28" t="s">
        <v>343</v>
      </c>
      <c r="M105" s="28" t="s">
        <v>341</v>
      </c>
      <c r="N105" s="28" t="s">
        <v>342</v>
      </c>
      <c r="O105" s="29">
        <v>35</v>
      </c>
      <c r="P105" s="28">
        <v>95</v>
      </c>
      <c r="Q105" s="28">
        <v>146</v>
      </c>
      <c r="R105" s="28">
        <v>215</v>
      </c>
      <c r="S105" s="28">
        <v>233</v>
      </c>
      <c r="T105" s="28">
        <v>270</v>
      </c>
      <c r="U105" s="28">
        <v>251</v>
      </c>
      <c r="V105" s="28">
        <v>241</v>
      </c>
      <c r="W105" s="28">
        <v>206</v>
      </c>
      <c r="X105" s="28" t="s">
        <v>343</v>
      </c>
      <c r="Y105" s="28" t="s">
        <v>341</v>
      </c>
      <c r="Z105" s="28">
        <v>85</v>
      </c>
      <c r="AA105" s="29">
        <v>90</v>
      </c>
      <c r="AB105" s="30">
        <v>80</v>
      </c>
      <c r="AC105" s="31">
        <v>63</v>
      </c>
      <c r="AD105" s="29">
        <v>10</v>
      </c>
      <c r="AE105" s="29" t="s">
        <v>251</v>
      </c>
      <c r="AF105" s="32" t="s">
        <v>251</v>
      </c>
      <c r="AG105" s="30">
        <v>25</v>
      </c>
      <c r="AH105" s="30">
        <v>30</v>
      </c>
      <c r="AI105" s="33">
        <v>30</v>
      </c>
      <c r="AJ105" s="30">
        <v>20</v>
      </c>
      <c r="AK105" s="30">
        <v>30</v>
      </c>
      <c r="AL105" s="33">
        <v>50</v>
      </c>
      <c r="AM105" s="34">
        <v>90</v>
      </c>
      <c r="AN105" s="34">
        <v>435</v>
      </c>
      <c r="AO105" s="32">
        <v>21</v>
      </c>
      <c r="AP105" s="34">
        <v>15</v>
      </c>
      <c r="AQ105" s="32">
        <v>11</v>
      </c>
      <c r="AR105" s="30">
        <v>25</v>
      </c>
      <c r="AS105" s="30">
        <v>25</v>
      </c>
      <c r="AT105" s="28">
        <v>356</v>
      </c>
      <c r="AU105" s="30" t="s">
        <v>251</v>
      </c>
      <c r="AV105" s="34" t="s">
        <v>251</v>
      </c>
      <c r="AW105" s="34">
        <v>110</v>
      </c>
      <c r="AX105" s="32" t="s">
        <v>251</v>
      </c>
      <c r="AY105" s="34">
        <v>15</v>
      </c>
      <c r="AZ105" s="34">
        <v>280</v>
      </c>
      <c r="BA105" s="32">
        <v>6</v>
      </c>
      <c r="BB105" s="29">
        <v>23</v>
      </c>
      <c r="BC105" s="1">
        <v>482</v>
      </c>
      <c r="BD105" s="1">
        <v>205</v>
      </c>
      <c r="BE105" s="35">
        <v>56</v>
      </c>
      <c r="BF105" s="28" t="s">
        <v>208</v>
      </c>
      <c r="BG105" s="28" t="s">
        <v>208</v>
      </c>
      <c r="BH105" s="28" t="s">
        <v>208</v>
      </c>
    </row>
    <row r="106" spans="1:60" x14ac:dyDescent="0.45">
      <c r="A106" s="36">
        <v>852</v>
      </c>
      <c r="B106" s="37" t="s">
        <v>155</v>
      </c>
      <c r="C106" s="38" t="s">
        <v>338</v>
      </c>
      <c r="D106" s="28">
        <v>598</v>
      </c>
      <c r="E106" s="28">
        <v>634</v>
      </c>
      <c r="F106" s="28">
        <v>691</v>
      </c>
      <c r="G106" s="28">
        <v>697</v>
      </c>
      <c r="H106" s="28">
        <v>674</v>
      </c>
      <c r="I106" s="28">
        <v>684</v>
      </c>
      <c r="J106" s="28">
        <v>633</v>
      </c>
      <c r="K106" s="28">
        <v>604</v>
      </c>
      <c r="L106" s="28" t="s">
        <v>340</v>
      </c>
      <c r="M106" s="28" t="s">
        <v>341</v>
      </c>
      <c r="N106" s="28">
        <v>178</v>
      </c>
      <c r="O106" s="29">
        <v>130</v>
      </c>
      <c r="P106" s="28">
        <v>131</v>
      </c>
      <c r="Q106" s="28">
        <v>136</v>
      </c>
      <c r="R106" s="28">
        <v>139</v>
      </c>
      <c r="S106" s="28">
        <v>185</v>
      </c>
      <c r="T106" s="28">
        <v>243</v>
      </c>
      <c r="U106" s="28">
        <v>253</v>
      </c>
      <c r="V106" s="28">
        <v>245</v>
      </c>
      <c r="W106" s="28">
        <v>208</v>
      </c>
      <c r="X106" s="28" t="s">
        <v>340</v>
      </c>
      <c r="Y106" s="28" t="s">
        <v>341</v>
      </c>
      <c r="Z106" s="28">
        <v>87</v>
      </c>
      <c r="AA106" s="29">
        <v>94</v>
      </c>
      <c r="AB106" s="30">
        <v>120</v>
      </c>
      <c r="AC106" s="31">
        <v>44</v>
      </c>
      <c r="AD106" s="29">
        <v>5</v>
      </c>
      <c r="AE106" s="29">
        <v>15</v>
      </c>
      <c r="AF106" s="32">
        <v>56</v>
      </c>
      <c r="AG106" s="30">
        <v>65</v>
      </c>
      <c r="AH106" s="30">
        <v>45</v>
      </c>
      <c r="AI106" s="33">
        <v>-29</v>
      </c>
      <c r="AJ106" s="30">
        <v>60</v>
      </c>
      <c r="AK106" s="30">
        <v>40</v>
      </c>
      <c r="AL106" s="33">
        <v>-33</v>
      </c>
      <c r="AM106" s="34">
        <v>195</v>
      </c>
      <c r="AN106" s="34">
        <v>625</v>
      </c>
      <c r="AO106" s="32">
        <v>31</v>
      </c>
      <c r="AP106" s="34">
        <v>25</v>
      </c>
      <c r="AQ106" s="32">
        <v>8</v>
      </c>
      <c r="AR106" s="30">
        <v>55</v>
      </c>
      <c r="AS106" s="30">
        <v>35</v>
      </c>
      <c r="AT106" s="28">
        <v>495</v>
      </c>
      <c r="AU106" s="30" t="s">
        <v>251</v>
      </c>
      <c r="AV106" s="34">
        <v>30</v>
      </c>
      <c r="AW106" s="34">
        <v>125</v>
      </c>
      <c r="AX106" s="32">
        <v>25</v>
      </c>
      <c r="AY106" s="34">
        <v>70</v>
      </c>
      <c r="AZ106" s="34">
        <v>390</v>
      </c>
      <c r="BA106" s="32">
        <v>17</v>
      </c>
      <c r="BB106" s="29">
        <v>30</v>
      </c>
      <c r="BC106" s="1">
        <v>470</v>
      </c>
      <c r="BD106" s="1">
        <v>220</v>
      </c>
      <c r="BE106" s="35">
        <v>57</v>
      </c>
      <c r="BF106" s="28" t="s">
        <v>208</v>
      </c>
      <c r="BG106" s="28" t="s">
        <v>208</v>
      </c>
      <c r="BH106" s="28" t="s">
        <v>208</v>
      </c>
    </row>
    <row r="107" spans="1:60" x14ac:dyDescent="0.45">
      <c r="A107" s="36">
        <v>855</v>
      </c>
      <c r="B107" s="37" t="s">
        <v>156</v>
      </c>
      <c r="C107" s="38" t="s">
        <v>338</v>
      </c>
      <c r="D107" s="28">
        <v>590</v>
      </c>
      <c r="E107" s="28">
        <v>549</v>
      </c>
      <c r="F107" s="28">
        <v>596</v>
      </c>
      <c r="G107" s="28">
        <v>583</v>
      </c>
      <c r="H107" s="28">
        <v>546</v>
      </c>
      <c r="I107" s="28">
        <v>517</v>
      </c>
      <c r="J107" s="28">
        <v>466</v>
      </c>
      <c r="K107" s="28">
        <v>413</v>
      </c>
      <c r="L107" s="28" t="s">
        <v>340</v>
      </c>
      <c r="M107" s="28" t="s">
        <v>341</v>
      </c>
      <c r="N107" s="28" t="s">
        <v>342</v>
      </c>
      <c r="O107" s="29">
        <v>33</v>
      </c>
      <c r="P107" s="28">
        <v>110</v>
      </c>
      <c r="Q107" s="28">
        <v>143</v>
      </c>
      <c r="R107" s="28">
        <v>189</v>
      </c>
      <c r="S107" s="28">
        <v>213</v>
      </c>
      <c r="T107" s="28">
        <v>209</v>
      </c>
      <c r="U107" s="28">
        <v>195</v>
      </c>
      <c r="V107" s="28">
        <v>171</v>
      </c>
      <c r="W107" s="28">
        <v>153</v>
      </c>
      <c r="X107" s="28" t="s">
        <v>343</v>
      </c>
      <c r="Y107" s="28" t="s">
        <v>341</v>
      </c>
      <c r="Z107" s="28">
        <v>32</v>
      </c>
      <c r="AA107" s="29">
        <v>32</v>
      </c>
      <c r="AB107" s="30">
        <v>110</v>
      </c>
      <c r="AC107" s="31">
        <v>64</v>
      </c>
      <c r="AD107" s="29">
        <v>10</v>
      </c>
      <c r="AE107" s="29">
        <v>45</v>
      </c>
      <c r="AF107" s="32">
        <v>62</v>
      </c>
      <c r="AG107" s="30">
        <v>40</v>
      </c>
      <c r="AH107" s="30">
        <v>40</v>
      </c>
      <c r="AI107" s="33">
        <v>-10</v>
      </c>
      <c r="AJ107" s="30">
        <v>35</v>
      </c>
      <c r="AK107" s="30">
        <v>30</v>
      </c>
      <c r="AL107" s="33">
        <v>-24</v>
      </c>
      <c r="AM107" s="34">
        <v>105</v>
      </c>
      <c r="AN107" s="34">
        <v>650</v>
      </c>
      <c r="AO107" s="32">
        <v>16</v>
      </c>
      <c r="AP107" s="34">
        <v>15</v>
      </c>
      <c r="AQ107" s="32">
        <v>8</v>
      </c>
      <c r="AR107" s="30">
        <v>35</v>
      </c>
      <c r="AS107" s="30">
        <v>15</v>
      </c>
      <c r="AT107" s="28">
        <v>346</v>
      </c>
      <c r="AU107" s="30">
        <v>0</v>
      </c>
      <c r="AV107" s="34">
        <v>10</v>
      </c>
      <c r="AW107" s="34">
        <v>90</v>
      </c>
      <c r="AX107" s="32">
        <v>14</v>
      </c>
      <c r="AY107" s="34">
        <v>15</v>
      </c>
      <c r="AZ107" s="34">
        <v>425</v>
      </c>
      <c r="BA107" s="32">
        <v>4</v>
      </c>
      <c r="BB107" s="29">
        <v>33</v>
      </c>
      <c r="BC107" s="1">
        <v>461</v>
      </c>
      <c r="BD107" s="1">
        <v>171</v>
      </c>
      <c r="BE107" s="35">
        <v>60</v>
      </c>
      <c r="BF107" s="28" t="s">
        <v>208</v>
      </c>
      <c r="BG107" s="28" t="s">
        <v>208</v>
      </c>
      <c r="BH107" s="28" t="s">
        <v>208</v>
      </c>
    </row>
    <row r="108" spans="1:60" x14ac:dyDescent="0.45">
      <c r="A108" s="36">
        <v>856</v>
      </c>
      <c r="B108" s="37" t="s">
        <v>157</v>
      </c>
      <c r="C108" s="38" t="s">
        <v>338</v>
      </c>
      <c r="D108" s="28">
        <v>640</v>
      </c>
      <c r="E108" s="28">
        <v>631</v>
      </c>
      <c r="F108" s="28">
        <v>568</v>
      </c>
      <c r="G108" s="28">
        <v>514</v>
      </c>
      <c r="H108" s="28">
        <v>521</v>
      </c>
      <c r="I108" s="28">
        <v>488</v>
      </c>
      <c r="J108" s="28">
        <v>484</v>
      </c>
      <c r="K108" s="28">
        <v>438</v>
      </c>
      <c r="L108" s="28" t="s">
        <v>340</v>
      </c>
      <c r="M108" s="28" t="s">
        <v>341</v>
      </c>
      <c r="N108" s="28">
        <v>12</v>
      </c>
      <c r="O108" s="29">
        <v>46</v>
      </c>
      <c r="P108" s="28">
        <v>146</v>
      </c>
      <c r="Q108" s="28">
        <v>127</v>
      </c>
      <c r="R108" s="28">
        <v>104</v>
      </c>
      <c r="S108" s="28">
        <v>97</v>
      </c>
      <c r="T108" s="28">
        <v>109</v>
      </c>
      <c r="U108" s="28">
        <v>109</v>
      </c>
      <c r="V108" s="28">
        <v>130</v>
      </c>
      <c r="W108" s="28">
        <v>114</v>
      </c>
      <c r="X108" s="28" t="s">
        <v>340</v>
      </c>
      <c r="Y108" s="28" t="s">
        <v>341</v>
      </c>
      <c r="Z108" s="28" t="s">
        <v>342</v>
      </c>
      <c r="AA108" s="29">
        <v>11</v>
      </c>
      <c r="AB108" s="30">
        <v>85</v>
      </c>
      <c r="AC108" s="31">
        <v>49</v>
      </c>
      <c r="AD108" s="29" t="s">
        <v>346</v>
      </c>
      <c r="AE108" s="29" t="s">
        <v>346</v>
      </c>
      <c r="AF108" s="32" t="s">
        <v>345</v>
      </c>
      <c r="AG108" s="30">
        <v>45</v>
      </c>
      <c r="AH108" s="30">
        <v>30</v>
      </c>
      <c r="AI108" s="33">
        <v>-32</v>
      </c>
      <c r="AJ108" s="30">
        <v>40</v>
      </c>
      <c r="AK108" s="30">
        <v>40</v>
      </c>
      <c r="AL108" s="33">
        <v>11</v>
      </c>
      <c r="AM108" s="34">
        <v>100</v>
      </c>
      <c r="AN108" s="34">
        <v>640</v>
      </c>
      <c r="AO108" s="32">
        <v>15</v>
      </c>
      <c r="AP108" s="34">
        <v>10</v>
      </c>
      <c r="AQ108" s="32">
        <v>6</v>
      </c>
      <c r="AR108" s="30">
        <v>55</v>
      </c>
      <c r="AS108" s="30">
        <v>40</v>
      </c>
      <c r="AT108" s="28">
        <v>409</v>
      </c>
      <c r="AU108" s="30">
        <v>0</v>
      </c>
      <c r="AV108" s="34">
        <v>25</v>
      </c>
      <c r="AW108" s="34">
        <v>245</v>
      </c>
      <c r="AX108" s="32">
        <v>10</v>
      </c>
      <c r="AY108" s="34">
        <v>20</v>
      </c>
      <c r="AZ108" s="34">
        <v>440</v>
      </c>
      <c r="BA108" s="32">
        <v>5</v>
      </c>
      <c r="BB108" s="29">
        <v>34</v>
      </c>
      <c r="BC108" s="1">
        <v>564</v>
      </c>
      <c r="BD108" s="1">
        <v>226</v>
      </c>
      <c r="BE108" s="35">
        <v>46</v>
      </c>
      <c r="BF108" s="28" t="s">
        <v>208</v>
      </c>
      <c r="BG108" s="28" t="s">
        <v>208</v>
      </c>
      <c r="BH108" s="28" t="s">
        <v>208</v>
      </c>
    </row>
    <row r="109" spans="1:60" x14ac:dyDescent="0.45">
      <c r="A109" s="36">
        <v>857</v>
      </c>
      <c r="B109" s="37" t="s">
        <v>158</v>
      </c>
      <c r="C109" s="38" t="s">
        <v>338</v>
      </c>
      <c r="D109" s="28" t="s">
        <v>251</v>
      </c>
      <c r="E109" s="28" t="s">
        <v>251</v>
      </c>
      <c r="F109" s="28" t="s">
        <v>251</v>
      </c>
      <c r="G109" s="28" t="s">
        <v>251</v>
      </c>
      <c r="H109" s="28" t="s">
        <v>251</v>
      </c>
      <c r="I109" s="28" t="s">
        <v>251</v>
      </c>
      <c r="J109" s="28" t="s">
        <v>251</v>
      </c>
      <c r="K109" s="28">
        <v>361</v>
      </c>
      <c r="L109" s="28" t="s">
        <v>208</v>
      </c>
      <c r="M109" s="28" t="s">
        <v>251</v>
      </c>
      <c r="N109" s="28" t="s">
        <v>342</v>
      </c>
      <c r="O109" s="29">
        <v>8</v>
      </c>
      <c r="P109" s="28" t="s">
        <v>251</v>
      </c>
      <c r="Q109" s="28" t="s">
        <v>251</v>
      </c>
      <c r="R109" s="28" t="s">
        <v>251</v>
      </c>
      <c r="S109" s="28" t="s">
        <v>251</v>
      </c>
      <c r="T109" s="28" t="s">
        <v>251</v>
      </c>
      <c r="U109" s="28" t="s">
        <v>251</v>
      </c>
      <c r="V109" s="28" t="s">
        <v>251</v>
      </c>
      <c r="W109" s="28">
        <v>85</v>
      </c>
      <c r="X109" s="28" t="s">
        <v>208</v>
      </c>
      <c r="Y109" s="28" t="s">
        <v>251</v>
      </c>
      <c r="Z109" s="28" t="s">
        <v>342</v>
      </c>
      <c r="AA109" s="29">
        <v>4</v>
      </c>
      <c r="AB109" s="30">
        <v>10</v>
      </c>
      <c r="AC109" s="31">
        <v>71</v>
      </c>
      <c r="AD109" s="29">
        <v>0</v>
      </c>
      <c r="AE109" s="29">
        <v>0</v>
      </c>
      <c r="AF109" s="32" t="s">
        <v>345</v>
      </c>
      <c r="AG109" s="30" t="s">
        <v>251</v>
      </c>
      <c r="AH109" s="30">
        <v>0</v>
      </c>
      <c r="AI109" s="33" t="s">
        <v>251</v>
      </c>
      <c r="AJ109" s="30" t="s">
        <v>251</v>
      </c>
      <c r="AK109" s="30" t="s">
        <v>251</v>
      </c>
      <c r="AL109" s="33" t="s">
        <v>251</v>
      </c>
      <c r="AM109" s="34">
        <v>10</v>
      </c>
      <c r="AN109" s="34">
        <v>55</v>
      </c>
      <c r="AO109" s="32">
        <v>22</v>
      </c>
      <c r="AP109" s="34" t="s">
        <v>251</v>
      </c>
      <c r="AQ109" s="32" t="s">
        <v>251</v>
      </c>
      <c r="AR109" s="30" t="s">
        <v>251</v>
      </c>
      <c r="AS109" s="30" t="s">
        <v>251</v>
      </c>
      <c r="AT109" s="28">
        <v>318</v>
      </c>
      <c r="AU109" s="30">
        <v>0</v>
      </c>
      <c r="AV109" s="34">
        <v>0</v>
      </c>
      <c r="AW109" s="34" t="s">
        <v>251</v>
      </c>
      <c r="AX109" s="32">
        <v>0</v>
      </c>
      <c r="AY109" s="34" t="s">
        <v>251</v>
      </c>
      <c r="AZ109" s="34">
        <v>35</v>
      </c>
      <c r="BA109" s="32" t="s">
        <v>251</v>
      </c>
      <c r="BB109" s="29">
        <v>29</v>
      </c>
      <c r="BC109" s="1">
        <v>452</v>
      </c>
      <c r="BD109" s="1">
        <v>189</v>
      </c>
      <c r="BE109" s="35">
        <v>61</v>
      </c>
      <c r="BF109" s="28" t="s">
        <v>208</v>
      </c>
      <c r="BG109" s="28" t="s">
        <v>208</v>
      </c>
      <c r="BH109" s="28" t="s">
        <v>208</v>
      </c>
    </row>
    <row r="110" spans="1:60" x14ac:dyDescent="0.45">
      <c r="A110" s="36">
        <v>860</v>
      </c>
      <c r="B110" s="37" t="s">
        <v>159</v>
      </c>
      <c r="C110" s="38" t="s">
        <v>338</v>
      </c>
      <c r="D110" s="28">
        <v>618</v>
      </c>
      <c r="E110" s="28">
        <v>605</v>
      </c>
      <c r="F110" s="28">
        <v>624</v>
      </c>
      <c r="G110" s="28">
        <v>593</v>
      </c>
      <c r="H110" s="28">
        <v>554</v>
      </c>
      <c r="I110" s="28">
        <v>546</v>
      </c>
      <c r="J110" s="28">
        <v>484</v>
      </c>
      <c r="K110" s="28">
        <v>466</v>
      </c>
      <c r="L110" s="28" t="s">
        <v>343</v>
      </c>
      <c r="M110" s="28" t="s">
        <v>341</v>
      </c>
      <c r="N110" s="28">
        <v>40</v>
      </c>
      <c r="O110" s="29">
        <v>64</v>
      </c>
      <c r="P110" s="28">
        <v>167</v>
      </c>
      <c r="Q110" s="28">
        <v>153</v>
      </c>
      <c r="R110" s="28">
        <v>182</v>
      </c>
      <c r="S110" s="28">
        <v>227</v>
      </c>
      <c r="T110" s="28">
        <v>222</v>
      </c>
      <c r="U110" s="28">
        <v>206</v>
      </c>
      <c r="V110" s="28">
        <v>156</v>
      </c>
      <c r="W110" s="28">
        <v>133</v>
      </c>
      <c r="X110" s="28" t="s">
        <v>340</v>
      </c>
      <c r="Y110" s="28" t="s">
        <v>341</v>
      </c>
      <c r="Z110" s="28">
        <v>12</v>
      </c>
      <c r="AA110" s="29">
        <v>19</v>
      </c>
      <c r="AB110" s="30">
        <v>170</v>
      </c>
      <c r="AC110" s="31">
        <v>71</v>
      </c>
      <c r="AD110" s="29">
        <v>25</v>
      </c>
      <c r="AE110" s="29">
        <v>20</v>
      </c>
      <c r="AF110" s="32">
        <v>64</v>
      </c>
      <c r="AG110" s="30">
        <v>70</v>
      </c>
      <c r="AH110" s="30">
        <v>65</v>
      </c>
      <c r="AI110" s="33">
        <v>-6</v>
      </c>
      <c r="AJ110" s="30">
        <v>55</v>
      </c>
      <c r="AK110" s="30">
        <v>50</v>
      </c>
      <c r="AL110" s="33">
        <v>-13</v>
      </c>
      <c r="AM110" s="34">
        <v>170</v>
      </c>
      <c r="AN110" s="34">
        <v>995</v>
      </c>
      <c r="AO110" s="32">
        <v>17</v>
      </c>
      <c r="AP110" s="34">
        <v>25</v>
      </c>
      <c r="AQ110" s="32">
        <v>10</v>
      </c>
      <c r="AR110" s="30">
        <v>45</v>
      </c>
      <c r="AS110" s="30">
        <v>20</v>
      </c>
      <c r="AT110" s="28">
        <v>354</v>
      </c>
      <c r="AU110" s="30" t="s">
        <v>251</v>
      </c>
      <c r="AV110" s="34">
        <v>20</v>
      </c>
      <c r="AW110" s="34">
        <v>180</v>
      </c>
      <c r="AX110" s="32">
        <v>11</v>
      </c>
      <c r="AY110" s="34">
        <v>40</v>
      </c>
      <c r="AZ110" s="34">
        <v>695</v>
      </c>
      <c r="BA110" s="32">
        <v>6</v>
      </c>
      <c r="BB110" s="29">
        <v>28</v>
      </c>
      <c r="BC110" s="1">
        <v>475</v>
      </c>
      <c r="BD110" s="1">
        <v>183</v>
      </c>
      <c r="BE110" s="35">
        <v>57</v>
      </c>
      <c r="BF110" s="28" t="s">
        <v>208</v>
      </c>
      <c r="BG110" s="28" t="s">
        <v>208</v>
      </c>
      <c r="BH110" s="28" t="s">
        <v>208</v>
      </c>
    </row>
    <row r="111" spans="1:60" x14ac:dyDescent="0.45">
      <c r="A111" s="36">
        <v>861</v>
      </c>
      <c r="B111" s="37" t="s">
        <v>160</v>
      </c>
      <c r="C111" s="38" t="s">
        <v>338</v>
      </c>
      <c r="D111" s="28">
        <v>575</v>
      </c>
      <c r="E111" s="28">
        <v>560</v>
      </c>
      <c r="F111" s="28">
        <v>574</v>
      </c>
      <c r="G111" s="28">
        <v>560</v>
      </c>
      <c r="H111" s="28">
        <v>599</v>
      </c>
      <c r="I111" s="28">
        <v>556</v>
      </c>
      <c r="J111" s="28">
        <v>593</v>
      </c>
      <c r="K111" s="28">
        <v>557</v>
      </c>
      <c r="L111" s="28" t="s">
        <v>340</v>
      </c>
      <c r="M111" s="28" t="s">
        <v>341</v>
      </c>
      <c r="N111" s="28">
        <v>131</v>
      </c>
      <c r="O111" s="29">
        <v>117</v>
      </c>
      <c r="P111" s="28">
        <v>192</v>
      </c>
      <c r="Q111" s="28">
        <v>183</v>
      </c>
      <c r="R111" s="28">
        <v>188</v>
      </c>
      <c r="S111" s="28">
        <v>208</v>
      </c>
      <c r="T111" s="28">
        <v>257</v>
      </c>
      <c r="U111" s="28">
        <v>277</v>
      </c>
      <c r="V111" s="28">
        <v>298</v>
      </c>
      <c r="W111" s="28">
        <v>280</v>
      </c>
      <c r="X111" s="28" t="s">
        <v>340</v>
      </c>
      <c r="Y111" s="28" t="s">
        <v>341</v>
      </c>
      <c r="Z111" s="28">
        <v>159</v>
      </c>
      <c r="AA111" s="29">
        <v>127</v>
      </c>
      <c r="AB111" s="30">
        <v>70</v>
      </c>
      <c r="AC111" s="31">
        <v>39</v>
      </c>
      <c r="AD111" s="29">
        <v>5</v>
      </c>
      <c r="AE111" s="29">
        <v>10</v>
      </c>
      <c r="AF111" s="32">
        <v>77</v>
      </c>
      <c r="AG111" s="30">
        <v>40</v>
      </c>
      <c r="AH111" s="30">
        <v>35</v>
      </c>
      <c r="AI111" s="33">
        <v>-12</v>
      </c>
      <c r="AJ111" s="30">
        <v>30</v>
      </c>
      <c r="AK111" s="30">
        <v>30</v>
      </c>
      <c r="AL111" s="33">
        <v>10</v>
      </c>
      <c r="AM111" s="34">
        <v>135</v>
      </c>
      <c r="AN111" s="34">
        <v>585</v>
      </c>
      <c r="AO111" s="32">
        <v>23</v>
      </c>
      <c r="AP111" s="34">
        <v>25</v>
      </c>
      <c r="AQ111" s="32">
        <v>12</v>
      </c>
      <c r="AR111" s="30">
        <v>40</v>
      </c>
      <c r="AS111" s="30">
        <v>25</v>
      </c>
      <c r="AT111" s="28">
        <v>509</v>
      </c>
      <c r="AU111" s="30">
        <v>0</v>
      </c>
      <c r="AV111" s="34">
        <v>15</v>
      </c>
      <c r="AW111" s="34">
        <v>125</v>
      </c>
      <c r="AX111" s="32">
        <v>14</v>
      </c>
      <c r="AY111" s="34">
        <v>30</v>
      </c>
      <c r="AZ111" s="34">
        <v>360</v>
      </c>
      <c r="BA111" s="32">
        <v>8</v>
      </c>
      <c r="BB111" s="29">
        <v>30</v>
      </c>
      <c r="BC111" s="1">
        <v>477</v>
      </c>
      <c r="BD111" s="1">
        <v>185</v>
      </c>
      <c r="BE111" s="35">
        <v>59</v>
      </c>
      <c r="BF111" s="28" t="s">
        <v>208</v>
      </c>
      <c r="BG111" s="28" t="s">
        <v>208</v>
      </c>
      <c r="BH111" s="28" t="s">
        <v>208</v>
      </c>
    </row>
    <row r="112" spans="1:60" x14ac:dyDescent="0.45">
      <c r="A112" s="36">
        <v>865</v>
      </c>
      <c r="B112" s="37" t="s">
        <v>161</v>
      </c>
      <c r="C112" s="38" t="s">
        <v>338</v>
      </c>
      <c r="D112" s="28">
        <v>803</v>
      </c>
      <c r="E112" s="28">
        <v>750</v>
      </c>
      <c r="F112" s="28">
        <v>673</v>
      </c>
      <c r="G112" s="28">
        <v>637</v>
      </c>
      <c r="H112" s="28">
        <v>610</v>
      </c>
      <c r="I112" s="28">
        <v>545</v>
      </c>
      <c r="J112" s="28">
        <v>469</v>
      </c>
      <c r="K112" s="28">
        <v>397</v>
      </c>
      <c r="L112" s="28" t="s">
        <v>340</v>
      </c>
      <c r="M112" s="28" t="s">
        <v>341</v>
      </c>
      <c r="N112" s="28" t="s">
        <v>342</v>
      </c>
      <c r="O112" s="29">
        <v>21</v>
      </c>
      <c r="P112" s="28">
        <v>107</v>
      </c>
      <c r="Q112" s="28">
        <v>157</v>
      </c>
      <c r="R112" s="28">
        <v>169</v>
      </c>
      <c r="S112" s="28">
        <v>165</v>
      </c>
      <c r="T112" s="28">
        <v>161</v>
      </c>
      <c r="U112" s="28">
        <v>158</v>
      </c>
      <c r="V112" s="28">
        <v>186</v>
      </c>
      <c r="W112" s="28">
        <v>173</v>
      </c>
      <c r="X112" s="28" t="s">
        <v>340</v>
      </c>
      <c r="Y112" s="28" t="s">
        <v>341</v>
      </c>
      <c r="Z112" s="28">
        <v>52</v>
      </c>
      <c r="AA112" s="29">
        <v>55</v>
      </c>
      <c r="AB112" s="30">
        <v>95</v>
      </c>
      <c r="AC112" s="31">
        <v>76</v>
      </c>
      <c r="AD112" s="29">
        <v>10</v>
      </c>
      <c r="AE112" s="29">
        <v>25</v>
      </c>
      <c r="AF112" s="32">
        <v>82</v>
      </c>
      <c r="AG112" s="30">
        <v>35</v>
      </c>
      <c r="AH112" s="30">
        <v>30</v>
      </c>
      <c r="AI112" s="33">
        <v>-17</v>
      </c>
      <c r="AJ112" s="30">
        <v>25</v>
      </c>
      <c r="AK112" s="30">
        <v>30</v>
      </c>
      <c r="AL112" s="33">
        <v>16</v>
      </c>
      <c r="AM112" s="34">
        <v>75</v>
      </c>
      <c r="AN112" s="34">
        <v>460</v>
      </c>
      <c r="AO112" s="32">
        <v>17</v>
      </c>
      <c r="AP112" s="34">
        <v>10</v>
      </c>
      <c r="AQ112" s="32">
        <v>9</v>
      </c>
      <c r="AR112" s="30">
        <v>20</v>
      </c>
      <c r="AS112" s="30">
        <v>10</v>
      </c>
      <c r="AT112" s="28">
        <v>343</v>
      </c>
      <c r="AU112" s="30" t="s">
        <v>251</v>
      </c>
      <c r="AV112" s="34">
        <v>5</v>
      </c>
      <c r="AW112" s="34">
        <v>60</v>
      </c>
      <c r="AX112" s="32">
        <v>10</v>
      </c>
      <c r="AY112" s="34">
        <v>15</v>
      </c>
      <c r="AZ112" s="34">
        <v>280</v>
      </c>
      <c r="BA112" s="32">
        <v>5</v>
      </c>
      <c r="BB112" s="29">
        <v>29</v>
      </c>
      <c r="BC112" s="1">
        <v>458</v>
      </c>
      <c r="BD112" s="1">
        <v>183</v>
      </c>
      <c r="BE112" s="35">
        <v>59</v>
      </c>
      <c r="BF112" s="28" t="s">
        <v>208</v>
      </c>
      <c r="BG112" s="28" t="s">
        <v>208</v>
      </c>
      <c r="BH112" s="28" t="s">
        <v>208</v>
      </c>
    </row>
    <row r="113" spans="1:60" x14ac:dyDescent="0.45">
      <c r="A113" s="36">
        <v>866</v>
      </c>
      <c r="B113" s="37" t="s">
        <v>162</v>
      </c>
      <c r="C113" s="38" t="s">
        <v>292</v>
      </c>
      <c r="D113" s="28">
        <v>800</v>
      </c>
      <c r="E113" s="28">
        <v>881</v>
      </c>
      <c r="F113" s="28">
        <v>737</v>
      </c>
      <c r="G113" s="28">
        <v>870</v>
      </c>
      <c r="H113" s="28">
        <v>842</v>
      </c>
      <c r="I113" s="28">
        <v>916</v>
      </c>
      <c r="J113" s="28">
        <v>684</v>
      </c>
      <c r="K113" s="28">
        <v>556</v>
      </c>
      <c r="L113" s="28" t="s">
        <v>340</v>
      </c>
      <c r="M113" s="28" t="s">
        <v>341</v>
      </c>
      <c r="N113" s="28">
        <v>130</v>
      </c>
      <c r="O113" s="29">
        <v>116</v>
      </c>
      <c r="P113" s="28">
        <v>99</v>
      </c>
      <c r="Q113" s="28">
        <v>182</v>
      </c>
      <c r="R113" s="28">
        <v>207</v>
      </c>
      <c r="S113" s="28">
        <v>197</v>
      </c>
      <c r="T113" s="28">
        <v>173</v>
      </c>
      <c r="U113" s="28">
        <v>193</v>
      </c>
      <c r="V113" s="28">
        <v>253</v>
      </c>
      <c r="W113" s="28">
        <v>216</v>
      </c>
      <c r="X113" s="28" t="s">
        <v>340</v>
      </c>
      <c r="Y113" s="28" t="s">
        <v>341</v>
      </c>
      <c r="Z113" s="28">
        <v>95</v>
      </c>
      <c r="AA113" s="29">
        <v>103</v>
      </c>
      <c r="AB113" s="30">
        <v>45</v>
      </c>
      <c r="AC113" s="31">
        <v>52</v>
      </c>
      <c r="AD113" s="29">
        <v>25</v>
      </c>
      <c r="AE113" s="29">
        <v>35</v>
      </c>
      <c r="AF113" s="32">
        <v>76</v>
      </c>
      <c r="AG113" s="30">
        <v>30</v>
      </c>
      <c r="AH113" s="30">
        <v>25</v>
      </c>
      <c r="AI113" s="33">
        <v>-14</v>
      </c>
      <c r="AJ113" s="30">
        <v>30</v>
      </c>
      <c r="AK113" s="30">
        <v>25</v>
      </c>
      <c r="AL113" s="33">
        <v>-23</v>
      </c>
      <c r="AM113" s="34">
        <v>40</v>
      </c>
      <c r="AN113" s="34">
        <v>445</v>
      </c>
      <c r="AO113" s="32">
        <v>9</v>
      </c>
      <c r="AP113" s="34" t="s">
        <v>251</v>
      </c>
      <c r="AQ113" s="32" t="s">
        <v>251</v>
      </c>
      <c r="AR113" s="30">
        <v>40</v>
      </c>
      <c r="AS113" s="30">
        <v>35</v>
      </c>
      <c r="AT113" s="28">
        <v>401</v>
      </c>
      <c r="AU113" s="30" t="s">
        <v>251</v>
      </c>
      <c r="AV113" s="34">
        <v>5</v>
      </c>
      <c r="AW113" s="34">
        <v>70</v>
      </c>
      <c r="AX113" s="32">
        <v>8</v>
      </c>
      <c r="AY113" s="34">
        <v>10</v>
      </c>
      <c r="AZ113" s="34">
        <v>310</v>
      </c>
      <c r="BA113" s="32">
        <v>4</v>
      </c>
      <c r="BB113" s="29">
        <v>28</v>
      </c>
      <c r="BC113" s="1">
        <v>432</v>
      </c>
      <c r="BD113" s="1">
        <v>165</v>
      </c>
      <c r="BE113" s="35">
        <v>62</v>
      </c>
      <c r="BF113" s="28">
        <v>486</v>
      </c>
      <c r="BG113" s="28">
        <v>199</v>
      </c>
      <c r="BH113" s="28">
        <v>392</v>
      </c>
    </row>
    <row r="114" spans="1:60" x14ac:dyDescent="0.45">
      <c r="A114" s="36">
        <v>867</v>
      </c>
      <c r="B114" s="37" t="s">
        <v>163</v>
      </c>
      <c r="C114" s="38" t="s">
        <v>292</v>
      </c>
      <c r="D114" s="28" t="s">
        <v>251</v>
      </c>
      <c r="E114" s="28" t="s">
        <v>251</v>
      </c>
      <c r="F114" s="28" t="s">
        <v>251</v>
      </c>
      <c r="G114" s="28">
        <v>569</v>
      </c>
      <c r="H114" s="28">
        <v>593</v>
      </c>
      <c r="I114" s="28">
        <v>650</v>
      </c>
      <c r="J114" s="28">
        <v>657</v>
      </c>
      <c r="K114" s="28">
        <v>625</v>
      </c>
      <c r="L114" s="28" t="s">
        <v>251</v>
      </c>
      <c r="M114" s="28" t="s">
        <v>341</v>
      </c>
      <c r="N114" s="28">
        <v>199</v>
      </c>
      <c r="O114" s="29">
        <v>136</v>
      </c>
      <c r="P114" s="28" t="s">
        <v>251</v>
      </c>
      <c r="Q114" s="28" t="s">
        <v>251</v>
      </c>
      <c r="R114" s="28" t="s">
        <v>251</v>
      </c>
      <c r="S114" s="28">
        <v>223</v>
      </c>
      <c r="T114" s="28">
        <v>274</v>
      </c>
      <c r="U114" s="28">
        <v>305</v>
      </c>
      <c r="V114" s="28">
        <v>372</v>
      </c>
      <c r="W114" s="28">
        <v>365</v>
      </c>
      <c r="X114" s="28" t="s">
        <v>251</v>
      </c>
      <c r="Y114" s="28" t="s">
        <v>341</v>
      </c>
      <c r="Z114" s="28">
        <v>244</v>
      </c>
      <c r="AA114" s="29">
        <v>142</v>
      </c>
      <c r="AB114" s="30">
        <v>10</v>
      </c>
      <c r="AC114" s="31">
        <v>38</v>
      </c>
      <c r="AD114" s="29">
        <v>25</v>
      </c>
      <c r="AE114" s="29">
        <v>35</v>
      </c>
      <c r="AF114" s="32">
        <v>76</v>
      </c>
      <c r="AG114" s="30">
        <v>10</v>
      </c>
      <c r="AH114" s="30">
        <v>10</v>
      </c>
      <c r="AI114" s="33" t="s">
        <v>251</v>
      </c>
      <c r="AJ114" s="30">
        <v>5</v>
      </c>
      <c r="AK114" s="30">
        <v>5</v>
      </c>
      <c r="AL114" s="33" t="s">
        <v>251</v>
      </c>
      <c r="AM114" s="34">
        <v>20</v>
      </c>
      <c r="AN114" s="34">
        <v>185</v>
      </c>
      <c r="AO114" s="32">
        <v>10</v>
      </c>
      <c r="AP114" s="34" t="s">
        <v>251</v>
      </c>
      <c r="AQ114" s="32" t="s">
        <v>251</v>
      </c>
      <c r="AR114" s="30">
        <v>5</v>
      </c>
      <c r="AS114" s="30" t="s">
        <v>251</v>
      </c>
      <c r="AT114" s="28">
        <v>506</v>
      </c>
      <c r="AU114" s="30">
        <v>0</v>
      </c>
      <c r="AV114" s="34" t="s">
        <v>251</v>
      </c>
      <c r="AW114" s="34">
        <v>35</v>
      </c>
      <c r="AX114" s="32" t="s">
        <v>251</v>
      </c>
      <c r="AY114" s="34">
        <v>10</v>
      </c>
      <c r="AZ114" s="34">
        <v>135</v>
      </c>
      <c r="BA114" s="32">
        <v>7</v>
      </c>
      <c r="BB114" s="29">
        <v>35</v>
      </c>
      <c r="BC114" s="1">
        <v>477</v>
      </c>
      <c r="BD114" s="1">
        <v>206</v>
      </c>
      <c r="BE114" s="35">
        <v>56</v>
      </c>
      <c r="BF114" s="28">
        <v>486</v>
      </c>
      <c r="BG114" s="28">
        <v>199</v>
      </c>
      <c r="BH114" s="28">
        <v>392</v>
      </c>
    </row>
    <row r="115" spans="1:60" x14ac:dyDescent="0.45">
      <c r="A115" s="36">
        <v>868</v>
      </c>
      <c r="B115" s="37" t="s">
        <v>164</v>
      </c>
      <c r="C115" s="38" t="s">
        <v>292</v>
      </c>
      <c r="D115" s="28">
        <v>515</v>
      </c>
      <c r="E115" s="28">
        <v>649</v>
      </c>
      <c r="F115" s="28">
        <v>647</v>
      </c>
      <c r="G115" s="28">
        <v>743</v>
      </c>
      <c r="H115" s="28">
        <v>738</v>
      </c>
      <c r="I115" s="28">
        <v>694</v>
      </c>
      <c r="J115" s="28">
        <v>564</v>
      </c>
      <c r="K115" s="28">
        <v>509</v>
      </c>
      <c r="L115" s="28" t="s">
        <v>251</v>
      </c>
      <c r="M115" s="28" t="s">
        <v>341</v>
      </c>
      <c r="N115" s="28">
        <v>83</v>
      </c>
      <c r="O115" s="29">
        <v>93</v>
      </c>
      <c r="P115" s="28">
        <v>215</v>
      </c>
      <c r="Q115" s="28" t="s">
        <v>251</v>
      </c>
      <c r="R115" s="28">
        <v>288</v>
      </c>
      <c r="S115" s="28">
        <v>286</v>
      </c>
      <c r="T115" s="28">
        <v>277</v>
      </c>
      <c r="U115" s="28">
        <v>277</v>
      </c>
      <c r="V115" s="28">
        <v>243</v>
      </c>
      <c r="W115" s="28">
        <v>206</v>
      </c>
      <c r="X115" s="28" t="s">
        <v>251</v>
      </c>
      <c r="Y115" s="28" t="s">
        <v>341</v>
      </c>
      <c r="Z115" s="28">
        <v>85</v>
      </c>
      <c r="AA115" s="29">
        <v>90</v>
      </c>
      <c r="AB115" s="30">
        <v>10</v>
      </c>
      <c r="AC115" s="31">
        <v>44</v>
      </c>
      <c r="AD115" s="29">
        <v>25</v>
      </c>
      <c r="AE115" s="29">
        <v>35</v>
      </c>
      <c r="AF115" s="32">
        <v>76</v>
      </c>
      <c r="AG115" s="30">
        <v>5</v>
      </c>
      <c r="AH115" s="30">
        <v>10</v>
      </c>
      <c r="AI115" s="33" t="s">
        <v>251</v>
      </c>
      <c r="AJ115" s="30" t="s">
        <v>251</v>
      </c>
      <c r="AK115" s="30">
        <v>5</v>
      </c>
      <c r="AL115" s="33" t="s">
        <v>251</v>
      </c>
      <c r="AM115" s="34">
        <v>15</v>
      </c>
      <c r="AN115" s="34">
        <v>125</v>
      </c>
      <c r="AO115" s="32">
        <v>12</v>
      </c>
      <c r="AP115" s="34" t="s">
        <v>251</v>
      </c>
      <c r="AQ115" s="32" t="s">
        <v>251</v>
      </c>
      <c r="AR115" s="30">
        <v>10</v>
      </c>
      <c r="AS115" s="30" t="s">
        <v>251</v>
      </c>
      <c r="AT115" s="28">
        <v>493</v>
      </c>
      <c r="AU115" s="30" t="s">
        <v>251</v>
      </c>
      <c r="AV115" s="34" t="s">
        <v>251</v>
      </c>
      <c r="AW115" s="34">
        <v>40</v>
      </c>
      <c r="AX115" s="32" t="s">
        <v>251</v>
      </c>
      <c r="AY115" s="34" t="s">
        <v>251</v>
      </c>
      <c r="AZ115" s="34">
        <v>100</v>
      </c>
      <c r="BA115" s="32" t="s">
        <v>251</v>
      </c>
      <c r="BB115" s="29">
        <v>43</v>
      </c>
      <c r="BC115" s="1">
        <v>491</v>
      </c>
      <c r="BD115" s="1">
        <v>224</v>
      </c>
      <c r="BE115" s="35">
        <v>58</v>
      </c>
      <c r="BF115" s="28">
        <v>486</v>
      </c>
      <c r="BG115" s="28">
        <v>199</v>
      </c>
      <c r="BH115" s="28">
        <v>392</v>
      </c>
    </row>
    <row r="116" spans="1:60" x14ac:dyDescent="0.45">
      <c r="A116" s="36">
        <v>869</v>
      </c>
      <c r="B116" s="37" t="s">
        <v>165</v>
      </c>
      <c r="C116" s="38" t="s">
        <v>292</v>
      </c>
      <c r="D116" s="28">
        <v>422</v>
      </c>
      <c r="E116" s="28">
        <v>405</v>
      </c>
      <c r="F116" s="28">
        <v>518</v>
      </c>
      <c r="G116" s="28">
        <v>506</v>
      </c>
      <c r="H116" s="28">
        <v>502</v>
      </c>
      <c r="I116" s="28">
        <v>541</v>
      </c>
      <c r="J116" s="28">
        <v>544</v>
      </c>
      <c r="K116" s="28">
        <v>529</v>
      </c>
      <c r="L116" s="28" t="s">
        <v>340</v>
      </c>
      <c r="M116" s="28" t="s">
        <v>341</v>
      </c>
      <c r="N116" s="28">
        <v>103</v>
      </c>
      <c r="O116" s="29">
        <v>107</v>
      </c>
      <c r="P116" s="28">
        <v>88</v>
      </c>
      <c r="Q116" s="28">
        <v>84</v>
      </c>
      <c r="R116" s="28">
        <v>91</v>
      </c>
      <c r="S116" s="28">
        <v>108</v>
      </c>
      <c r="T116" s="28">
        <v>128</v>
      </c>
      <c r="U116" s="28">
        <v>149</v>
      </c>
      <c r="V116" s="28">
        <v>147</v>
      </c>
      <c r="W116" s="28">
        <v>138</v>
      </c>
      <c r="X116" s="28" t="s">
        <v>251</v>
      </c>
      <c r="Y116" s="28" t="s">
        <v>341</v>
      </c>
      <c r="Z116" s="28">
        <v>17</v>
      </c>
      <c r="AA116" s="29">
        <v>24</v>
      </c>
      <c r="AB116" s="30">
        <v>10</v>
      </c>
      <c r="AC116" s="31">
        <v>38</v>
      </c>
      <c r="AD116" s="29">
        <v>25</v>
      </c>
      <c r="AE116" s="29">
        <v>35</v>
      </c>
      <c r="AF116" s="32">
        <v>76</v>
      </c>
      <c r="AG116" s="30">
        <v>10</v>
      </c>
      <c r="AH116" s="30">
        <v>10</v>
      </c>
      <c r="AI116" s="33" t="s">
        <v>251</v>
      </c>
      <c r="AJ116" s="30" t="s">
        <v>251</v>
      </c>
      <c r="AK116" s="30">
        <v>10</v>
      </c>
      <c r="AL116" s="33" t="s">
        <v>251</v>
      </c>
      <c r="AM116" s="34">
        <v>25</v>
      </c>
      <c r="AN116" s="34">
        <v>230</v>
      </c>
      <c r="AO116" s="32">
        <v>10</v>
      </c>
      <c r="AP116" s="34">
        <v>10</v>
      </c>
      <c r="AQ116" s="32">
        <v>27</v>
      </c>
      <c r="AR116" s="30">
        <v>5</v>
      </c>
      <c r="AS116" s="30" t="s">
        <v>251</v>
      </c>
      <c r="AT116" s="28">
        <v>501</v>
      </c>
      <c r="AU116" s="30" t="s">
        <v>251</v>
      </c>
      <c r="AV116" s="34" t="s">
        <v>251</v>
      </c>
      <c r="AW116" s="34">
        <v>40</v>
      </c>
      <c r="AX116" s="32" t="s">
        <v>251</v>
      </c>
      <c r="AY116" s="34">
        <v>5</v>
      </c>
      <c r="AZ116" s="34">
        <v>155</v>
      </c>
      <c r="BA116" s="32">
        <v>4</v>
      </c>
      <c r="BB116" s="29">
        <v>38</v>
      </c>
      <c r="BC116" s="1">
        <v>482</v>
      </c>
      <c r="BD116" s="1">
        <v>216</v>
      </c>
      <c r="BE116" s="35">
        <v>59</v>
      </c>
      <c r="BF116" s="28">
        <v>486</v>
      </c>
      <c r="BG116" s="28">
        <v>199</v>
      </c>
      <c r="BH116" s="28">
        <v>392</v>
      </c>
    </row>
    <row r="117" spans="1:60" x14ac:dyDescent="0.45">
      <c r="A117" s="36">
        <v>870</v>
      </c>
      <c r="B117" s="37" t="s">
        <v>166</v>
      </c>
      <c r="C117" s="38" t="s">
        <v>292</v>
      </c>
      <c r="D117" s="28">
        <v>560</v>
      </c>
      <c r="E117" s="28">
        <v>601</v>
      </c>
      <c r="F117" s="28">
        <v>625</v>
      </c>
      <c r="G117" s="28">
        <v>669</v>
      </c>
      <c r="H117" s="28">
        <v>635</v>
      </c>
      <c r="I117" s="28">
        <v>667</v>
      </c>
      <c r="J117" s="28">
        <v>644</v>
      </c>
      <c r="K117" s="28">
        <v>666</v>
      </c>
      <c r="L117" s="28" t="s">
        <v>343</v>
      </c>
      <c r="M117" s="28" t="s">
        <v>339</v>
      </c>
      <c r="N117" s="28">
        <v>240</v>
      </c>
      <c r="O117" s="29">
        <v>143</v>
      </c>
      <c r="P117" s="28">
        <v>144</v>
      </c>
      <c r="Q117" s="28">
        <v>190</v>
      </c>
      <c r="R117" s="28">
        <v>218</v>
      </c>
      <c r="S117" s="28">
        <v>274</v>
      </c>
      <c r="T117" s="28">
        <v>291</v>
      </c>
      <c r="U117" s="28">
        <v>339</v>
      </c>
      <c r="V117" s="28">
        <v>285</v>
      </c>
      <c r="W117" s="28">
        <v>279</v>
      </c>
      <c r="X117" s="28" t="s">
        <v>343</v>
      </c>
      <c r="Y117" s="28" t="s">
        <v>341</v>
      </c>
      <c r="Z117" s="28">
        <v>158</v>
      </c>
      <c r="AA117" s="29">
        <v>126</v>
      </c>
      <c r="AB117" s="30">
        <v>35</v>
      </c>
      <c r="AC117" s="31">
        <v>39</v>
      </c>
      <c r="AD117" s="29">
        <v>25</v>
      </c>
      <c r="AE117" s="29">
        <v>35</v>
      </c>
      <c r="AF117" s="32">
        <v>76</v>
      </c>
      <c r="AG117" s="30">
        <v>20</v>
      </c>
      <c r="AH117" s="30">
        <v>10</v>
      </c>
      <c r="AI117" s="33">
        <v>-48</v>
      </c>
      <c r="AJ117" s="30">
        <v>25</v>
      </c>
      <c r="AK117" s="30">
        <v>15</v>
      </c>
      <c r="AL117" s="33">
        <v>-39</v>
      </c>
      <c r="AM117" s="34">
        <v>55</v>
      </c>
      <c r="AN117" s="34">
        <v>315</v>
      </c>
      <c r="AO117" s="32">
        <v>17</v>
      </c>
      <c r="AP117" s="34">
        <v>5</v>
      </c>
      <c r="AQ117" s="32">
        <v>6</v>
      </c>
      <c r="AR117" s="30">
        <v>20</v>
      </c>
      <c r="AS117" s="30">
        <v>15</v>
      </c>
      <c r="AT117" s="28">
        <v>473</v>
      </c>
      <c r="AU117" s="30" t="s">
        <v>251</v>
      </c>
      <c r="AV117" s="34">
        <v>20</v>
      </c>
      <c r="AW117" s="34">
        <v>110</v>
      </c>
      <c r="AX117" s="32">
        <v>16</v>
      </c>
      <c r="AY117" s="34">
        <v>20</v>
      </c>
      <c r="AZ117" s="34">
        <v>230</v>
      </c>
      <c r="BA117" s="32">
        <v>9</v>
      </c>
      <c r="BB117" s="29">
        <v>36</v>
      </c>
      <c r="BC117" s="1">
        <v>538</v>
      </c>
      <c r="BD117" s="1">
        <v>229</v>
      </c>
      <c r="BE117" s="35">
        <v>51</v>
      </c>
      <c r="BF117" s="28">
        <v>486</v>
      </c>
      <c r="BG117" s="28">
        <v>199</v>
      </c>
      <c r="BH117" s="28">
        <v>392</v>
      </c>
    </row>
    <row r="118" spans="1:60" x14ac:dyDescent="0.45">
      <c r="A118" s="36">
        <v>871</v>
      </c>
      <c r="B118" s="37" t="s">
        <v>167</v>
      </c>
      <c r="C118" s="38" t="s">
        <v>338</v>
      </c>
      <c r="D118" s="28">
        <v>554</v>
      </c>
      <c r="E118" s="28">
        <v>525</v>
      </c>
      <c r="F118" s="28">
        <v>564</v>
      </c>
      <c r="G118" s="28">
        <v>573</v>
      </c>
      <c r="H118" s="28">
        <v>670</v>
      </c>
      <c r="I118" s="28">
        <v>616</v>
      </c>
      <c r="J118" s="28">
        <v>576</v>
      </c>
      <c r="K118" s="28">
        <v>425</v>
      </c>
      <c r="L118" s="28" t="s">
        <v>343</v>
      </c>
      <c r="M118" s="28" t="s">
        <v>341</v>
      </c>
      <c r="N118" s="28" t="s">
        <v>342</v>
      </c>
      <c r="O118" s="29">
        <v>42</v>
      </c>
      <c r="P118" s="28">
        <v>136</v>
      </c>
      <c r="Q118" s="28">
        <v>172</v>
      </c>
      <c r="R118" s="28">
        <v>192</v>
      </c>
      <c r="S118" s="28">
        <v>203</v>
      </c>
      <c r="T118" s="28">
        <v>272</v>
      </c>
      <c r="U118" s="28">
        <v>230</v>
      </c>
      <c r="V118" s="28">
        <v>217</v>
      </c>
      <c r="W118" s="28">
        <v>136</v>
      </c>
      <c r="X118" s="28" t="s">
        <v>343</v>
      </c>
      <c r="Y118" s="28" t="s">
        <v>341</v>
      </c>
      <c r="Z118" s="28">
        <v>15</v>
      </c>
      <c r="AA118" s="29">
        <v>22</v>
      </c>
      <c r="AB118" s="30">
        <v>35</v>
      </c>
      <c r="AC118" s="31">
        <v>51</v>
      </c>
      <c r="AD118" s="29">
        <v>10</v>
      </c>
      <c r="AE118" s="29" t="s">
        <v>251</v>
      </c>
      <c r="AF118" s="32">
        <v>55</v>
      </c>
      <c r="AG118" s="30">
        <v>15</v>
      </c>
      <c r="AH118" s="30">
        <v>10</v>
      </c>
      <c r="AI118" s="33">
        <v>-25</v>
      </c>
      <c r="AJ118" s="30">
        <v>10</v>
      </c>
      <c r="AK118" s="30">
        <v>10</v>
      </c>
      <c r="AL118" s="33">
        <v>-8</v>
      </c>
      <c r="AM118" s="34">
        <v>40</v>
      </c>
      <c r="AN118" s="34">
        <v>380</v>
      </c>
      <c r="AO118" s="32">
        <v>11</v>
      </c>
      <c r="AP118" s="34">
        <v>10</v>
      </c>
      <c r="AQ118" s="32">
        <v>12</v>
      </c>
      <c r="AR118" s="30">
        <v>25</v>
      </c>
      <c r="AS118" s="30">
        <v>5</v>
      </c>
      <c r="AT118" s="28">
        <v>361</v>
      </c>
      <c r="AU118" s="30" t="s">
        <v>251</v>
      </c>
      <c r="AV118" s="34">
        <v>15</v>
      </c>
      <c r="AW118" s="34">
        <v>230</v>
      </c>
      <c r="AX118" s="32">
        <v>7</v>
      </c>
      <c r="AY118" s="34">
        <v>5</v>
      </c>
      <c r="AZ118" s="34">
        <v>275</v>
      </c>
      <c r="BA118" s="32">
        <v>3</v>
      </c>
      <c r="BB118" s="29">
        <v>34</v>
      </c>
      <c r="BC118" s="1">
        <v>567</v>
      </c>
      <c r="BD118" s="1">
        <v>240</v>
      </c>
      <c r="BE118" s="35">
        <v>46</v>
      </c>
      <c r="BF118" s="28" t="s">
        <v>208</v>
      </c>
      <c r="BG118" s="28" t="s">
        <v>208</v>
      </c>
      <c r="BH118" s="28" t="s">
        <v>208</v>
      </c>
    </row>
    <row r="119" spans="1:60" x14ac:dyDescent="0.45">
      <c r="A119" s="36">
        <v>872</v>
      </c>
      <c r="B119" s="37" t="s">
        <v>168</v>
      </c>
      <c r="C119" s="38" t="s">
        <v>292</v>
      </c>
      <c r="D119" s="28">
        <v>459</v>
      </c>
      <c r="E119" s="28">
        <v>521</v>
      </c>
      <c r="F119" s="28">
        <v>606</v>
      </c>
      <c r="G119" s="28">
        <v>600</v>
      </c>
      <c r="H119" s="28">
        <v>676</v>
      </c>
      <c r="I119" s="28" t="s">
        <v>251</v>
      </c>
      <c r="J119" s="28">
        <v>546</v>
      </c>
      <c r="K119" s="28" t="s">
        <v>251</v>
      </c>
      <c r="L119" s="28" t="s">
        <v>251</v>
      </c>
      <c r="M119" s="28" t="s">
        <v>341</v>
      </c>
      <c r="N119" s="28" t="s">
        <v>251</v>
      </c>
      <c r="O119" s="29" t="s">
        <v>251</v>
      </c>
      <c r="P119" s="28">
        <v>119</v>
      </c>
      <c r="Q119" s="28">
        <v>147</v>
      </c>
      <c r="R119" s="28">
        <v>150</v>
      </c>
      <c r="S119" s="28">
        <v>120</v>
      </c>
      <c r="T119" s="28">
        <v>58</v>
      </c>
      <c r="U119" s="28" t="s">
        <v>251</v>
      </c>
      <c r="V119" s="28" t="s">
        <v>251</v>
      </c>
      <c r="W119" s="28" t="s">
        <v>251</v>
      </c>
      <c r="X119" s="28" t="s">
        <v>251</v>
      </c>
      <c r="Y119" s="28" t="s">
        <v>251</v>
      </c>
      <c r="Z119" s="28" t="s">
        <v>251</v>
      </c>
      <c r="AA119" s="29" t="s">
        <v>251</v>
      </c>
      <c r="AB119" s="30">
        <v>10</v>
      </c>
      <c r="AC119" s="31">
        <v>75</v>
      </c>
      <c r="AD119" s="29">
        <v>25</v>
      </c>
      <c r="AE119" s="29">
        <v>35</v>
      </c>
      <c r="AF119" s="32">
        <v>76</v>
      </c>
      <c r="AG119" s="30" t="s">
        <v>251</v>
      </c>
      <c r="AH119" s="30" t="s">
        <v>251</v>
      </c>
      <c r="AI119" s="33" t="s">
        <v>251</v>
      </c>
      <c r="AJ119" s="30" t="s">
        <v>251</v>
      </c>
      <c r="AK119" s="30" t="s">
        <v>251</v>
      </c>
      <c r="AL119" s="33" t="s">
        <v>251</v>
      </c>
      <c r="AM119" s="34">
        <v>10</v>
      </c>
      <c r="AN119" s="34">
        <v>100</v>
      </c>
      <c r="AO119" s="32">
        <v>10</v>
      </c>
      <c r="AP119" s="34" t="s">
        <v>251</v>
      </c>
      <c r="AQ119" s="32" t="s">
        <v>251</v>
      </c>
      <c r="AR119" s="30">
        <v>0</v>
      </c>
      <c r="AS119" s="30">
        <v>0</v>
      </c>
      <c r="AT119" s="28" t="s">
        <v>251</v>
      </c>
      <c r="AU119" s="30">
        <v>0</v>
      </c>
      <c r="AV119" s="34" t="s">
        <v>251</v>
      </c>
      <c r="AW119" s="34">
        <v>30</v>
      </c>
      <c r="AX119" s="32" t="s">
        <v>251</v>
      </c>
      <c r="AY119" s="34" t="s">
        <v>251</v>
      </c>
      <c r="AZ119" s="34">
        <v>75</v>
      </c>
      <c r="BA119" s="32" t="s">
        <v>251</v>
      </c>
      <c r="BB119" s="29">
        <v>32</v>
      </c>
      <c r="BC119" s="1">
        <v>501</v>
      </c>
      <c r="BD119" s="1">
        <v>223</v>
      </c>
      <c r="BE119" s="35">
        <v>56</v>
      </c>
      <c r="BF119" s="28">
        <v>486</v>
      </c>
      <c r="BG119" s="28">
        <v>199</v>
      </c>
      <c r="BH119" s="28">
        <v>392</v>
      </c>
    </row>
    <row r="120" spans="1:60" x14ac:dyDescent="0.45">
      <c r="A120" s="36">
        <v>873</v>
      </c>
      <c r="B120" s="37" t="s">
        <v>169</v>
      </c>
      <c r="C120" s="38" t="s">
        <v>338</v>
      </c>
      <c r="D120" s="28">
        <v>468</v>
      </c>
      <c r="E120" s="28">
        <v>447</v>
      </c>
      <c r="F120" s="28">
        <v>509</v>
      </c>
      <c r="G120" s="28">
        <v>517</v>
      </c>
      <c r="H120" s="28">
        <v>482</v>
      </c>
      <c r="I120" s="28">
        <v>428</v>
      </c>
      <c r="J120" s="28">
        <v>379</v>
      </c>
      <c r="K120" s="28">
        <v>381</v>
      </c>
      <c r="L120" s="28" t="s">
        <v>343</v>
      </c>
      <c r="M120" s="28" t="s">
        <v>339</v>
      </c>
      <c r="N120" s="28" t="s">
        <v>342</v>
      </c>
      <c r="O120" s="29">
        <v>13</v>
      </c>
      <c r="P120" s="28">
        <v>98</v>
      </c>
      <c r="Q120" s="28">
        <v>75</v>
      </c>
      <c r="R120" s="28">
        <v>85</v>
      </c>
      <c r="S120" s="28">
        <v>78</v>
      </c>
      <c r="T120" s="28">
        <v>114</v>
      </c>
      <c r="U120" s="28">
        <v>120</v>
      </c>
      <c r="V120" s="28">
        <v>129</v>
      </c>
      <c r="W120" s="28">
        <v>172</v>
      </c>
      <c r="X120" s="28" t="s">
        <v>343</v>
      </c>
      <c r="Y120" s="28" t="s">
        <v>339</v>
      </c>
      <c r="Z120" s="28">
        <v>51</v>
      </c>
      <c r="AA120" s="29">
        <v>54</v>
      </c>
      <c r="AB120" s="30">
        <v>150</v>
      </c>
      <c r="AC120" s="31">
        <v>67</v>
      </c>
      <c r="AD120" s="29">
        <v>10</v>
      </c>
      <c r="AE120" s="29">
        <v>35</v>
      </c>
      <c r="AF120" s="32">
        <v>86</v>
      </c>
      <c r="AG120" s="30">
        <v>70</v>
      </c>
      <c r="AH120" s="30">
        <v>70</v>
      </c>
      <c r="AI120" s="33">
        <v>-1</v>
      </c>
      <c r="AJ120" s="30">
        <v>65</v>
      </c>
      <c r="AK120" s="30">
        <v>40</v>
      </c>
      <c r="AL120" s="33">
        <v>-38</v>
      </c>
      <c r="AM120" s="34">
        <v>120</v>
      </c>
      <c r="AN120" s="34">
        <v>880</v>
      </c>
      <c r="AO120" s="32">
        <v>14</v>
      </c>
      <c r="AP120" s="34">
        <v>35</v>
      </c>
      <c r="AQ120" s="32">
        <v>13</v>
      </c>
      <c r="AR120" s="30">
        <v>75</v>
      </c>
      <c r="AS120" s="30">
        <v>40</v>
      </c>
      <c r="AT120" s="28">
        <v>298</v>
      </c>
      <c r="AU120" s="30">
        <v>10</v>
      </c>
      <c r="AV120" s="34">
        <v>15</v>
      </c>
      <c r="AW120" s="34">
        <v>230</v>
      </c>
      <c r="AX120" s="32">
        <v>7</v>
      </c>
      <c r="AY120" s="34">
        <v>30</v>
      </c>
      <c r="AZ120" s="34">
        <v>640</v>
      </c>
      <c r="BA120" s="32">
        <v>5</v>
      </c>
      <c r="BB120" s="29">
        <v>30</v>
      </c>
      <c r="BC120" s="1">
        <v>478</v>
      </c>
      <c r="BD120" s="1">
        <v>205</v>
      </c>
      <c r="BE120" s="35">
        <v>58</v>
      </c>
      <c r="BF120" s="28" t="s">
        <v>208</v>
      </c>
      <c r="BG120" s="28" t="s">
        <v>208</v>
      </c>
      <c r="BH120" s="28" t="s">
        <v>208</v>
      </c>
    </row>
    <row r="121" spans="1:60" x14ac:dyDescent="0.45">
      <c r="A121" s="36">
        <v>874</v>
      </c>
      <c r="B121" s="37" t="s">
        <v>170</v>
      </c>
      <c r="C121" s="38" t="s">
        <v>338</v>
      </c>
      <c r="D121" s="28">
        <v>574</v>
      </c>
      <c r="E121" s="28">
        <v>587</v>
      </c>
      <c r="F121" s="28">
        <v>590</v>
      </c>
      <c r="G121" s="28">
        <v>593</v>
      </c>
      <c r="H121" s="28">
        <v>551</v>
      </c>
      <c r="I121" s="28">
        <v>491</v>
      </c>
      <c r="J121" s="28">
        <v>459</v>
      </c>
      <c r="K121" s="28">
        <v>407</v>
      </c>
      <c r="L121" s="28" t="s">
        <v>340</v>
      </c>
      <c r="M121" s="28" t="s">
        <v>341</v>
      </c>
      <c r="N121" s="28" t="s">
        <v>342</v>
      </c>
      <c r="O121" s="29">
        <v>29</v>
      </c>
      <c r="P121" s="28">
        <v>162</v>
      </c>
      <c r="Q121" s="28">
        <v>203</v>
      </c>
      <c r="R121" s="28">
        <v>221</v>
      </c>
      <c r="S121" s="28">
        <v>242</v>
      </c>
      <c r="T121" s="28">
        <v>256</v>
      </c>
      <c r="U121" s="28">
        <v>241</v>
      </c>
      <c r="V121" s="28">
        <v>239</v>
      </c>
      <c r="W121" s="28">
        <v>196</v>
      </c>
      <c r="X121" s="28" t="s">
        <v>340</v>
      </c>
      <c r="Y121" s="28" t="s">
        <v>341</v>
      </c>
      <c r="Z121" s="28">
        <v>75</v>
      </c>
      <c r="AA121" s="29">
        <v>82</v>
      </c>
      <c r="AB121" s="30">
        <v>70</v>
      </c>
      <c r="AC121" s="31">
        <v>61</v>
      </c>
      <c r="AD121" s="29">
        <v>20</v>
      </c>
      <c r="AE121" s="29">
        <v>15</v>
      </c>
      <c r="AF121" s="32">
        <v>84</v>
      </c>
      <c r="AG121" s="30">
        <v>30</v>
      </c>
      <c r="AH121" s="30">
        <v>20</v>
      </c>
      <c r="AI121" s="33">
        <v>-29</v>
      </c>
      <c r="AJ121" s="30">
        <v>20</v>
      </c>
      <c r="AK121" s="30">
        <v>15</v>
      </c>
      <c r="AL121" s="33">
        <v>-33</v>
      </c>
      <c r="AM121" s="34">
        <v>75</v>
      </c>
      <c r="AN121" s="34">
        <v>535</v>
      </c>
      <c r="AO121" s="32">
        <v>14</v>
      </c>
      <c r="AP121" s="34">
        <v>35</v>
      </c>
      <c r="AQ121" s="32">
        <v>23</v>
      </c>
      <c r="AR121" s="30">
        <v>30</v>
      </c>
      <c r="AS121" s="30">
        <v>15</v>
      </c>
      <c r="AT121" s="28">
        <v>296</v>
      </c>
      <c r="AU121" s="30" t="s">
        <v>251</v>
      </c>
      <c r="AV121" s="34">
        <v>5</v>
      </c>
      <c r="AW121" s="34">
        <v>155</v>
      </c>
      <c r="AX121" s="32">
        <v>4</v>
      </c>
      <c r="AY121" s="34">
        <v>10</v>
      </c>
      <c r="AZ121" s="34">
        <v>360</v>
      </c>
      <c r="BA121" s="32">
        <v>3</v>
      </c>
      <c r="BB121" s="29">
        <v>28</v>
      </c>
      <c r="BC121" s="1">
        <v>474</v>
      </c>
      <c r="BD121" s="1">
        <v>201</v>
      </c>
      <c r="BE121" s="35">
        <v>57</v>
      </c>
      <c r="BF121" s="28" t="s">
        <v>208</v>
      </c>
      <c r="BG121" s="28" t="s">
        <v>208</v>
      </c>
      <c r="BH121" s="28" t="s">
        <v>208</v>
      </c>
    </row>
    <row r="122" spans="1:60" x14ac:dyDescent="0.45">
      <c r="A122" s="36">
        <v>876</v>
      </c>
      <c r="B122" s="37" t="s">
        <v>171</v>
      </c>
      <c r="C122" s="38" t="s">
        <v>302</v>
      </c>
      <c r="D122" s="28">
        <v>580</v>
      </c>
      <c r="E122" s="28">
        <v>567</v>
      </c>
      <c r="F122" s="28">
        <v>538</v>
      </c>
      <c r="G122" s="28">
        <v>521</v>
      </c>
      <c r="H122" s="28">
        <v>519</v>
      </c>
      <c r="I122" s="28">
        <v>501</v>
      </c>
      <c r="J122" s="28">
        <v>486</v>
      </c>
      <c r="K122" s="28">
        <v>445</v>
      </c>
      <c r="L122" s="28" t="s">
        <v>340</v>
      </c>
      <c r="M122" s="28" t="s">
        <v>341</v>
      </c>
      <c r="N122" s="28">
        <v>19</v>
      </c>
      <c r="O122" s="29">
        <v>49</v>
      </c>
      <c r="P122" s="28">
        <v>97</v>
      </c>
      <c r="Q122" s="28">
        <v>130</v>
      </c>
      <c r="R122" s="28">
        <v>134</v>
      </c>
      <c r="S122" s="28">
        <v>155</v>
      </c>
      <c r="T122" s="28">
        <v>205</v>
      </c>
      <c r="U122" s="28">
        <v>201</v>
      </c>
      <c r="V122" s="28">
        <v>190</v>
      </c>
      <c r="W122" s="28">
        <v>163</v>
      </c>
      <c r="X122" s="28" t="s">
        <v>340</v>
      </c>
      <c r="Y122" s="28" t="s">
        <v>341</v>
      </c>
      <c r="Z122" s="28">
        <v>42</v>
      </c>
      <c r="AA122" s="29">
        <v>44</v>
      </c>
      <c r="AB122" s="30">
        <v>45</v>
      </c>
      <c r="AC122" s="31">
        <v>55</v>
      </c>
      <c r="AD122" s="29">
        <v>45</v>
      </c>
      <c r="AE122" s="29">
        <v>50</v>
      </c>
      <c r="AF122" s="32">
        <v>74</v>
      </c>
      <c r="AG122" s="30">
        <v>25</v>
      </c>
      <c r="AH122" s="30">
        <v>15</v>
      </c>
      <c r="AI122" s="33">
        <v>-33</v>
      </c>
      <c r="AJ122" s="30">
        <v>25</v>
      </c>
      <c r="AK122" s="30">
        <v>10</v>
      </c>
      <c r="AL122" s="33">
        <v>-54</v>
      </c>
      <c r="AM122" s="34">
        <v>55</v>
      </c>
      <c r="AN122" s="34">
        <v>225</v>
      </c>
      <c r="AO122" s="32">
        <v>24</v>
      </c>
      <c r="AP122" s="34">
        <v>5</v>
      </c>
      <c r="AQ122" s="32">
        <v>7</v>
      </c>
      <c r="AR122" s="30">
        <v>30</v>
      </c>
      <c r="AS122" s="30">
        <v>20</v>
      </c>
      <c r="AT122" s="28">
        <v>403</v>
      </c>
      <c r="AU122" s="30" t="s">
        <v>251</v>
      </c>
      <c r="AV122" s="34" t="s">
        <v>251</v>
      </c>
      <c r="AW122" s="34">
        <v>10</v>
      </c>
      <c r="AX122" s="32" t="s">
        <v>251</v>
      </c>
      <c r="AY122" s="34">
        <v>10</v>
      </c>
      <c r="AZ122" s="34">
        <v>135</v>
      </c>
      <c r="BA122" s="32">
        <v>8</v>
      </c>
      <c r="BB122" s="29">
        <v>31</v>
      </c>
      <c r="BC122" s="1">
        <v>473</v>
      </c>
      <c r="BD122" s="1">
        <v>191</v>
      </c>
      <c r="BE122" s="35">
        <v>58</v>
      </c>
      <c r="BF122" s="28">
        <v>452</v>
      </c>
      <c r="BG122" s="28">
        <v>165</v>
      </c>
      <c r="BH122" s="28">
        <v>361</v>
      </c>
    </row>
    <row r="123" spans="1:60" x14ac:dyDescent="0.45">
      <c r="A123" s="36">
        <v>877</v>
      </c>
      <c r="B123" s="37" t="s">
        <v>172</v>
      </c>
      <c r="C123" s="38" t="s">
        <v>302</v>
      </c>
      <c r="D123" s="28">
        <v>686</v>
      </c>
      <c r="E123" s="28">
        <v>661</v>
      </c>
      <c r="F123" s="28">
        <v>658</v>
      </c>
      <c r="G123" s="28">
        <v>679</v>
      </c>
      <c r="H123" s="28">
        <v>619</v>
      </c>
      <c r="I123" s="28">
        <v>569</v>
      </c>
      <c r="J123" s="28">
        <v>439</v>
      </c>
      <c r="K123" s="28">
        <v>418</v>
      </c>
      <c r="L123" s="28" t="s">
        <v>343</v>
      </c>
      <c r="M123" s="28" t="s">
        <v>341</v>
      </c>
      <c r="N123" s="28" t="s">
        <v>342</v>
      </c>
      <c r="O123" s="29">
        <v>36</v>
      </c>
      <c r="P123" s="28">
        <v>204</v>
      </c>
      <c r="Q123" s="28">
        <v>187</v>
      </c>
      <c r="R123" s="28">
        <v>207</v>
      </c>
      <c r="S123" s="28">
        <v>242</v>
      </c>
      <c r="T123" s="28">
        <v>238</v>
      </c>
      <c r="U123" s="28">
        <v>238</v>
      </c>
      <c r="V123" s="28">
        <v>186</v>
      </c>
      <c r="W123" s="28">
        <v>162</v>
      </c>
      <c r="X123" s="28" t="s">
        <v>343</v>
      </c>
      <c r="Y123" s="28" t="s">
        <v>341</v>
      </c>
      <c r="Z123" s="28">
        <v>41</v>
      </c>
      <c r="AA123" s="29">
        <v>42</v>
      </c>
      <c r="AB123" s="30">
        <v>50</v>
      </c>
      <c r="AC123" s="31">
        <v>58</v>
      </c>
      <c r="AD123" s="29">
        <v>45</v>
      </c>
      <c r="AE123" s="29">
        <v>50</v>
      </c>
      <c r="AF123" s="32">
        <v>74</v>
      </c>
      <c r="AG123" s="30">
        <v>20</v>
      </c>
      <c r="AH123" s="30">
        <v>25</v>
      </c>
      <c r="AI123" s="33">
        <v>42</v>
      </c>
      <c r="AJ123" s="30">
        <v>20</v>
      </c>
      <c r="AK123" s="30">
        <v>20</v>
      </c>
      <c r="AL123" s="33">
        <v>0</v>
      </c>
      <c r="AM123" s="34">
        <v>55</v>
      </c>
      <c r="AN123" s="34">
        <v>380</v>
      </c>
      <c r="AO123" s="32">
        <v>15</v>
      </c>
      <c r="AP123" s="34" t="s">
        <v>251</v>
      </c>
      <c r="AQ123" s="32" t="s">
        <v>251</v>
      </c>
      <c r="AR123" s="30">
        <v>20</v>
      </c>
      <c r="AS123" s="30">
        <v>15</v>
      </c>
      <c r="AT123" s="28">
        <v>374</v>
      </c>
      <c r="AU123" s="30">
        <v>0</v>
      </c>
      <c r="AV123" s="34" t="s">
        <v>251</v>
      </c>
      <c r="AW123" s="34">
        <v>35</v>
      </c>
      <c r="AX123" s="32" t="s">
        <v>251</v>
      </c>
      <c r="AY123" s="34">
        <v>15</v>
      </c>
      <c r="AZ123" s="34">
        <v>245</v>
      </c>
      <c r="BA123" s="32">
        <v>6</v>
      </c>
      <c r="BB123" s="29">
        <v>28</v>
      </c>
      <c r="BC123" s="1">
        <v>439</v>
      </c>
      <c r="BD123" s="1">
        <v>134</v>
      </c>
      <c r="BE123" s="35">
        <v>63</v>
      </c>
      <c r="BF123" s="28">
        <v>452</v>
      </c>
      <c r="BG123" s="28">
        <v>165</v>
      </c>
      <c r="BH123" s="28">
        <v>361</v>
      </c>
    </row>
    <row r="124" spans="1:60" x14ac:dyDescent="0.45">
      <c r="A124" s="36">
        <v>878</v>
      </c>
      <c r="B124" s="37" t="s">
        <v>173</v>
      </c>
      <c r="C124" s="38" t="s">
        <v>338</v>
      </c>
      <c r="D124" s="28">
        <v>590</v>
      </c>
      <c r="E124" s="28">
        <v>552</v>
      </c>
      <c r="F124" s="28">
        <v>528</v>
      </c>
      <c r="G124" s="28">
        <v>548</v>
      </c>
      <c r="H124" s="28">
        <v>514</v>
      </c>
      <c r="I124" s="28">
        <v>503</v>
      </c>
      <c r="J124" s="28">
        <v>446</v>
      </c>
      <c r="K124" s="28">
        <v>399</v>
      </c>
      <c r="L124" s="28" t="s">
        <v>343</v>
      </c>
      <c r="M124" s="28" t="s">
        <v>341</v>
      </c>
      <c r="N124" s="28" t="s">
        <v>342</v>
      </c>
      <c r="O124" s="29">
        <v>23</v>
      </c>
      <c r="P124" s="28">
        <v>137</v>
      </c>
      <c r="Q124" s="28">
        <v>169</v>
      </c>
      <c r="R124" s="28">
        <v>157</v>
      </c>
      <c r="S124" s="28">
        <v>155</v>
      </c>
      <c r="T124" s="28">
        <v>167</v>
      </c>
      <c r="U124" s="28">
        <v>163</v>
      </c>
      <c r="V124" s="28">
        <v>157</v>
      </c>
      <c r="W124" s="28">
        <v>138</v>
      </c>
      <c r="X124" s="28" t="s">
        <v>347</v>
      </c>
      <c r="Y124" s="28" t="s">
        <v>341</v>
      </c>
      <c r="Z124" s="28">
        <v>17</v>
      </c>
      <c r="AA124" s="29">
        <v>24</v>
      </c>
      <c r="AB124" s="30">
        <v>135</v>
      </c>
      <c r="AC124" s="31">
        <v>67</v>
      </c>
      <c r="AD124" s="29">
        <v>25</v>
      </c>
      <c r="AE124" s="29">
        <v>20</v>
      </c>
      <c r="AF124" s="32">
        <v>77</v>
      </c>
      <c r="AG124" s="30">
        <v>65</v>
      </c>
      <c r="AH124" s="30">
        <v>50</v>
      </c>
      <c r="AI124" s="33">
        <v>-24</v>
      </c>
      <c r="AJ124" s="30">
        <v>65</v>
      </c>
      <c r="AK124" s="30">
        <v>35</v>
      </c>
      <c r="AL124" s="33">
        <v>-43</v>
      </c>
      <c r="AM124" s="34">
        <v>150</v>
      </c>
      <c r="AN124" s="34">
        <v>1055</v>
      </c>
      <c r="AO124" s="32">
        <v>14</v>
      </c>
      <c r="AP124" s="34">
        <v>50</v>
      </c>
      <c r="AQ124" s="32">
        <v>20</v>
      </c>
      <c r="AR124" s="30">
        <v>40</v>
      </c>
      <c r="AS124" s="30">
        <v>20</v>
      </c>
      <c r="AT124" s="28">
        <v>336</v>
      </c>
      <c r="AU124" s="30" t="s">
        <v>251</v>
      </c>
      <c r="AV124" s="34">
        <v>5</v>
      </c>
      <c r="AW124" s="34">
        <v>80</v>
      </c>
      <c r="AX124" s="32">
        <v>9</v>
      </c>
      <c r="AY124" s="34">
        <v>40</v>
      </c>
      <c r="AZ124" s="34">
        <v>700</v>
      </c>
      <c r="BA124" s="32">
        <v>6</v>
      </c>
      <c r="BB124" s="29">
        <v>30</v>
      </c>
      <c r="BC124" s="1">
        <v>417</v>
      </c>
      <c r="BD124" s="1">
        <v>179</v>
      </c>
      <c r="BE124" s="35">
        <v>64</v>
      </c>
      <c r="BF124" s="28" t="s">
        <v>208</v>
      </c>
      <c r="BG124" s="28" t="s">
        <v>208</v>
      </c>
      <c r="BH124" s="28" t="s">
        <v>208</v>
      </c>
    </row>
    <row r="125" spans="1:60" x14ac:dyDescent="0.45">
      <c r="A125" s="36">
        <v>879</v>
      </c>
      <c r="B125" s="37" t="s">
        <v>174</v>
      </c>
      <c r="C125" s="38" t="s">
        <v>338</v>
      </c>
      <c r="D125" s="28">
        <v>630</v>
      </c>
      <c r="E125" s="28">
        <v>604</v>
      </c>
      <c r="F125" s="28">
        <v>586</v>
      </c>
      <c r="G125" s="28">
        <v>525</v>
      </c>
      <c r="H125" s="28">
        <v>527</v>
      </c>
      <c r="I125" s="28">
        <v>495</v>
      </c>
      <c r="J125" s="28">
        <v>433</v>
      </c>
      <c r="K125" s="28">
        <v>418</v>
      </c>
      <c r="L125" s="28" t="s">
        <v>343</v>
      </c>
      <c r="M125" s="28" t="s">
        <v>341</v>
      </c>
      <c r="N125" s="28" t="s">
        <v>342</v>
      </c>
      <c r="O125" s="29">
        <v>36</v>
      </c>
      <c r="P125" s="28">
        <v>195</v>
      </c>
      <c r="Q125" s="28">
        <v>177</v>
      </c>
      <c r="R125" s="28">
        <v>133</v>
      </c>
      <c r="S125" s="28">
        <v>99</v>
      </c>
      <c r="T125" s="28">
        <v>129</v>
      </c>
      <c r="U125" s="28">
        <v>184</v>
      </c>
      <c r="V125" s="28">
        <v>187</v>
      </c>
      <c r="W125" s="28">
        <v>209</v>
      </c>
      <c r="X125" s="28" t="s">
        <v>343</v>
      </c>
      <c r="Y125" s="28" t="s">
        <v>339</v>
      </c>
      <c r="Z125" s="28">
        <v>88</v>
      </c>
      <c r="AA125" s="29">
        <v>95</v>
      </c>
      <c r="AB125" s="30">
        <v>105</v>
      </c>
      <c r="AC125" s="31">
        <v>55</v>
      </c>
      <c r="AD125" s="29">
        <v>15</v>
      </c>
      <c r="AE125" s="29">
        <v>10</v>
      </c>
      <c r="AF125" s="32" t="s">
        <v>345</v>
      </c>
      <c r="AG125" s="30">
        <v>30</v>
      </c>
      <c r="AH125" s="30">
        <v>45</v>
      </c>
      <c r="AI125" s="33">
        <v>47</v>
      </c>
      <c r="AJ125" s="30">
        <v>35</v>
      </c>
      <c r="AK125" s="30">
        <v>25</v>
      </c>
      <c r="AL125" s="33">
        <v>-27</v>
      </c>
      <c r="AM125" s="34">
        <v>110</v>
      </c>
      <c r="AN125" s="34">
        <v>560</v>
      </c>
      <c r="AO125" s="32">
        <v>20</v>
      </c>
      <c r="AP125" s="34" t="s">
        <v>251</v>
      </c>
      <c r="AQ125" s="32" t="s">
        <v>251</v>
      </c>
      <c r="AR125" s="30">
        <v>70</v>
      </c>
      <c r="AS125" s="30">
        <v>25</v>
      </c>
      <c r="AT125" s="28">
        <v>373</v>
      </c>
      <c r="AU125" s="30" t="s">
        <v>251</v>
      </c>
      <c r="AV125" s="34" t="s">
        <v>251</v>
      </c>
      <c r="AW125" s="34">
        <v>50</v>
      </c>
      <c r="AX125" s="32" t="s">
        <v>251</v>
      </c>
      <c r="AY125" s="34">
        <v>30</v>
      </c>
      <c r="AZ125" s="34">
        <v>360</v>
      </c>
      <c r="BA125" s="32">
        <v>8</v>
      </c>
      <c r="BB125" s="29">
        <v>28</v>
      </c>
      <c r="BC125" s="1">
        <v>452</v>
      </c>
      <c r="BD125" s="1">
        <v>182</v>
      </c>
      <c r="BE125" s="35">
        <v>59</v>
      </c>
      <c r="BF125" s="28" t="s">
        <v>208</v>
      </c>
      <c r="BG125" s="28" t="s">
        <v>208</v>
      </c>
      <c r="BH125" s="28" t="s">
        <v>208</v>
      </c>
    </row>
    <row r="126" spans="1:60" x14ac:dyDescent="0.45">
      <c r="A126" s="36">
        <v>880</v>
      </c>
      <c r="B126" s="37" t="s">
        <v>175</v>
      </c>
      <c r="C126" s="38" t="s">
        <v>338</v>
      </c>
      <c r="D126" s="28">
        <v>731</v>
      </c>
      <c r="E126" s="28">
        <v>688</v>
      </c>
      <c r="F126" s="28">
        <v>715</v>
      </c>
      <c r="G126" s="28">
        <v>647</v>
      </c>
      <c r="H126" s="28">
        <v>623</v>
      </c>
      <c r="I126" s="28">
        <v>511</v>
      </c>
      <c r="J126" s="28">
        <v>418</v>
      </c>
      <c r="K126" s="28">
        <v>382</v>
      </c>
      <c r="L126" s="28" t="s">
        <v>343</v>
      </c>
      <c r="M126" s="28" t="s">
        <v>341</v>
      </c>
      <c r="N126" s="28" t="s">
        <v>342</v>
      </c>
      <c r="O126" s="29">
        <v>14</v>
      </c>
      <c r="P126" s="28">
        <v>292</v>
      </c>
      <c r="Q126" s="28">
        <v>280</v>
      </c>
      <c r="R126" s="28">
        <v>334</v>
      </c>
      <c r="S126" s="28">
        <v>245</v>
      </c>
      <c r="T126" s="28">
        <v>241</v>
      </c>
      <c r="U126" s="28">
        <v>206</v>
      </c>
      <c r="V126" s="28">
        <v>172</v>
      </c>
      <c r="W126" s="28">
        <v>158</v>
      </c>
      <c r="X126" s="28" t="s">
        <v>343</v>
      </c>
      <c r="Y126" s="28" t="s">
        <v>341</v>
      </c>
      <c r="Z126" s="28">
        <v>37</v>
      </c>
      <c r="AA126" s="29">
        <v>39</v>
      </c>
      <c r="AB126" s="30">
        <v>60</v>
      </c>
      <c r="AC126" s="31">
        <v>58</v>
      </c>
      <c r="AD126" s="29" t="s">
        <v>251</v>
      </c>
      <c r="AE126" s="29" t="s">
        <v>251</v>
      </c>
      <c r="AF126" s="32" t="s">
        <v>251</v>
      </c>
      <c r="AG126" s="30">
        <v>15</v>
      </c>
      <c r="AH126" s="30">
        <v>30</v>
      </c>
      <c r="AI126" s="33">
        <v>100</v>
      </c>
      <c r="AJ126" s="30">
        <v>15</v>
      </c>
      <c r="AK126" s="30">
        <v>20</v>
      </c>
      <c r="AL126" s="33">
        <v>47</v>
      </c>
      <c r="AM126" s="34">
        <v>60</v>
      </c>
      <c r="AN126" s="34">
        <v>335</v>
      </c>
      <c r="AO126" s="32">
        <v>18</v>
      </c>
      <c r="AP126" s="34" t="s">
        <v>251</v>
      </c>
      <c r="AQ126" s="32" t="s">
        <v>251</v>
      </c>
      <c r="AR126" s="30">
        <v>35</v>
      </c>
      <c r="AS126" s="30">
        <v>15</v>
      </c>
      <c r="AT126" s="28">
        <v>364</v>
      </c>
      <c r="AU126" s="30" t="s">
        <v>251</v>
      </c>
      <c r="AV126" s="34" t="s">
        <v>251</v>
      </c>
      <c r="AW126" s="34">
        <v>20</v>
      </c>
      <c r="AX126" s="32" t="s">
        <v>251</v>
      </c>
      <c r="AY126" s="34">
        <v>10</v>
      </c>
      <c r="AZ126" s="34">
        <v>190</v>
      </c>
      <c r="BA126" s="32">
        <v>6</v>
      </c>
      <c r="BB126" s="29">
        <v>30</v>
      </c>
      <c r="BC126" s="1">
        <v>417</v>
      </c>
      <c r="BD126" s="1">
        <v>178</v>
      </c>
      <c r="BE126" s="35">
        <v>66</v>
      </c>
      <c r="BF126" s="28" t="s">
        <v>208</v>
      </c>
      <c r="BG126" s="28" t="s">
        <v>208</v>
      </c>
      <c r="BH126" s="28" t="s">
        <v>208</v>
      </c>
    </row>
    <row r="127" spans="1:60" x14ac:dyDescent="0.45">
      <c r="A127" s="36">
        <v>881</v>
      </c>
      <c r="B127" s="37" t="s">
        <v>176</v>
      </c>
      <c r="C127" s="38" t="s">
        <v>338</v>
      </c>
      <c r="D127" s="28">
        <v>634</v>
      </c>
      <c r="E127" s="28">
        <v>689</v>
      </c>
      <c r="F127" s="28">
        <v>672</v>
      </c>
      <c r="G127" s="28">
        <v>663</v>
      </c>
      <c r="H127" s="28">
        <v>608</v>
      </c>
      <c r="I127" s="28">
        <v>567</v>
      </c>
      <c r="J127" s="28">
        <v>470</v>
      </c>
      <c r="K127" s="28">
        <v>412</v>
      </c>
      <c r="L127" s="28" t="s">
        <v>343</v>
      </c>
      <c r="M127" s="28" t="s">
        <v>341</v>
      </c>
      <c r="N127" s="28" t="s">
        <v>342</v>
      </c>
      <c r="O127" s="29">
        <v>32</v>
      </c>
      <c r="P127" s="28">
        <v>233</v>
      </c>
      <c r="Q127" s="28">
        <v>263</v>
      </c>
      <c r="R127" s="28">
        <v>261</v>
      </c>
      <c r="S127" s="28">
        <v>236</v>
      </c>
      <c r="T127" s="28">
        <v>227</v>
      </c>
      <c r="U127" s="28">
        <v>207</v>
      </c>
      <c r="V127" s="28">
        <v>180</v>
      </c>
      <c r="W127" s="28">
        <v>156</v>
      </c>
      <c r="X127" s="28" t="s">
        <v>343</v>
      </c>
      <c r="Y127" s="28" t="s">
        <v>341</v>
      </c>
      <c r="Z127" s="28">
        <v>35</v>
      </c>
      <c r="AA127" s="29">
        <v>34</v>
      </c>
      <c r="AB127" s="30">
        <v>235</v>
      </c>
      <c r="AC127" s="31">
        <v>66</v>
      </c>
      <c r="AD127" s="29">
        <v>20</v>
      </c>
      <c r="AE127" s="29">
        <v>60</v>
      </c>
      <c r="AF127" s="32">
        <v>67</v>
      </c>
      <c r="AG127" s="30">
        <v>115</v>
      </c>
      <c r="AH127" s="30">
        <v>95</v>
      </c>
      <c r="AI127" s="33">
        <v>-19</v>
      </c>
      <c r="AJ127" s="30">
        <v>105</v>
      </c>
      <c r="AK127" s="30">
        <v>90</v>
      </c>
      <c r="AL127" s="33">
        <v>-15</v>
      </c>
      <c r="AM127" s="34">
        <v>230</v>
      </c>
      <c r="AN127" s="34">
        <v>1400</v>
      </c>
      <c r="AO127" s="32">
        <v>16</v>
      </c>
      <c r="AP127" s="34">
        <v>35</v>
      </c>
      <c r="AQ127" s="32">
        <v>10</v>
      </c>
      <c r="AR127" s="30">
        <v>75</v>
      </c>
      <c r="AS127" s="30">
        <v>60</v>
      </c>
      <c r="AT127" s="28">
        <v>342</v>
      </c>
      <c r="AU127" s="30">
        <v>10</v>
      </c>
      <c r="AV127" s="34">
        <v>20</v>
      </c>
      <c r="AW127" s="34">
        <v>370</v>
      </c>
      <c r="AX127" s="32">
        <v>6</v>
      </c>
      <c r="AY127" s="34">
        <v>50</v>
      </c>
      <c r="AZ127" s="34">
        <v>1040</v>
      </c>
      <c r="BA127" s="32">
        <v>5</v>
      </c>
      <c r="BB127" s="29">
        <v>27</v>
      </c>
      <c r="BC127" s="1">
        <v>444</v>
      </c>
      <c r="BD127" s="1">
        <v>163</v>
      </c>
      <c r="BE127" s="35">
        <v>63</v>
      </c>
      <c r="BF127" s="28" t="s">
        <v>208</v>
      </c>
      <c r="BG127" s="28" t="s">
        <v>208</v>
      </c>
      <c r="BH127" s="28" t="s">
        <v>208</v>
      </c>
    </row>
    <row r="128" spans="1:60" x14ac:dyDescent="0.45">
      <c r="A128" s="36">
        <v>882</v>
      </c>
      <c r="B128" s="37" t="s">
        <v>177</v>
      </c>
      <c r="C128" s="38" t="s">
        <v>338</v>
      </c>
      <c r="D128" s="28">
        <v>664</v>
      </c>
      <c r="E128" s="28">
        <v>605</v>
      </c>
      <c r="F128" s="28">
        <v>639</v>
      </c>
      <c r="G128" s="28">
        <v>599</v>
      </c>
      <c r="H128" s="28">
        <v>505</v>
      </c>
      <c r="I128" s="28">
        <v>386</v>
      </c>
      <c r="J128" s="28">
        <v>313</v>
      </c>
      <c r="K128" s="28">
        <v>309</v>
      </c>
      <c r="L128" s="28" t="s">
        <v>343</v>
      </c>
      <c r="M128" s="28" t="s">
        <v>341</v>
      </c>
      <c r="N128" s="28" t="s">
        <v>342</v>
      </c>
      <c r="O128" s="29">
        <v>3</v>
      </c>
      <c r="P128" s="28">
        <v>163</v>
      </c>
      <c r="Q128" s="28">
        <v>157</v>
      </c>
      <c r="R128" s="28">
        <v>183</v>
      </c>
      <c r="S128" s="28">
        <v>165</v>
      </c>
      <c r="T128" s="28">
        <v>144</v>
      </c>
      <c r="U128" s="28">
        <v>120</v>
      </c>
      <c r="V128" s="28">
        <v>107</v>
      </c>
      <c r="W128" s="28">
        <v>107</v>
      </c>
      <c r="X128" s="28" t="s">
        <v>343</v>
      </c>
      <c r="Y128" s="28" t="s">
        <v>344</v>
      </c>
      <c r="Z128" s="28" t="s">
        <v>342</v>
      </c>
      <c r="AA128" s="29">
        <v>8</v>
      </c>
      <c r="AB128" s="30">
        <v>110</v>
      </c>
      <c r="AC128" s="31">
        <v>86</v>
      </c>
      <c r="AD128" s="29">
        <v>10</v>
      </c>
      <c r="AE128" s="29">
        <v>20</v>
      </c>
      <c r="AF128" s="32" t="s">
        <v>251</v>
      </c>
      <c r="AG128" s="30">
        <v>45</v>
      </c>
      <c r="AH128" s="30">
        <v>40</v>
      </c>
      <c r="AI128" s="33">
        <v>-9</v>
      </c>
      <c r="AJ128" s="30">
        <v>40</v>
      </c>
      <c r="AK128" s="30">
        <v>30</v>
      </c>
      <c r="AL128" s="33">
        <v>-18</v>
      </c>
      <c r="AM128" s="34">
        <v>90</v>
      </c>
      <c r="AN128" s="34">
        <v>355</v>
      </c>
      <c r="AO128" s="32">
        <v>25</v>
      </c>
      <c r="AP128" s="34">
        <v>10</v>
      </c>
      <c r="AQ128" s="32">
        <v>8</v>
      </c>
      <c r="AR128" s="30">
        <v>25</v>
      </c>
      <c r="AS128" s="30">
        <v>15</v>
      </c>
      <c r="AT128" s="28">
        <v>309</v>
      </c>
      <c r="AU128" s="30" t="s">
        <v>251</v>
      </c>
      <c r="AV128" s="34" t="s">
        <v>251</v>
      </c>
      <c r="AW128" s="34">
        <v>45</v>
      </c>
      <c r="AX128" s="32" t="s">
        <v>251</v>
      </c>
      <c r="AY128" s="34" t="s">
        <v>251</v>
      </c>
      <c r="AZ128" s="34">
        <v>200</v>
      </c>
      <c r="BA128" s="32" t="s">
        <v>251</v>
      </c>
      <c r="BB128" s="29">
        <v>25</v>
      </c>
      <c r="BC128" s="1">
        <v>435</v>
      </c>
      <c r="BD128" s="1">
        <v>183</v>
      </c>
      <c r="BE128" s="35">
        <v>62</v>
      </c>
      <c r="BF128" s="28" t="s">
        <v>208</v>
      </c>
      <c r="BG128" s="28" t="s">
        <v>208</v>
      </c>
      <c r="BH128" s="28" t="s">
        <v>208</v>
      </c>
    </row>
    <row r="129" spans="1:60" x14ac:dyDescent="0.45">
      <c r="A129" s="36">
        <v>883</v>
      </c>
      <c r="B129" s="37" t="s">
        <v>178</v>
      </c>
      <c r="C129" s="38" t="s">
        <v>338</v>
      </c>
      <c r="D129" s="28">
        <v>567</v>
      </c>
      <c r="E129" s="28">
        <v>636</v>
      </c>
      <c r="F129" s="28">
        <v>784</v>
      </c>
      <c r="G129" s="28">
        <v>710</v>
      </c>
      <c r="H129" s="28">
        <v>625</v>
      </c>
      <c r="I129" s="28">
        <v>607</v>
      </c>
      <c r="J129" s="28">
        <v>565</v>
      </c>
      <c r="K129" s="28">
        <v>528</v>
      </c>
      <c r="L129" s="28" t="s">
        <v>251</v>
      </c>
      <c r="M129" s="28" t="s">
        <v>341</v>
      </c>
      <c r="N129" s="28">
        <v>102</v>
      </c>
      <c r="O129" s="29">
        <v>106</v>
      </c>
      <c r="P129" s="28">
        <v>90</v>
      </c>
      <c r="Q129" s="28">
        <v>221</v>
      </c>
      <c r="R129" s="28">
        <v>323</v>
      </c>
      <c r="S129" s="28">
        <v>244</v>
      </c>
      <c r="T129" s="28">
        <v>186</v>
      </c>
      <c r="U129" s="28">
        <v>183</v>
      </c>
      <c r="V129" s="28">
        <v>193</v>
      </c>
      <c r="W129" s="28">
        <v>185</v>
      </c>
      <c r="X129" s="28" t="s">
        <v>251</v>
      </c>
      <c r="Y129" s="28" t="s">
        <v>341</v>
      </c>
      <c r="Z129" s="28">
        <v>64</v>
      </c>
      <c r="AA129" s="29">
        <v>66</v>
      </c>
      <c r="AB129" s="30">
        <v>40</v>
      </c>
      <c r="AC129" s="31">
        <v>62</v>
      </c>
      <c r="AD129" s="29" t="s">
        <v>251</v>
      </c>
      <c r="AE129" s="29">
        <v>0</v>
      </c>
      <c r="AF129" s="32" t="s">
        <v>345</v>
      </c>
      <c r="AG129" s="30">
        <v>10</v>
      </c>
      <c r="AH129" s="30">
        <v>30</v>
      </c>
      <c r="AI129" s="33" t="s">
        <v>251</v>
      </c>
      <c r="AJ129" s="30">
        <v>10</v>
      </c>
      <c r="AK129" s="30">
        <v>15</v>
      </c>
      <c r="AL129" s="33" t="s">
        <v>251</v>
      </c>
      <c r="AM129" s="34">
        <v>35</v>
      </c>
      <c r="AN129" s="34">
        <v>555</v>
      </c>
      <c r="AO129" s="32">
        <v>6</v>
      </c>
      <c r="AP129" s="34" t="s">
        <v>251</v>
      </c>
      <c r="AQ129" s="32" t="s">
        <v>251</v>
      </c>
      <c r="AR129" s="30">
        <v>25</v>
      </c>
      <c r="AS129" s="30">
        <v>10</v>
      </c>
      <c r="AT129" s="28">
        <v>429</v>
      </c>
      <c r="AU129" s="30" t="s">
        <v>251</v>
      </c>
      <c r="AV129" s="34" t="s">
        <v>251</v>
      </c>
      <c r="AW129" s="34">
        <v>285</v>
      </c>
      <c r="AX129" s="32" t="s">
        <v>251</v>
      </c>
      <c r="AY129" s="34" t="s">
        <v>251</v>
      </c>
      <c r="AZ129" s="34">
        <v>435</v>
      </c>
      <c r="BA129" s="32" t="s">
        <v>251</v>
      </c>
      <c r="BB129" s="29">
        <v>28</v>
      </c>
      <c r="BC129" s="1">
        <v>456</v>
      </c>
      <c r="BD129" s="1">
        <v>201</v>
      </c>
      <c r="BE129" s="35">
        <v>59</v>
      </c>
      <c r="BF129" s="28" t="s">
        <v>208</v>
      </c>
      <c r="BG129" s="28" t="s">
        <v>208</v>
      </c>
      <c r="BH129" s="28" t="s">
        <v>208</v>
      </c>
    </row>
    <row r="130" spans="1:60" x14ac:dyDescent="0.45">
      <c r="A130" s="36">
        <v>884</v>
      </c>
      <c r="B130" s="37" t="s">
        <v>179</v>
      </c>
      <c r="C130" s="38" t="s">
        <v>338</v>
      </c>
      <c r="D130" s="28">
        <v>589</v>
      </c>
      <c r="E130" s="28">
        <v>552</v>
      </c>
      <c r="F130" s="28">
        <v>531</v>
      </c>
      <c r="G130" s="28">
        <v>428</v>
      </c>
      <c r="H130" s="28">
        <v>441</v>
      </c>
      <c r="I130" s="28">
        <v>531</v>
      </c>
      <c r="J130" s="28">
        <v>547</v>
      </c>
      <c r="K130" s="28">
        <v>541</v>
      </c>
      <c r="L130" s="28" t="s">
        <v>340</v>
      </c>
      <c r="M130" s="28" t="s">
        <v>341</v>
      </c>
      <c r="N130" s="28">
        <v>115</v>
      </c>
      <c r="O130" s="29">
        <v>110</v>
      </c>
      <c r="P130" s="28">
        <v>132</v>
      </c>
      <c r="Q130" s="28">
        <v>132</v>
      </c>
      <c r="R130" s="28">
        <v>114</v>
      </c>
      <c r="S130" s="28">
        <v>127</v>
      </c>
      <c r="T130" s="28">
        <v>150</v>
      </c>
      <c r="U130" s="28">
        <v>251</v>
      </c>
      <c r="V130" s="28">
        <v>255</v>
      </c>
      <c r="W130" s="28">
        <v>227</v>
      </c>
      <c r="X130" s="28" t="s">
        <v>340</v>
      </c>
      <c r="Y130" s="28" t="s">
        <v>341</v>
      </c>
      <c r="Z130" s="28">
        <v>106</v>
      </c>
      <c r="AA130" s="29">
        <v>110</v>
      </c>
      <c r="AB130" s="30">
        <v>55</v>
      </c>
      <c r="AC130" s="31">
        <v>56</v>
      </c>
      <c r="AD130" s="29" t="s">
        <v>251</v>
      </c>
      <c r="AE130" s="29">
        <v>10</v>
      </c>
      <c r="AF130" s="32" t="s">
        <v>251</v>
      </c>
      <c r="AG130" s="30">
        <v>25</v>
      </c>
      <c r="AH130" s="30">
        <v>25</v>
      </c>
      <c r="AI130" s="33">
        <v>-11</v>
      </c>
      <c r="AJ130" s="30">
        <v>25</v>
      </c>
      <c r="AK130" s="30">
        <v>20</v>
      </c>
      <c r="AL130" s="33">
        <v>-4</v>
      </c>
      <c r="AM130" s="34">
        <v>65</v>
      </c>
      <c r="AN130" s="34">
        <v>285</v>
      </c>
      <c r="AO130" s="32">
        <v>22</v>
      </c>
      <c r="AP130" s="34">
        <v>20</v>
      </c>
      <c r="AQ130" s="32">
        <v>15</v>
      </c>
      <c r="AR130" s="30">
        <v>30</v>
      </c>
      <c r="AS130" s="30">
        <v>15</v>
      </c>
      <c r="AT130" s="28">
        <v>443</v>
      </c>
      <c r="AU130" s="30" t="s">
        <v>251</v>
      </c>
      <c r="AV130" s="34" t="s">
        <v>251</v>
      </c>
      <c r="AW130" s="34">
        <v>25</v>
      </c>
      <c r="AX130" s="32" t="s">
        <v>251</v>
      </c>
      <c r="AY130" s="34">
        <v>15</v>
      </c>
      <c r="AZ130" s="34">
        <v>190</v>
      </c>
      <c r="BA130" s="32">
        <v>7</v>
      </c>
      <c r="BB130" s="29">
        <v>27</v>
      </c>
      <c r="BC130" s="1">
        <v>408</v>
      </c>
      <c r="BD130" s="1">
        <v>171</v>
      </c>
      <c r="BE130" s="35">
        <v>65</v>
      </c>
      <c r="BF130" s="28" t="s">
        <v>208</v>
      </c>
      <c r="BG130" s="28" t="s">
        <v>208</v>
      </c>
      <c r="BH130" s="28" t="s">
        <v>208</v>
      </c>
    </row>
    <row r="131" spans="1:60" x14ac:dyDescent="0.45">
      <c r="A131" s="36">
        <v>885</v>
      </c>
      <c r="B131" s="37" t="s">
        <v>180</v>
      </c>
      <c r="C131" s="38" t="s">
        <v>306</v>
      </c>
      <c r="D131" s="28">
        <v>626</v>
      </c>
      <c r="E131" s="28">
        <v>617</v>
      </c>
      <c r="F131" s="28">
        <v>756</v>
      </c>
      <c r="G131" s="28">
        <v>712</v>
      </c>
      <c r="H131" s="28">
        <v>649</v>
      </c>
      <c r="I131" s="28">
        <v>605</v>
      </c>
      <c r="J131" s="28">
        <v>566</v>
      </c>
      <c r="K131" s="28">
        <v>520</v>
      </c>
      <c r="L131" s="28" t="s">
        <v>340</v>
      </c>
      <c r="M131" s="28" t="s">
        <v>341</v>
      </c>
      <c r="N131" s="28">
        <v>94</v>
      </c>
      <c r="O131" s="29">
        <v>100</v>
      </c>
      <c r="P131" s="28">
        <v>170</v>
      </c>
      <c r="Q131" s="28">
        <v>210</v>
      </c>
      <c r="R131" s="28">
        <v>304</v>
      </c>
      <c r="S131" s="28">
        <v>277</v>
      </c>
      <c r="T131" s="28">
        <v>289</v>
      </c>
      <c r="U131" s="28">
        <v>252</v>
      </c>
      <c r="V131" s="28">
        <v>231</v>
      </c>
      <c r="W131" s="28">
        <v>164</v>
      </c>
      <c r="X131" s="28" t="s">
        <v>340</v>
      </c>
      <c r="Y131" s="28" t="s">
        <v>341</v>
      </c>
      <c r="Z131" s="28">
        <v>43</v>
      </c>
      <c r="AA131" s="29">
        <v>46</v>
      </c>
      <c r="AB131" s="30">
        <v>115</v>
      </c>
      <c r="AC131" s="31">
        <v>60</v>
      </c>
      <c r="AD131" s="29">
        <v>75</v>
      </c>
      <c r="AE131" s="29">
        <v>65</v>
      </c>
      <c r="AF131" s="32">
        <v>71</v>
      </c>
      <c r="AG131" s="30">
        <v>65</v>
      </c>
      <c r="AH131" s="30">
        <v>55</v>
      </c>
      <c r="AI131" s="33">
        <v>-18</v>
      </c>
      <c r="AJ131" s="30">
        <v>55</v>
      </c>
      <c r="AK131" s="30">
        <v>45</v>
      </c>
      <c r="AL131" s="33">
        <v>-20</v>
      </c>
      <c r="AM131" s="34">
        <v>145</v>
      </c>
      <c r="AN131" s="34">
        <v>755</v>
      </c>
      <c r="AO131" s="32">
        <v>19</v>
      </c>
      <c r="AP131" s="34">
        <v>50</v>
      </c>
      <c r="AQ131" s="32">
        <v>21</v>
      </c>
      <c r="AR131" s="30">
        <v>15</v>
      </c>
      <c r="AS131" s="30">
        <v>15</v>
      </c>
      <c r="AT131" s="28">
        <v>429</v>
      </c>
      <c r="AU131" s="30" t="s">
        <v>251</v>
      </c>
      <c r="AV131" s="34">
        <v>10</v>
      </c>
      <c r="AW131" s="34">
        <v>110</v>
      </c>
      <c r="AX131" s="32">
        <v>7</v>
      </c>
      <c r="AY131" s="34">
        <v>30</v>
      </c>
      <c r="AZ131" s="34">
        <v>490</v>
      </c>
      <c r="BA131" s="32">
        <v>6</v>
      </c>
      <c r="BB131" s="29">
        <v>28</v>
      </c>
      <c r="BC131" s="1">
        <v>452</v>
      </c>
      <c r="BD131" s="1">
        <v>175</v>
      </c>
      <c r="BE131" s="35">
        <v>60</v>
      </c>
      <c r="BF131" s="28">
        <v>437</v>
      </c>
      <c r="BG131" s="28">
        <v>137</v>
      </c>
      <c r="BH131" s="28">
        <v>382</v>
      </c>
    </row>
    <row r="132" spans="1:60" x14ac:dyDescent="0.45">
      <c r="A132" s="36">
        <v>886</v>
      </c>
      <c r="B132" s="37" t="s">
        <v>181</v>
      </c>
      <c r="C132" s="38" t="s">
        <v>338</v>
      </c>
      <c r="D132" s="28">
        <v>654</v>
      </c>
      <c r="E132" s="28">
        <v>683</v>
      </c>
      <c r="F132" s="28">
        <v>703</v>
      </c>
      <c r="G132" s="28">
        <v>680</v>
      </c>
      <c r="H132" s="28">
        <v>616</v>
      </c>
      <c r="I132" s="28">
        <v>560</v>
      </c>
      <c r="J132" s="28">
        <v>480</v>
      </c>
      <c r="K132" s="28">
        <v>392</v>
      </c>
      <c r="L132" s="28" t="s">
        <v>340</v>
      </c>
      <c r="M132" s="28" t="s">
        <v>341</v>
      </c>
      <c r="N132" s="28" t="s">
        <v>342</v>
      </c>
      <c r="O132" s="29">
        <v>17</v>
      </c>
      <c r="P132" s="28">
        <v>156</v>
      </c>
      <c r="Q132" s="28">
        <v>176</v>
      </c>
      <c r="R132" s="28">
        <v>210</v>
      </c>
      <c r="S132" s="28">
        <v>223</v>
      </c>
      <c r="T132" s="28">
        <v>221</v>
      </c>
      <c r="U132" s="28">
        <v>216</v>
      </c>
      <c r="V132" s="28">
        <v>191</v>
      </c>
      <c r="W132" s="28">
        <v>151</v>
      </c>
      <c r="X132" s="28" t="s">
        <v>340</v>
      </c>
      <c r="Y132" s="28" t="s">
        <v>341</v>
      </c>
      <c r="Z132" s="28">
        <v>30</v>
      </c>
      <c r="AA132" s="29">
        <v>31</v>
      </c>
      <c r="AB132" s="30">
        <v>285</v>
      </c>
      <c r="AC132" s="31">
        <v>73</v>
      </c>
      <c r="AD132" s="29">
        <v>45</v>
      </c>
      <c r="AE132" s="29">
        <v>35</v>
      </c>
      <c r="AF132" s="32">
        <v>48</v>
      </c>
      <c r="AG132" s="30">
        <v>120</v>
      </c>
      <c r="AH132" s="30">
        <v>100</v>
      </c>
      <c r="AI132" s="33">
        <v>-15</v>
      </c>
      <c r="AJ132" s="30">
        <v>90</v>
      </c>
      <c r="AK132" s="30">
        <v>85</v>
      </c>
      <c r="AL132" s="33">
        <v>-8</v>
      </c>
      <c r="AM132" s="34">
        <v>290</v>
      </c>
      <c r="AN132" s="34">
        <v>3435</v>
      </c>
      <c r="AO132" s="32">
        <v>9</v>
      </c>
      <c r="AP132" s="34">
        <v>70</v>
      </c>
      <c r="AQ132" s="32">
        <v>15</v>
      </c>
      <c r="AR132" s="30">
        <v>45</v>
      </c>
      <c r="AS132" s="30">
        <v>25</v>
      </c>
      <c r="AT132" s="28">
        <v>340</v>
      </c>
      <c r="AU132" s="30" t="s">
        <v>251</v>
      </c>
      <c r="AV132" s="34">
        <v>20</v>
      </c>
      <c r="AW132" s="34">
        <v>1700</v>
      </c>
      <c r="AX132" s="32">
        <v>1</v>
      </c>
      <c r="AY132" s="34">
        <v>70</v>
      </c>
      <c r="AZ132" s="34">
        <v>2875</v>
      </c>
      <c r="BA132" s="32">
        <v>2</v>
      </c>
      <c r="BB132" s="29">
        <v>29</v>
      </c>
      <c r="BC132" s="1">
        <v>470</v>
      </c>
      <c r="BD132" s="1">
        <v>173</v>
      </c>
      <c r="BE132" s="35">
        <v>59</v>
      </c>
      <c r="BF132" s="28" t="s">
        <v>208</v>
      </c>
      <c r="BG132" s="28" t="s">
        <v>208</v>
      </c>
      <c r="BH132" s="28" t="s">
        <v>208</v>
      </c>
    </row>
    <row r="133" spans="1:60" x14ac:dyDescent="0.45">
      <c r="A133" s="36">
        <v>887</v>
      </c>
      <c r="B133" s="37" t="s">
        <v>182</v>
      </c>
      <c r="C133" s="38" t="s">
        <v>338</v>
      </c>
      <c r="D133" s="28">
        <v>719</v>
      </c>
      <c r="E133" s="28">
        <v>614</v>
      </c>
      <c r="F133" s="28">
        <v>612</v>
      </c>
      <c r="G133" s="28">
        <v>728</v>
      </c>
      <c r="H133" s="28">
        <v>715</v>
      </c>
      <c r="I133" s="28">
        <v>687</v>
      </c>
      <c r="J133" s="28">
        <v>561</v>
      </c>
      <c r="K133" s="28">
        <v>469</v>
      </c>
      <c r="L133" s="28" t="s">
        <v>343</v>
      </c>
      <c r="M133" s="28" t="s">
        <v>341</v>
      </c>
      <c r="N133" s="28">
        <v>43</v>
      </c>
      <c r="O133" s="29">
        <v>69</v>
      </c>
      <c r="P133" s="28">
        <v>135</v>
      </c>
      <c r="Q133" s="28">
        <v>175</v>
      </c>
      <c r="R133" s="28">
        <v>189</v>
      </c>
      <c r="S133" s="28">
        <v>243</v>
      </c>
      <c r="T133" s="28">
        <v>259</v>
      </c>
      <c r="U133" s="28">
        <v>263</v>
      </c>
      <c r="V133" s="28">
        <v>247</v>
      </c>
      <c r="W133" s="28">
        <v>184</v>
      </c>
      <c r="X133" s="28" t="s">
        <v>340</v>
      </c>
      <c r="Y133" s="28" t="s">
        <v>341</v>
      </c>
      <c r="Z133" s="28">
        <v>63</v>
      </c>
      <c r="AA133" s="29">
        <v>64</v>
      </c>
      <c r="AB133" s="30">
        <v>75</v>
      </c>
      <c r="AC133" s="31">
        <v>51</v>
      </c>
      <c r="AD133" s="29" t="s">
        <v>251</v>
      </c>
      <c r="AE133" s="29">
        <v>10</v>
      </c>
      <c r="AF133" s="32">
        <v>50</v>
      </c>
      <c r="AG133" s="30">
        <v>45</v>
      </c>
      <c r="AH133" s="30">
        <v>25</v>
      </c>
      <c r="AI133" s="33">
        <v>-45</v>
      </c>
      <c r="AJ133" s="30">
        <v>40</v>
      </c>
      <c r="AK133" s="30">
        <v>25</v>
      </c>
      <c r="AL133" s="33">
        <v>-34</v>
      </c>
      <c r="AM133" s="34">
        <v>90</v>
      </c>
      <c r="AN133" s="34">
        <v>555</v>
      </c>
      <c r="AO133" s="32">
        <v>17</v>
      </c>
      <c r="AP133" s="34">
        <v>25</v>
      </c>
      <c r="AQ133" s="32">
        <v>14</v>
      </c>
      <c r="AR133" s="30">
        <v>30</v>
      </c>
      <c r="AS133" s="30">
        <v>25</v>
      </c>
      <c r="AT133" s="28">
        <v>383</v>
      </c>
      <c r="AU133" s="30" t="s">
        <v>251</v>
      </c>
      <c r="AV133" s="34">
        <v>10</v>
      </c>
      <c r="AW133" s="34">
        <v>100</v>
      </c>
      <c r="AX133" s="32">
        <v>9</v>
      </c>
      <c r="AY133" s="34">
        <v>20</v>
      </c>
      <c r="AZ133" s="34">
        <v>330</v>
      </c>
      <c r="BA133" s="32">
        <v>6</v>
      </c>
      <c r="BB133" s="29">
        <v>35</v>
      </c>
      <c r="BC133" s="1">
        <v>431</v>
      </c>
      <c r="BD133" s="1">
        <v>165</v>
      </c>
      <c r="BE133" s="35">
        <v>64</v>
      </c>
      <c r="BF133" s="28" t="s">
        <v>208</v>
      </c>
      <c r="BG133" s="28" t="s">
        <v>208</v>
      </c>
      <c r="BH133" s="28" t="s">
        <v>208</v>
      </c>
    </row>
    <row r="134" spans="1:60" x14ac:dyDescent="0.45">
      <c r="A134" s="36">
        <v>888</v>
      </c>
      <c r="B134" s="37" t="s">
        <v>183</v>
      </c>
      <c r="C134" s="38" t="s">
        <v>338</v>
      </c>
      <c r="D134" s="28">
        <v>676</v>
      </c>
      <c r="E134" s="28">
        <v>696</v>
      </c>
      <c r="F134" s="28">
        <v>786</v>
      </c>
      <c r="G134" s="28">
        <v>779</v>
      </c>
      <c r="H134" s="28">
        <v>717</v>
      </c>
      <c r="I134" s="28">
        <v>619</v>
      </c>
      <c r="J134" s="28">
        <v>555</v>
      </c>
      <c r="K134" s="28">
        <v>510</v>
      </c>
      <c r="L134" s="28" t="s">
        <v>343</v>
      </c>
      <c r="M134" s="28" t="s">
        <v>341</v>
      </c>
      <c r="N134" s="28">
        <v>84</v>
      </c>
      <c r="O134" s="29">
        <v>94</v>
      </c>
      <c r="P134" s="28">
        <v>199</v>
      </c>
      <c r="Q134" s="28">
        <v>235</v>
      </c>
      <c r="R134" s="28">
        <v>254</v>
      </c>
      <c r="S134" s="28">
        <v>272</v>
      </c>
      <c r="T134" s="28">
        <v>279</v>
      </c>
      <c r="U134" s="28">
        <v>258</v>
      </c>
      <c r="V134" s="28">
        <v>241</v>
      </c>
      <c r="W134" s="28">
        <v>193</v>
      </c>
      <c r="X134" s="28" t="s">
        <v>340</v>
      </c>
      <c r="Y134" s="28" t="s">
        <v>341</v>
      </c>
      <c r="Z134" s="28">
        <v>72</v>
      </c>
      <c r="AA134" s="29">
        <v>78</v>
      </c>
      <c r="AB134" s="30">
        <v>195</v>
      </c>
      <c r="AC134" s="31">
        <v>48</v>
      </c>
      <c r="AD134" s="29">
        <v>55</v>
      </c>
      <c r="AE134" s="29">
        <v>55</v>
      </c>
      <c r="AF134" s="32">
        <v>76</v>
      </c>
      <c r="AG134" s="30">
        <v>95</v>
      </c>
      <c r="AH134" s="30">
        <v>80</v>
      </c>
      <c r="AI134" s="33">
        <v>-18</v>
      </c>
      <c r="AJ134" s="30">
        <v>80</v>
      </c>
      <c r="AK134" s="30">
        <v>80</v>
      </c>
      <c r="AL134" s="33">
        <v>-4</v>
      </c>
      <c r="AM134" s="34">
        <v>280</v>
      </c>
      <c r="AN134" s="34">
        <v>1795</v>
      </c>
      <c r="AO134" s="32">
        <v>15</v>
      </c>
      <c r="AP134" s="34">
        <v>40</v>
      </c>
      <c r="AQ134" s="32">
        <v>8</v>
      </c>
      <c r="AR134" s="30">
        <v>95</v>
      </c>
      <c r="AS134" s="30">
        <v>50</v>
      </c>
      <c r="AT134" s="28">
        <v>449</v>
      </c>
      <c r="AU134" s="30">
        <v>10</v>
      </c>
      <c r="AV134" s="34">
        <v>35</v>
      </c>
      <c r="AW134" s="34">
        <v>215</v>
      </c>
      <c r="AX134" s="32">
        <v>15</v>
      </c>
      <c r="AY134" s="34">
        <v>40</v>
      </c>
      <c r="AZ134" s="34">
        <v>1075</v>
      </c>
      <c r="BA134" s="32">
        <v>4</v>
      </c>
      <c r="BB134" s="29">
        <v>29</v>
      </c>
      <c r="BC134" s="1">
        <v>472</v>
      </c>
      <c r="BD134" s="1">
        <v>189</v>
      </c>
      <c r="BE134" s="35">
        <v>62</v>
      </c>
      <c r="BF134" s="28" t="s">
        <v>208</v>
      </c>
      <c r="BG134" s="28" t="s">
        <v>208</v>
      </c>
      <c r="BH134" s="28" t="s">
        <v>208</v>
      </c>
    </row>
    <row r="135" spans="1:60" x14ac:dyDescent="0.45">
      <c r="A135" s="36">
        <v>889</v>
      </c>
      <c r="B135" s="37" t="s">
        <v>184</v>
      </c>
      <c r="C135" s="38" t="s">
        <v>287</v>
      </c>
      <c r="D135" s="28">
        <v>690</v>
      </c>
      <c r="E135" s="28">
        <v>690</v>
      </c>
      <c r="F135" s="28">
        <v>701</v>
      </c>
      <c r="G135" s="28">
        <v>702</v>
      </c>
      <c r="H135" s="28">
        <v>680</v>
      </c>
      <c r="I135" s="28">
        <v>621</v>
      </c>
      <c r="J135" s="28">
        <v>545</v>
      </c>
      <c r="K135" s="28">
        <v>474</v>
      </c>
      <c r="L135" s="28" t="s">
        <v>343</v>
      </c>
      <c r="M135" s="28" t="s">
        <v>341</v>
      </c>
      <c r="N135" s="28">
        <v>48</v>
      </c>
      <c r="O135" s="29">
        <v>74</v>
      </c>
      <c r="P135" s="28">
        <v>192</v>
      </c>
      <c r="Q135" s="28">
        <v>226</v>
      </c>
      <c r="R135" s="28">
        <v>205</v>
      </c>
      <c r="S135" s="28">
        <v>221</v>
      </c>
      <c r="T135" s="28">
        <v>226</v>
      </c>
      <c r="U135" s="28">
        <v>227</v>
      </c>
      <c r="V135" s="28">
        <v>227</v>
      </c>
      <c r="W135" s="28">
        <v>194</v>
      </c>
      <c r="X135" s="28" t="s">
        <v>340</v>
      </c>
      <c r="Y135" s="28" t="s">
        <v>341</v>
      </c>
      <c r="Z135" s="28">
        <v>73</v>
      </c>
      <c r="AA135" s="29">
        <v>79</v>
      </c>
      <c r="AB135" s="30">
        <v>65</v>
      </c>
      <c r="AC135" s="31">
        <v>54</v>
      </c>
      <c r="AD135" s="29">
        <v>20</v>
      </c>
      <c r="AE135" s="29">
        <v>10</v>
      </c>
      <c r="AF135" s="32" t="s">
        <v>251</v>
      </c>
      <c r="AG135" s="30">
        <v>30</v>
      </c>
      <c r="AH135" s="30">
        <v>25</v>
      </c>
      <c r="AI135" s="33">
        <v>-23</v>
      </c>
      <c r="AJ135" s="30">
        <v>35</v>
      </c>
      <c r="AK135" s="30">
        <v>20</v>
      </c>
      <c r="AL135" s="33">
        <v>-41</v>
      </c>
      <c r="AM135" s="34">
        <v>85</v>
      </c>
      <c r="AN135" s="34">
        <v>435</v>
      </c>
      <c r="AO135" s="32">
        <v>19</v>
      </c>
      <c r="AP135" s="34" t="s">
        <v>251</v>
      </c>
      <c r="AQ135" s="32" t="s">
        <v>251</v>
      </c>
      <c r="AR135" s="30">
        <v>20</v>
      </c>
      <c r="AS135" s="30">
        <v>15</v>
      </c>
      <c r="AT135" s="28">
        <v>436</v>
      </c>
      <c r="AU135" s="30" t="s">
        <v>251</v>
      </c>
      <c r="AV135" s="34">
        <v>15</v>
      </c>
      <c r="AW135" s="34">
        <v>110</v>
      </c>
      <c r="AX135" s="32">
        <v>14</v>
      </c>
      <c r="AY135" s="34">
        <v>20</v>
      </c>
      <c r="AZ135" s="34">
        <v>265</v>
      </c>
      <c r="BA135" s="32">
        <v>8</v>
      </c>
      <c r="BB135" s="29">
        <v>28</v>
      </c>
      <c r="BC135" s="1">
        <v>475</v>
      </c>
      <c r="BD135" s="1">
        <v>196</v>
      </c>
      <c r="BE135" s="35">
        <v>58</v>
      </c>
      <c r="BF135" s="28">
        <v>473</v>
      </c>
      <c r="BG135" s="28">
        <v>147</v>
      </c>
      <c r="BH135" s="28">
        <v>427</v>
      </c>
    </row>
    <row r="136" spans="1:60" x14ac:dyDescent="0.45">
      <c r="A136" s="36">
        <v>890</v>
      </c>
      <c r="B136" s="37" t="s">
        <v>185</v>
      </c>
      <c r="C136" s="38" t="s">
        <v>338</v>
      </c>
      <c r="D136" s="28">
        <v>678</v>
      </c>
      <c r="E136" s="28">
        <v>691</v>
      </c>
      <c r="F136" s="28">
        <v>719</v>
      </c>
      <c r="G136" s="28">
        <v>789</v>
      </c>
      <c r="H136" s="28">
        <v>745</v>
      </c>
      <c r="I136" s="28">
        <v>691</v>
      </c>
      <c r="J136" s="28">
        <v>559</v>
      </c>
      <c r="K136" s="28">
        <v>505</v>
      </c>
      <c r="L136" s="28" t="s">
        <v>343</v>
      </c>
      <c r="M136" s="28" t="s">
        <v>341</v>
      </c>
      <c r="N136" s="28">
        <v>79</v>
      </c>
      <c r="O136" s="29">
        <v>91</v>
      </c>
      <c r="P136" s="28">
        <v>236</v>
      </c>
      <c r="Q136" s="28">
        <v>266</v>
      </c>
      <c r="R136" s="28">
        <v>273</v>
      </c>
      <c r="S136" s="28">
        <v>275</v>
      </c>
      <c r="T136" s="28">
        <v>269</v>
      </c>
      <c r="U136" s="28">
        <v>278</v>
      </c>
      <c r="V136" s="28">
        <v>242</v>
      </c>
      <c r="W136" s="28">
        <v>236</v>
      </c>
      <c r="X136" s="28" t="s">
        <v>343</v>
      </c>
      <c r="Y136" s="28" t="s">
        <v>341</v>
      </c>
      <c r="Z136" s="28">
        <v>115</v>
      </c>
      <c r="AA136" s="29">
        <v>119</v>
      </c>
      <c r="AB136" s="30">
        <v>105</v>
      </c>
      <c r="AC136" s="31">
        <v>65</v>
      </c>
      <c r="AD136" s="29" t="s">
        <v>251</v>
      </c>
      <c r="AE136" s="29">
        <v>10</v>
      </c>
      <c r="AF136" s="32" t="s">
        <v>251</v>
      </c>
      <c r="AG136" s="30">
        <v>30</v>
      </c>
      <c r="AH136" s="30">
        <v>40</v>
      </c>
      <c r="AI136" s="33">
        <v>27</v>
      </c>
      <c r="AJ136" s="30">
        <v>30</v>
      </c>
      <c r="AK136" s="30">
        <v>30</v>
      </c>
      <c r="AL136" s="33">
        <v>11</v>
      </c>
      <c r="AM136" s="34">
        <v>125</v>
      </c>
      <c r="AN136" s="34">
        <v>635</v>
      </c>
      <c r="AO136" s="32">
        <v>19</v>
      </c>
      <c r="AP136" s="34">
        <v>10</v>
      </c>
      <c r="AQ136" s="32">
        <v>6</v>
      </c>
      <c r="AR136" s="30">
        <v>20</v>
      </c>
      <c r="AS136" s="30">
        <v>15</v>
      </c>
      <c r="AT136" s="28">
        <v>418</v>
      </c>
      <c r="AU136" s="30" t="s">
        <v>251</v>
      </c>
      <c r="AV136" s="34">
        <v>5</v>
      </c>
      <c r="AW136" s="34">
        <v>50</v>
      </c>
      <c r="AX136" s="32">
        <v>15</v>
      </c>
      <c r="AY136" s="34">
        <v>25</v>
      </c>
      <c r="AZ136" s="34">
        <v>360</v>
      </c>
      <c r="BA136" s="32">
        <v>6</v>
      </c>
      <c r="BB136" s="29">
        <v>29</v>
      </c>
      <c r="BC136" s="1">
        <v>469</v>
      </c>
      <c r="BD136" s="1">
        <v>190</v>
      </c>
      <c r="BE136" s="35">
        <v>55</v>
      </c>
      <c r="BF136" s="28" t="s">
        <v>208</v>
      </c>
      <c r="BG136" s="28" t="s">
        <v>208</v>
      </c>
      <c r="BH136" s="28" t="s">
        <v>208</v>
      </c>
    </row>
    <row r="137" spans="1:60" x14ac:dyDescent="0.45">
      <c r="A137" s="36">
        <v>891</v>
      </c>
      <c r="B137" s="37" t="s">
        <v>186</v>
      </c>
      <c r="C137" s="38" t="s">
        <v>338</v>
      </c>
      <c r="D137" s="28">
        <v>679</v>
      </c>
      <c r="E137" s="28">
        <v>642</v>
      </c>
      <c r="F137" s="28">
        <v>625</v>
      </c>
      <c r="G137" s="28">
        <v>606</v>
      </c>
      <c r="H137" s="28">
        <v>604</v>
      </c>
      <c r="I137" s="28">
        <v>576</v>
      </c>
      <c r="J137" s="28">
        <v>538</v>
      </c>
      <c r="K137" s="28">
        <v>444</v>
      </c>
      <c r="L137" s="28" t="s">
        <v>340</v>
      </c>
      <c r="M137" s="28" t="s">
        <v>341</v>
      </c>
      <c r="N137" s="28">
        <v>18</v>
      </c>
      <c r="O137" s="29">
        <v>48</v>
      </c>
      <c r="P137" s="28">
        <v>159</v>
      </c>
      <c r="Q137" s="28">
        <v>198</v>
      </c>
      <c r="R137" s="28">
        <v>217</v>
      </c>
      <c r="S137" s="28">
        <v>254</v>
      </c>
      <c r="T137" s="28">
        <v>289</v>
      </c>
      <c r="U137" s="28">
        <v>283</v>
      </c>
      <c r="V137" s="28">
        <v>257</v>
      </c>
      <c r="W137" s="28">
        <v>184</v>
      </c>
      <c r="X137" s="28" t="s">
        <v>340</v>
      </c>
      <c r="Y137" s="28" t="s">
        <v>341</v>
      </c>
      <c r="Z137" s="28">
        <v>63</v>
      </c>
      <c r="AA137" s="29">
        <v>64</v>
      </c>
      <c r="AB137" s="30">
        <v>165</v>
      </c>
      <c r="AC137" s="31">
        <v>61</v>
      </c>
      <c r="AD137" s="29">
        <v>15</v>
      </c>
      <c r="AE137" s="29">
        <v>35</v>
      </c>
      <c r="AF137" s="32">
        <v>31</v>
      </c>
      <c r="AG137" s="30">
        <v>65</v>
      </c>
      <c r="AH137" s="30">
        <v>55</v>
      </c>
      <c r="AI137" s="33">
        <v>-14</v>
      </c>
      <c r="AJ137" s="30">
        <v>60</v>
      </c>
      <c r="AK137" s="30">
        <v>45</v>
      </c>
      <c r="AL137" s="33">
        <v>-25</v>
      </c>
      <c r="AM137" s="34">
        <v>190</v>
      </c>
      <c r="AN137" s="34">
        <v>1030</v>
      </c>
      <c r="AO137" s="32">
        <v>18</v>
      </c>
      <c r="AP137" s="34">
        <v>35</v>
      </c>
      <c r="AQ137" s="32">
        <v>11</v>
      </c>
      <c r="AR137" s="30">
        <v>60</v>
      </c>
      <c r="AS137" s="30">
        <v>30</v>
      </c>
      <c r="AT137" s="28">
        <v>402</v>
      </c>
      <c r="AU137" s="30" t="s">
        <v>251</v>
      </c>
      <c r="AV137" s="34">
        <v>10</v>
      </c>
      <c r="AW137" s="34">
        <v>155</v>
      </c>
      <c r="AX137" s="32">
        <v>6</v>
      </c>
      <c r="AY137" s="34">
        <v>50</v>
      </c>
      <c r="AZ137" s="34">
        <v>685</v>
      </c>
      <c r="BA137" s="32">
        <v>7</v>
      </c>
      <c r="BB137" s="29">
        <v>31</v>
      </c>
      <c r="BC137" s="1">
        <v>480</v>
      </c>
      <c r="BD137" s="1">
        <v>190</v>
      </c>
      <c r="BE137" s="35">
        <v>58</v>
      </c>
      <c r="BF137" s="28" t="s">
        <v>208</v>
      </c>
      <c r="BG137" s="28" t="s">
        <v>208</v>
      </c>
      <c r="BH137" s="28" t="s">
        <v>208</v>
      </c>
    </row>
    <row r="138" spans="1:60" x14ac:dyDescent="0.45">
      <c r="A138" s="36">
        <v>892</v>
      </c>
      <c r="B138" s="37" t="s">
        <v>187</v>
      </c>
      <c r="C138" s="38" t="s">
        <v>338</v>
      </c>
      <c r="D138" s="28">
        <v>560</v>
      </c>
      <c r="E138" s="28">
        <v>595</v>
      </c>
      <c r="F138" s="28">
        <v>600</v>
      </c>
      <c r="G138" s="28">
        <v>643</v>
      </c>
      <c r="H138" s="28">
        <v>662</v>
      </c>
      <c r="I138" s="28">
        <v>631</v>
      </c>
      <c r="J138" s="28">
        <v>623</v>
      </c>
      <c r="K138" s="28">
        <v>548</v>
      </c>
      <c r="L138" s="28" t="s">
        <v>340</v>
      </c>
      <c r="M138" s="28" t="s">
        <v>341</v>
      </c>
      <c r="N138" s="28">
        <v>122</v>
      </c>
      <c r="O138" s="29">
        <v>113</v>
      </c>
      <c r="P138" s="28">
        <v>155</v>
      </c>
      <c r="Q138" s="28">
        <v>193</v>
      </c>
      <c r="R138" s="28">
        <v>211</v>
      </c>
      <c r="S138" s="28">
        <v>259</v>
      </c>
      <c r="T138" s="28">
        <v>324</v>
      </c>
      <c r="U138" s="28">
        <v>337</v>
      </c>
      <c r="V138" s="28">
        <v>346</v>
      </c>
      <c r="W138" s="28">
        <v>291</v>
      </c>
      <c r="X138" s="28" t="s">
        <v>340</v>
      </c>
      <c r="Y138" s="28" t="s">
        <v>341</v>
      </c>
      <c r="Z138" s="28">
        <v>170</v>
      </c>
      <c r="AA138" s="29">
        <v>130</v>
      </c>
      <c r="AB138" s="30">
        <v>100</v>
      </c>
      <c r="AC138" s="31">
        <v>40</v>
      </c>
      <c r="AD138" s="29">
        <v>30</v>
      </c>
      <c r="AE138" s="29">
        <v>15</v>
      </c>
      <c r="AF138" s="32">
        <v>67</v>
      </c>
      <c r="AG138" s="30">
        <v>50</v>
      </c>
      <c r="AH138" s="30">
        <v>60</v>
      </c>
      <c r="AI138" s="33">
        <v>16</v>
      </c>
      <c r="AJ138" s="30">
        <v>30</v>
      </c>
      <c r="AK138" s="30">
        <v>25</v>
      </c>
      <c r="AL138" s="33">
        <v>-26</v>
      </c>
      <c r="AM138" s="34">
        <v>130</v>
      </c>
      <c r="AN138" s="34">
        <v>690</v>
      </c>
      <c r="AO138" s="32">
        <v>19</v>
      </c>
      <c r="AP138" s="34">
        <v>25</v>
      </c>
      <c r="AQ138" s="32">
        <v>9</v>
      </c>
      <c r="AR138" s="30">
        <v>105</v>
      </c>
      <c r="AS138" s="30">
        <v>40</v>
      </c>
      <c r="AT138" s="28">
        <v>445</v>
      </c>
      <c r="AU138" s="30">
        <v>5</v>
      </c>
      <c r="AV138" s="34">
        <v>35</v>
      </c>
      <c r="AW138" s="34">
        <v>280</v>
      </c>
      <c r="AX138" s="32">
        <v>12</v>
      </c>
      <c r="AY138" s="34">
        <v>35</v>
      </c>
      <c r="AZ138" s="34">
        <v>465</v>
      </c>
      <c r="BA138" s="32">
        <v>7</v>
      </c>
      <c r="BB138" s="29">
        <v>35</v>
      </c>
      <c r="BC138" s="1">
        <v>556</v>
      </c>
      <c r="BD138" s="1">
        <v>223</v>
      </c>
      <c r="BE138" s="35">
        <v>49</v>
      </c>
      <c r="BF138" s="28" t="s">
        <v>208</v>
      </c>
      <c r="BG138" s="28" t="s">
        <v>208</v>
      </c>
      <c r="BH138" s="28" t="s">
        <v>208</v>
      </c>
    </row>
    <row r="139" spans="1:60" x14ac:dyDescent="0.45">
      <c r="A139" s="36">
        <v>893</v>
      </c>
      <c r="B139" s="37" t="s">
        <v>188</v>
      </c>
      <c r="C139" s="38" t="s">
        <v>338</v>
      </c>
      <c r="D139" s="28">
        <v>507</v>
      </c>
      <c r="E139" s="28">
        <v>437</v>
      </c>
      <c r="F139" s="28">
        <v>417</v>
      </c>
      <c r="G139" s="28">
        <v>400</v>
      </c>
      <c r="H139" s="28">
        <v>391</v>
      </c>
      <c r="I139" s="28">
        <v>422</v>
      </c>
      <c r="J139" s="28">
        <v>429</v>
      </c>
      <c r="K139" s="28">
        <v>403</v>
      </c>
      <c r="L139" s="28" t="s">
        <v>340</v>
      </c>
      <c r="M139" s="28" t="s">
        <v>341</v>
      </c>
      <c r="N139" s="28" t="s">
        <v>342</v>
      </c>
      <c r="O139" s="29">
        <v>25</v>
      </c>
      <c r="P139" s="28">
        <v>17</v>
      </c>
      <c r="Q139" s="28">
        <v>31</v>
      </c>
      <c r="R139" s="28">
        <v>40</v>
      </c>
      <c r="S139" s="28">
        <v>62</v>
      </c>
      <c r="T139" s="28">
        <v>66</v>
      </c>
      <c r="U139" s="28">
        <v>63</v>
      </c>
      <c r="V139" s="28">
        <v>63</v>
      </c>
      <c r="W139" s="28">
        <v>63</v>
      </c>
      <c r="X139" s="28" t="s">
        <v>340</v>
      </c>
      <c r="Y139" s="28" t="s">
        <v>344</v>
      </c>
      <c r="Z139" s="28" t="s">
        <v>342</v>
      </c>
      <c r="AA139" s="29">
        <v>1</v>
      </c>
      <c r="AB139" s="30">
        <v>40</v>
      </c>
      <c r="AC139" s="31">
        <v>70</v>
      </c>
      <c r="AD139" s="29">
        <v>25</v>
      </c>
      <c r="AE139" s="29">
        <v>15</v>
      </c>
      <c r="AF139" s="32">
        <v>79</v>
      </c>
      <c r="AG139" s="30">
        <v>10</v>
      </c>
      <c r="AH139" s="30">
        <v>10</v>
      </c>
      <c r="AI139" s="33">
        <v>9</v>
      </c>
      <c r="AJ139" s="30">
        <v>10</v>
      </c>
      <c r="AK139" s="30">
        <v>10</v>
      </c>
      <c r="AL139" s="33" t="s">
        <v>251</v>
      </c>
      <c r="AM139" s="34">
        <v>45</v>
      </c>
      <c r="AN139" s="34">
        <v>315</v>
      </c>
      <c r="AO139" s="32">
        <v>14</v>
      </c>
      <c r="AP139" s="34">
        <v>5</v>
      </c>
      <c r="AQ139" s="32">
        <v>9</v>
      </c>
      <c r="AR139" s="30">
        <v>10</v>
      </c>
      <c r="AS139" s="30" t="s">
        <v>251</v>
      </c>
      <c r="AT139" s="28">
        <v>391</v>
      </c>
      <c r="AU139" s="30">
        <v>0</v>
      </c>
      <c r="AV139" s="34" t="s">
        <v>251</v>
      </c>
      <c r="AW139" s="34">
        <v>35</v>
      </c>
      <c r="AX139" s="32" t="s">
        <v>251</v>
      </c>
      <c r="AY139" s="34">
        <v>5</v>
      </c>
      <c r="AZ139" s="34">
        <v>225</v>
      </c>
      <c r="BA139" s="32">
        <v>3</v>
      </c>
      <c r="BB139" s="29">
        <v>29</v>
      </c>
      <c r="BC139" s="1">
        <v>424</v>
      </c>
      <c r="BD139" s="1">
        <v>172</v>
      </c>
      <c r="BE139" s="35">
        <v>64</v>
      </c>
      <c r="BF139" s="28" t="s">
        <v>208</v>
      </c>
      <c r="BG139" s="28" t="s">
        <v>208</v>
      </c>
      <c r="BH139" s="28" t="s">
        <v>208</v>
      </c>
    </row>
    <row r="140" spans="1:60" x14ac:dyDescent="0.45">
      <c r="A140" s="36">
        <v>894</v>
      </c>
      <c r="B140" s="37" t="s">
        <v>189</v>
      </c>
      <c r="C140" s="38" t="s">
        <v>338</v>
      </c>
      <c r="D140" s="28">
        <v>502</v>
      </c>
      <c r="E140" s="28">
        <v>447</v>
      </c>
      <c r="F140" s="28">
        <v>360</v>
      </c>
      <c r="G140" s="28">
        <v>340</v>
      </c>
      <c r="H140" s="28">
        <v>336</v>
      </c>
      <c r="I140" s="28">
        <v>337</v>
      </c>
      <c r="J140" s="28">
        <v>362</v>
      </c>
      <c r="K140" s="28">
        <v>371</v>
      </c>
      <c r="L140" s="28" t="s">
        <v>340</v>
      </c>
      <c r="M140" s="28" t="s">
        <v>339</v>
      </c>
      <c r="N140" s="28" t="s">
        <v>342</v>
      </c>
      <c r="O140" s="29">
        <v>11</v>
      </c>
      <c r="P140" s="28">
        <v>44</v>
      </c>
      <c r="Q140" s="28">
        <v>50</v>
      </c>
      <c r="R140" s="28">
        <v>32</v>
      </c>
      <c r="S140" s="28">
        <v>45</v>
      </c>
      <c r="T140" s="28">
        <v>47</v>
      </c>
      <c r="U140" s="28">
        <v>73</v>
      </c>
      <c r="V140" s="28">
        <v>89</v>
      </c>
      <c r="W140" s="28">
        <v>108</v>
      </c>
      <c r="X140" s="28" t="s">
        <v>340</v>
      </c>
      <c r="Y140" s="28" t="s">
        <v>339</v>
      </c>
      <c r="Z140" s="28" t="s">
        <v>342</v>
      </c>
      <c r="AA140" s="29">
        <v>9</v>
      </c>
      <c r="AB140" s="30">
        <v>75</v>
      </c>
      <c r="AC140" s="31">
        <v>59</v>
      </c>
      <c r="AD140" s="29">
        <v>25</v>
      </c>
      <c r="AE140" s="29">
        <v>15</v>
      </c>
      <c r="AF140" s="32">
        <v>79</v>
      </c>
      <c r="AG140" s="30">
        <v>55</v>
      </c>
      <c r="AH140" s="30">
        <v>30</v>
      </c>
      <c r="AI140" s="33">
        <v>-50</v>
      </c>
      <c r="AJ140" s="30">
        <v>45</v>
      </c>
      <c r="AK140" s="30">
        <v>40</v>
      </c>
      <c r="AL140" s="33">
        <v>-13</v>
      </c>
      <c r="AM140" s="34">
        <v>70</v>
      </c>
      <c r="AN140" s="34">
        <v>325</v>
      </c>
      <c r="AO140" s="32">
        <v>21</v>
      </c>
      <c r="AP140" s="34" t="s">
        <v>251</v>
      </c>
      <c r="AQ140" s="32" t="s">
        <v>251</v>
      </c>
      <c r="AR140" s="30">
        <v>40</v>
      </c>
      <c r="AS140" s="30">
        <v>40</v>
      </c>
      <c r="AT140" s="28">
        <v>345</v>
      </c>
      <c r="AU140" s="30" t="s">
        <v>251</v>
      </c>
      <c r="AV140" s="34">
        <v>10</v>
      </c>
      <c r="AW140" s="34">
        <v>65</v>
      </c>
      <c r="AX140" s="32">
        <v>14</v>
      </c>
      <c r="AY140" s="34">
        <v>5</v>
      </c>
      <c r="AZ140" s="34">
        <v>200</v>
      </c>
      <c r="BA140" s="32">
        <v>3</v>
      </c>
      <c r="BB140" s="29">
        <v>30</v>
      </c>
      <c r="BC140" s="1">
        <v>483</v>
      </c>
      <c r="BD140" s="1">
        <v>211</v>
      </c>
      <c r="BE140" s="35">
        <v>55</v>
      </c>
      <c r="BF140" s="28" t="s">
        <v>208</v>
      </c>
      <c r="BG140" s="28" t="s">
        <v>208</v>
      </c>
      <c r="BH140" s="28" t="s">
        <v>208</v>
      </c>
    </row>
    <row r="141" spans="1:60" x14ac:dyDescent="0.45">
      <c r="A141" s="36">
        <v>895</v>
      </c>
      <c r="B141" s="37" t="s">
        <v>190</v>
      </c>
      <c r="C141" s="38" t="s">
        <v>300</v>
      </c>
      <c r="D141" s="28">
        <v>693</v>
      </c>
      <c r="E141" s="28">
        <v>702</v>
      </c>
      <c r="F141" s="28">
        <v>722</v>
      </c>
      <c r="G141" s="28">
        <v>747</v>
      </c>
      <c r="H141" s="28">
        <v>693</v>
      </c>
      <c r="I141" s="28">
        <v>653</v>
      </c>
      <c r="J141" s="28">
        <v>451</v>
      </c>
      <c r="K141" s="28">
        <v>414</v>
      </c>
      <c r="L141" s="28" t="s">
        <v>343</v>
      </c>
      <c r="M141" s="28" t="s">
        <v>341</v>
      </c>
      <c r="N141" s="28" t="s">
        <v>342</v>
      </c>
      <c r="O141" s="29">
        <v>34</v>
      </c>
      <c r="P141" s="28">
        <v>288</v>
      </c>
      <c r="Q141" s="28">
        <v>289</v>
      </c>
      <c r="R141" s="28">
        <v>240</v>
      </c>
      <c r="S141" s="28">
        <v>208</v>
      </c>
      <c r="T141" s="28">
        <v>196</v>
      </c>
      <c r="U141" s="28">
        <v>182</v>
      </c>
      <c r="V141" s="28">
        <v>136</v>
      </c>
      <c r="W141" s="28">
        <v>80</v>
      </c>
      <c r="X141" s="28" t="s">
        <v>343</v>
      </c>
      <c r="Y141" s="28" t="s">
        <v>341</v>
      </c>
      <c r="Z141" s="28" t="s">
        <v>342</v>
      </c>
      <c r="AA141" s="29">
        <v>3</v>
      </c>
      <c r="AB141" s="30">
        <v>60</v>
      </c>
      <c r="AC141" s="31">
        <v>62</v>
      </c>
      <c r="AD141" s="29">
        <v>40</v>
      </c>
      <c r="AE141" s="29">
        <v>60</v>
      </c>
      <c r="AF141" s="32">
        <v>78</v>
      </c>
      <c r="AG141" s="30">
        <v>25</v>
      </c>
      <c r="AH141" s="30">
        <v>35</v>
      </c>
      <c r="AI141" s="33">
        <v>42</v>
      </c>
      <c r="AJ141" s="30">
        <v>20</v>
      </c>
      <c r="AK141" s="30">
        <v>25</v>
      </c>
      <c r="AL141" s="33">
        <v>44</v>
      </c>
      <c r="AM141" s="34">
        <v>60</v>
      </c>
      <c r="AN141" s="34">
        <v>425</v>
      </c>
      <c r="AO141" s="32">
        <v>14</v>
      </c>
      <c r="AP141" s="34">
        <v>15</v>
      </c>
      <c r="AQ141" s="32">
        <v>15</v>
      </c>
      <c r="AR141" s="30">
        <v>25</v>
      </c>
      <c r="AS141" s="30">
        <v>20</v>
      </c>
      <c r="AT141" s="28">
        <v>381</v>
      </c>
      <c r="AU141" s="30">
        <v>0</v>
      </c>
      <c r="AV141" s="34">
        <v>0</v>
      </c>
      <c r="AW141" s="34">
        <v>55</v>
      </c>
      <c r="AX141" s="32">
        <v>0</v>
      </c>
      <c r="AY141" s="34">
        <v>15</v>
      </c>
      <c r="AZ141" s="34">
        <v>295</v>
      </c>
      <c r="BA141" s="32">
        <v>6</v>
      </c>
      <c r="BB141" s="29">
        <v>28</v>
      </c>
      <c r="BC141" s="1">
        <v>457</v>
      </c>
      <c r="BD141" s="1">
        <v>178</v>
      </c>
      <c r="BE141" s="35">
        <v>58</v>
      </c>
      <c r="BF141" s="28">
        <v>425</v>
      </c>
      <c r="BG141" s="28">
        <v>92</v>
      </c>
      <c r="BH141" s="28">
        <v>362</v>
      </c>
    </row>
    <row r="142" spans="1:60" x14ac:dyDescent="0.45">
      <c r="A142" s="36">
        <v>896</v>
      </c>
      <c r="B142" s="37" t="s">
        <v>191</v>
      </c>
      <c r="C142" s="38" t="s">
        <v>302</v>
      </c>
      <c r="D142" s="28">
        <v>675</v>
      </c>
      <c r="E142" s="28">
        <v>564</v>
      </c>
      <c r="F142" s="28">
        <v>538</v>
      </c>
      <c r="G142" s="28">
        <v>476</v>
      </c>
      <c r="H142" s="28">
        <v>503</v>
      </c>
      <c r="I142" s="28">
        <v>467</v>
      </c>
      <c r="J142" s="28">
        <v>436</v>
      </c>
      <c r="K142" s="28">
        <v>395</v>
      </c>
      <c r="L142" s="28" t="s">
        <v>343</v>
      </c>
      <c r="M142" s="28" t="s">
        <v>341</v>
      </c>
      <c r="N142" s="28" t="s">
        <v>342</v>
      </c>
      <c r="O142" s="29">
        <v>18</v>
      </c>
      <c r="P142" s="28">
        <v>150</v>
      </c>
      <c r="Q142" s="28">
        <v>108</v>
      </c>
      <c r="R142" s="28">
        <v>111</v>
      </c>
      <c r="S142" s="28">
        <v>135</v>
      </c>
      <c r="T142" s="28">
        <v>166</v>
      </c>
      <c r="U142" s="28">
        <v>162</v>
      </c>
      <c r="V142" s="28">
        <v>146</v>
      </c>
      <c r="W142" s="28">
        <v>133</v>
      </c>
      <c r="X142" s="28" t="s">
        <v>340</v>
      </c>
      <c r="Y142" s="28" t="s">
        <v>341</v>
      </c>
      <c r="Z142" s="28">
        <v>12</v>
      </c>
      <c r="AA142" s="29">
        <v>19</v>
      </c>
      <c r="AB142" s="30">
        <v>65</v>
      </c>
      <c r="AC142" s="31">
        <v>65</v>
      </c>
      <c r="AD142" s="29">
        <v>45</v>
      </c>
      <c r="AE142" s="29">
        <v>50</v>
      </c>
      <c r="AF142" s="32">
        <v>74</v>
      </c>
      <c r="AG142" s="30">
        <v>15</v>
      </c>
      <c r="AH142" s="30">
        <v>20</v>
      </c>
      <c r="AI142" s="33">
        <v>29</v>
      </c>
      <c r="AJ142" s="30">
        <v>20</v>
      </c>
      <c r="AK142" s="30">
        <v>20</v>
      </c>
      <c r="AL142" s="33">
        <v>0</v>
      </c>
      <c r="AM142" s="34">
        <v>70</v>
      </c>
      <c r="AN142" s="34">
        <v>555</v>
      </c>
      <c r="AO142" s="32">
        <v>12</v>
      </c>
      <c r="AP142" s="34">
        <v>5</v>
      </c>
      <c r="AQ142" s="32">
        <v>6</v>
      </c>
      <c r="AR142" s="30">
        <v>20</v>
      </c>
      <c r="AS142" s="30">
        <v>15</v>
      </c>
      <c r="AT142" s="28">
        <v>305</v>
      </c>
      <c r="AU142" s="30" t="s">
        <v>251</v>
      </c>
      <c r="AV142" s="34" t="s">
        <v>251</v>
      </c>
      <c r="AW142" s="34">
        <v>35</v>
      </c>
      <c r="AX142" s="32" t="s">
        <v>251</v>
      </c>
      <c r="AY142" s="34">
        <v>15</v>
      </c>
      <c r="AZ142" s="34">
        <v>370</v>
      </c>
      <c r="BA142" s="32">
        <v>4</v>
      </c>
      <c r="BB142" s="29">
        <v>26</v>
      </c>
      <c r="BC142" s="1">
        <v>451</v>
      </c>
      <c r="BD142" s="1">
        <v>148</v>
      </c>
      <c r="BE142" s="35">
        <v>63</v>
      </c>
      <c r="BF142" s="28">
        <v>452</v>
      </c>
      <c r="BG142" s="28">
        <v>165</v>
      </c>
      <c r="BH142" s="28">
        <v>361</v>
      </c>
    </row>
    <row r="143" spans="1:60" x14ac:dyDescent="0.45">
      <c r="A143" s="36">
        <v>908</v>
      </c>
      <c r="B143" s="37" t="s">
        <v>192</v>
      </c>
      <c r="C143" s="38" t="s">
        <v>338</v>
      </c>
      <c r="D143" s="28">
        <v>426</v>
      </c>
      <c r="E143" s="28">
        <v>452</v>
      </c>
      <c r="F143" s="28">
        <v>447</v>
      </c>
      <c r="G143" s="28">
        <v>449</v>
      </c>
      <c r="H143" s="28">
        <v>413</v>
      </c>
      <c r="I143" s="28">
        <v>404</v>
      </c>
      <c r="J143" s="28">
        <v>382</v>
      </c>
      <c r="K143" s="28">
        <v>369</v>
      </c>
      <c r="L143" s="28" t="s">
        <v>340</v>
      </c>
      <c r="M143" s="28" t="s">
        <v>341</v>
      </c>
      <c r="N143" s="28" t="s">
        <v>342</v>
      </c>
      <c r="O143" s="29">
        <v>10</v>
      </c>
      <c r="P143" s="28">
        <v>157</v>
      </c>
      <c r="Q143" s="28">
        <v>156</v>
      </c>
      <c r="R143" s="28">
        <v>131</v>
      </c>
      <c r="S143" s="28">
        <v>144</v>
      </c>
      <c r="T143" s="28">
        <v>162</v>
      </c>
      <c r="U143" s="28">
        <v>202</v>
      </c>
      <c r="V143" s="28">
        <v>195</v>
      </c>
      <c r="W143" s="28">
        <v>191</v>
      </c>
      <c r="X143" s="28" t="s">
        <v>343</v>
      </c>
      <c r="Y143" s="28" t="s">
        <v>341</v>
      </c>
      <c r="Z143" s="28">
        <v>70</v>
      </c>
      <c r="AA143" s="29">
        <v>76</v>
      </c>
      <c r="AB143" s="30">
        <v>105</v>
      </c>
      <c r="AC143" s="31">
        <v>77</v>
      </c>
      <c r="AD143" s="29">
        <v>15</v>
      </c>
      <c r="AE143" s="29">
        <v>10</v>
      </c>
      <c r="AF143" s="32">
        <v>90</v>
      </c>
      <c r="AG143" s="30">
        <v>35</v>
      </c>
      <c r="AH143" s="30">
        <v>50</v>
      </c>
      <c r="AI143" s="33">
        <v>32</v>
      </c>
      <c r="AJ143" s="30">
        <v>35</v>
      </c>
      <c r="AK143" s="30">
        <v>35</v>
      </c>
      <c r="AL143" s="33">
        <v>6</v>
      </c>
      <c r="AM143" s="34">
        <v>95</v>
      </c>
      <c r="AN143" s="34">
        <v>710</v>
      </c>
      <c r="AO143" s="32">
        <v>13</v>
      </c>
      <c r="AP143" s="34">
        <v>25</v>
      </c>
      <c r="AQ143" s="32">
        <v>17</v>
      </c>
      <c r="AR143" s="30">
        <v>30</v>
      </c>
      <c r="AS143" s="30">
        <v>20</v>
      </c>
      <c r="AT143" s="28">
        <v>332</v>
      </c>
      <c r="AU143" s="30" t="s">
        <v>251</v>
      </c>
      <c r="AV143" s="34" t="s">
        <v>251</v>
      </c>
      <c r="AW143" s="34">
        <v>40</v>
      </c>
      <c r="AX143" s="32" t="s">
        <v>251</v>
      </c>
      <c r="AY143" s="34">
        <v>20</v>
      </c>
      <c r="AZ143" s="34">
        <v>425</v>
      </c>
      <c r="BA143" s="32">
        <v>5</v>
      </c>
      <c r="BB143" s="29">
        <v>22</v>
      </c>
      <c r="BC143" s="1">
        <v>444</v>
      </c>
      <c r="BD143" s="1">
        <v>194</v>
      </c>
      <c r="BE143" s="35">
        <v>62</v>
      </c>
      <c r="BF143" s="28" t="s">
        <v>208</v>
      </c>
      <c r="BG143" s="28" t="s">
        <v>208</v>
      </c>
      <c r="BH143" s="28" t="s">
        <v>208</v>
      </c>
    </row>
    <row r="144" spans="1:60" x14ac:dyDescent="0.45">
      <c r="A144" s="36">
        <v>909</v>
      </c>
      <c r="B144" s="37" t="s">
        <v>193</v>
      </c>
      <c r="C144" s="38" t="s">
        <v>338</v>
      </c>
      <c r="D144" s="28">
        <v>678</v>
      </c>
      <c r="E144" s="28">
        <v>572</v>
      </c>
      <c r="F144" s="28">
        <v>562</v>
      </c>
      <c r="G144" s="28">
        <v>525</v>
      </c>
      <c r="H144" s="28">
        <v>537</v>
      </c>
      <c r="I144" s="28">
        <v>563</v>
      </c>
      <c r="J144" s="28">
        <v>603</v>
      </c>
      <c r="K144" s="28">
        <v>622</v>
      </c>
      <c r="L144" s="28" t="s">
        <v>340</v>
      </c>
      <c r="M144" s="28" t="s">
        <v>339</v>
      </c>
      <c r="N144" s="28">
        <v>196</v>
      </c>
      <c r="O144" s="29">
        <v>135</v>
      </c>
      <c r="P144" s="28">
        <v>219</v>
      </c>
      <c r="Q144" s="28">
        <v>198</v>
      </c>
      <c r="R144" s="28">
        <v>196</v>
      </c>
      <c r="S144" s="28">
        <v>164</v>
      </c>
      <c r="T144" s="28">
        <v>207</v>
      </c>
      <c r="U144" s="28">
        <v>278</v>
      </c>
      <c r="V144" s="28">
        <v>328</v>
      </c>
      <c r="W144" s="28">
        <v>339</v>
      </c>
      <c r="X144" s="28" t="s">
        <v>340</v>
      </c>
      <c r="Y144" s="28" t="s">
        <v>339</v>
      </c>
      <c r="Z144" s="28">
        <v>218</v>
      </c>
      <c r="AA144" s="29">
        <v>138</v>
      </c>
      <c r="AB144" s="30">
        <v>115</v>
      </c>
      <c r="AC144" s="31">
        <v>42</v>
      </c>
      <c r="AD144" s="29">
        <v>15</v>
      </c>
      <c r="AE144" s="29">
        <v>15</v>
      </c>
      <c r="AF144" s="32">
        <v>83</v>
      </c>
      <c r="AG144" s="30">
        <v>55</v>
      </c>
      <c r="AH144" s="30">
        <v>55</v>
      </c>
      <c r="AI144" s="33">
        <v>2</v>
      </c>
      <c r="AJ144" s="30">
        <v>55</v>
      </c>
      <c r="AK144" s="30">
        <v>35</v>
      </c>
      <c r="AL144" s="33">
        <v>-32</v>
      </c>
      <c r="AM144" s="34">
        <v>195</v>
      </c>
      <c r="AN144" s="34">
        <v>725</v>
      </c>
      <c r="AO144" s="32">
        <v>27</v>
      </c>
      <c r="AP144" s="34">
        <v>40</v>
      </c>
      <c r="AQ144" s="32">
        <v>13</v>
      </c>
      <c r="AR144" s="30">
        <v>55</v>
      </c>
      <c r="AS144" s="30">
        <v>35</v>
      </c>
      <c r="AT144" s="28">
        <v>515</v>
      </c>
      <c r="AU144" s="30" t="s">
        <v>251</v>
      </c>
      <c r="AV144" s="34" t="s">
        <v>251</v>
      </c>
      <c r="AW144" s="34">
        <v>20</v>
      </c>
      <c r="AX144" s="32" t="s">
        <v>251</v>
      </c>
      <c r="AY144" s="34">
        <v>60</v>
      </c>
      <c r="AZ144" s="34">
        <v>440</v>
      </c>
      <c r="BA144" s="32">
        <v>13</v>
      </c>
      <c r="BB144" s="29">
        <v>35</v>
      </c>
      <c r="BC144" s="1">
        <v>450</v>
      </c>
      <c r="BD144" s="1">
        <v>183</v>
      </c>
      <c r="BE144" s="35">
        <v>62</v>
      </c>
      <c r="BF144" s="28" t="s">
        <v>208</v>
      </c>
      <c r="BG144" s="28" t="s">
        <v>208</v>
      </c>
      <c r="BH144" s="28" t="s">
        <v>208</v>
      </c>
    </row>
    <row r="145" spans="1:60" x14ac:dyDescent="0.45">
      <c r="A145" s="36">
        <v>916</v>
      </c>
      <c r="B145" s="37" t="s">
        <v>194</v>
      </c>
      <c r="C145" s="38" t="s">
        <v>338</v>
      </c>
      <c r="D145" s="28">
        <v>625</v>
      </c>
      <c r="E145" s="28">
        <v>646</v>
      </c>
      <c r="F145" s="28">
        <v>592</v>
      </c>
      <c r="G145" s="28">
        <v>591</v>
      </c>
      <c r="H145" s="28">
        <v>527</v>
      </c>
      <c r="I145" s="28">
        <v>516</v>
      </c>
      <c r="J145" s="28">
        <v>442</v>
      </c>
      <c r="K145" s="28">
        <v>461</v>
      </c>
      <c r="L145" s="28" t="s">
        <v>343</v>
      </c>
      <c r="M145" s="28" t="s">
        <v>339</v>
      </c>
      <c r="N145" s="28">
        <v>35</v>
      </c>
      <c r="O145" s="29">
        <v>60</v>
      </c>
      <c r="P145" s="28">
        <v>106</v>
      </c>
      <c r="Q145" s="28">
        <v>114</v>
      </c>
      <c r="R145" s="28">
        <v>104</v>
      </c>
      <c r="S145" s="28">
        <v>109</v>
      </c>
      <c r="T145" s="28">
        <v>104</v>
      </c>
      <c r="U145" s="28">
        <v>131</v>
      </c>
      <c r="V145" s="28">
        <v>146</v>
      </c>
      <c r="W145" s="28">
        <v>194</v>
      </c>
      <c r="X145" s="28" t="s">
        <v>343</v>
      </c>
      <c r="Y145" s="28" t="s">
        <v>339</v>
      </c>
      <c r="Z145" s="28">
        <v>73</v>
      </c>
      <c r="AA145" s="29">
        <v>79</v>
      </c>
      <c r="AB145" s="30">
        <v>80</v>
      </c>
      <c r="AC145" s="31">
        <v>51</v>
      </c>
      <c r="AD145" s="29" t="s">
        <v>346</v>
      </c>
      <c r="AE145" s="29" t="s">
        <v>346</v>
      </c>
      <c r="AF145" s="32" t="s">
        <v>345</v>
      </c>
      <c r="AG145" s="30">
        <v>40</v>
      </c>
      <c r="AH145" s="30">
        <v>40</v>
      </c>
      <c r="AI145" s="33">
        <v>-2</v>
      </c>
      <c r="AJ145" s="30">
        <v>35</v>
      </c>
      <c r="AK145" s="30">
        <v>30</v>
      </c>
      <c r="AL145" s="33">
        <v>-9</v>
      </c>
      <c r="AM145" s="34">
        <v>100</v>
      </c>
      <c r="AN145" s="34">
        <v>830</v>
      </c>
      <c r="AO145" s="32">
        <v>12</v>
      </c>
      <c r="AP145" s="34">
        <v>35</v>
      </c>
      <c r="AQ145" s="32">
        <v>17</v>
      </c>
      <c r="AR145" s="30">
        <v>45</v>
      </c>
      <c r="AS145" s="30">
        <v>35</v>
      </c>
      <c r="AT145" s="28">
        <v>352</v>
      </c>
      <c r="AU145" s="30">
        <v>10</v>
      </c>
      <c r="AV145" s="34" t="s">
        <v>251</v>
      </c>
      <c r="AW145" s="34">
        <v>130</v>
      </c>
      <c r="AX145" s="32" t="s">
        <v>251</v>
      </c>
      <c r="AY145" s="34">
        <v>30</v>
      </c>
      <c r="AZ145" s="34">
        <v>565</v>
      </c>
      <c r="BA145" s="32">
        <v>5</v>
      </c>
      <c r="BB145" s="29">
        <v>34</v>
      </c>
      <c r="BC145" s="1">
        <v>447</v>
      </c>
      <c r="BD145" s="1">
        <v>173</v>
      </c>
      <c r="BE145" s="35">
        <v>61</v>
      </c>
      <c r="BF145" s="28" t="s">
        <v>208</v>
      </c>
      <c r="BG145" s="28" t="s">
        <v>208</v>
      </c>
      <c r="BH145" s="28" t="s">
        <v>208</v>
      </c>
    </row>
    <row r="146" spans="1:60" x14ac:dyDescent="0.45">
      <c r="A146" s="36">
        <v>919</v>
      </c>
      <c r="B146" s="37" t="s">
        <v>195</v>
      </c>
      <c r="C146" s="38" t="s">
        <v>338</v>
      </c>
      <c r="D146" s="28">
        <v>649</v>
      </c>
      <c r="E146" s="28">
        <v>640</v>
      </c>
      <c r="F146" s="28">
        <v>672</v>
      </c>
      <c r="G146" s="28">
        <v>681</v>
      </c>
      <c r="H146" s="28">
        <v>660</v>
      </c>
      <c r="I146" s="28">
        <v>574</v>
      </c>
      <c r="J146" s="28">
        <v>533</v>
      </c>
      <c r="K146" s="28">
        <v>487</v>
      </c>
      <c r="L146" s="28" t="s">
        <v>340</v>
      </c>
      <c r="M146" s="28" t="s">
        <v>341</v>
      </c>
      <c r="N146" s="28">
        <v>61</v>
      </c>
      <c r="O146" s="29">
        <v>82</v>
      </c>
      <c r="P146" s="28">
        <v>178</v>
      </c>
      <c r="Q146" s="28">
        <v>186</v>
      </c>
      <c r="R146" s="28">
        <v>194</v>
      </c>
      <c r="S146" s="28">
        <v>197</v>
      </c>
      <c r="T146" s="28">
        <v>209</v>
      </c>
      <c r="U146" s="28">
        <v>214</v>
      </c>
      <c r="V146" s="28">
        <v>247</v>
      </c>
      <c r="W146" s="28">
        <v>231</v>
      </c>
      <c r="X146" s="28" t="s">
        <v>340</v>
      </c>
      <c r="Y146" s="28" t="s">
        <v>341</v>
      </c>
      <c r="Z146" s="28">
        <v>110</v>
      </c>
      <c r="AA146" s="29">
        <v>113</v>
      </c>
      <c r="AB146" s="30">
        <v>160</v>
      </c>
      <c r="AC146" s="31">
        <v>54</v>
      </c>
      <c r="AD146" s="29">
        <v>25</v>
      </c>
      <c r="AE146" s="29">
        <v>55</v>
      </c>
      <c r="AF146" s="32">
        <v>52</v>
      </c>
      <c r="AG146" s="30">
        <v>70</v>
      </c>
      <c r="AH146" s="30">
        <v>55</v>
      </c>
      <c r="AI146" s="33">
        <v>-23</v>
      </c>
      <c r="AJ146" s="30">
        <v>60</v>
      </c>
      <c r="AK146" s="30">
        <v>45</v>
      </c>
      <c r="AL146" s="33">
        <v>-27</v>
      </c>
      <c r="AM146" s="34">
        <v>220</v>
      </c>
      <c r="AN146" s="34">
        <v>1425</v>
      </c>
      <c r="AO146" s="32">
        <v>15</v>
      </c>
      <c r="AP146" s="34">
        <v>50</v>
      </c>
      <c r="AQ146" s="32">
        <v>14</v>
      </c>
      <c r="AR146" s="30">
        <v>45</v>
      </c>
      <c r="AS146" s="30">
        <v>35</v>
      </c>
      <c r="AT146" s="28">
        <v>441</v>
      </c>
      <c r="AU146" s="30" t="s">
        <v>251</v>
      </c>
      <c r="AV146" s="34">
        <v>35</v>
      </c>
      <c r="AW146" s="34">
        <v>455</v>
      </c>
      <c r="AX146" s="32">
        <v>7</v>
      </c>
      <c r="AY146" s="34">
        <v>60</v>
      </c>
      <c r="AZ146" s="34">
        <v>1015</v>
      </c>
      <c r="BA146" s="32">
        <v>6</v>
      </c>
      <c r="BB146" s="29">
        <v>33</v>
      </c>
      <c r="BC146" s="1">
        <v>470</v>
      </c>
      <c r="BD146" s="1">
        <v>202</v>
      </c>
      <c r="BE146" s="35">
        <v>57</v>
      </c>
      <c r="BF146" s="28" t="s">
        <v>208</v>
      </c>
      <c r="BG146" s="28" t="s">
        <v>208</v>
      </c>
      <c r="BH146" s="28" t="s">
        <v>208</v>
      </c>
    </row>
    <row r="147" spans="1:60" x14ac:dyDescent="0.45">
      <c r="A147" s="36">
        <v>921</v>
      </c>
      <c r="B147" s="37" t="s">
        <v>196</v>
      </c>
      <c r="C147" s="38" t="s">
        <v>338</v>
      </c>
      <c r="D147" s="28">
        <v>559</v>
      </c>
      <c r="E147" s="28">
        <v>612</v>
      </c>
      <c r="F147" s="28">
        <v>629</v>
      </c>
      <c r="G147" s="28">
        <v>701</v>
      </c>
      <c r="H147" s="28">
        <v>631</v>
      </c>
      <c r="I147" s="28">
        <v>638</v>
      </c>
      <c r="J147" s="28">
        <v>599</v>
      </c>
      <c r="K147" s="28">
        <v>527</v>
      </c>
      <c r="L147" s="28" t="s">
        <v>340</v>
      </c>
      <c r="M147" s="28" t="s">
        <v>341</v>
      </c>
      <c r="N147" s="28">
        <v>101</v>
      </c>
      <c r="O147" s="29">
        <v>105</v>
      </c>
      <c r="P147" s="28">
        <v>150</v>
      </c>
      <c r="Q147" s="28">
        <v>166</v>
      </c>
      <c r="R147" s="28">
        <v>142</v>
      </c>
      <c r="S147" s="28">
        <v>222</v>
      </c>
      <c r="T147" s="28">
        <v>224</v>
      </c>
      <c r="U147" s="28">
        <v>293</v>
      </c>
      <c r="V147" s="28">
        <v>248</v>
      </c>
      <c r="W147" s="28">
        <v>207</v>
      </c>
      <c r="X147" s="28" t="s">
        <v>251</v>
      </c>
      <c r="Y147" s="28" t="s">
        <v>341</v>
      </c>
      <c r="Z147" s="28">
        <v>86</v>
      </c>
      <c r="AA147" s="29">
        <v>92</v>
      </c>
      <c r="AB147" s="30">
        <v>25</v>
      </c>
      <c r="AC147" s="31">
        <v>50</v>
      </c>
      <c r="AD147" s="29" t="s">
        <v>251</v>
      </c>
      <c r="AE147" s="29" t="s">
        <v>251</v>
      </c>
      <c r="AF147" s="32" t="s">
        <v>251</v>
      </c>
      <c r="AG147" s="30">
        <v>10</v>
      </c>
      <c r="AH147" s="30">
        <v>10</v>
      </c>
      <c r="AI147" s="33" t="s">
        <v>251</v>
      </c>
      <c r="AJ147" s="30">
        <v>10</v>
      </c>
      <c r="AK147" s="30" t="s">
        <v>251</v>
      </c>
      <c r="AL147" s="33" t="s">
        <v>251</v>
      </c>
      <c r="AM147" s="34">
        <v>40</v>
      </c>
      <c r="AN147" s="34">
        <v>230</v>
      </c>
      <c r="AO147" s="32">
        <v>17</v>
      </c>
      <c r="AP147" s="34" t="s">
        <v>251</v>
      </c>
      <c r="AQ147" s="32" t="s">
        <v>251</v>
      </c>
      <c r="AR147" s="30" t="s">
        <v>251</v>
      </c>
      <c r="AS147" s="30" t="s">
        <v>251</v>
      </c>
      <c r="AT147" s="28">
        <v>457</v>
      </c>
      <c r="AU147" s="30">
        <v>0</v>
      </c>
      <c r="AV147" s="34" t="s">
        <v>251</v>
      </c>
      <c r="AW147" s="34">
        <v>10</v>
      </c>
      <c r="AX147" s="32" t="s">
        <v>251</v>
      </c>
      <c r="AY147" s="34">
        <v>10</v>
      </c>
      <c r="AZ147" s="34">
        <v>170</v>
      </c>
      <c r="BA147" s="32">
        <v>5</v>
      </c>
      <c r="BB147" s="29">
        <v>27</v>
      </c>
      <c r="BC147" s="1">
        <v>444</v>
      </c>
      <c r="BD147" s="1">
        <v>201</v>
      </c>
      <c r="BE147" s="35">
        <v>60</v>
      </c>
      <c r="BF147" s="28" t="s">
        <v>208</v>
      </c>
      <c r="BG147" s="28" t="s">
        <v>208</v>
      </c>
      <c r="BH147" s="28" t="s">
        <v>208</v>
      </c>
    </row>
    <row r="148" spans="1:60" x14ac:dyDescent="0.45">
      <c r="A148" s="36">
        <v>925</v>
      </c>
      <c r="B148" s="37" t="s">
        <v>197</v>
      </c>
      <c r="C148" s="38" t="s">
        <v>338</v>
      </c>
      <c r="D148" s="28">
        <v>540</v>
      </c>
      <c r="E148" s="28">
        <v>543</v>
      </c>
      <c r="F148" s="28">
        <v>584</v>
      </c>
      <c r="G148" s="28">
        <v>511</v>
      </c>
      <c r="H148" s="28">
        <v>456</v>
      </c>
      <c r="I148" s="28">
        <v>395</v>
      </c>
      <c r="J148" s="28">
        <v>372</v>
      </c>
      <c r="K148" s="28">
        <v>372</v>
      </c>
      <c r="L148" s="28" t="s">
        <v>343</v>
      </c>
      <c r="M148" s="28" t="s">
        <v>344</v>
      </c>
      <c r="N148" s="28" t="s">
        <v>342</v>
      </c>
      <c r="O148" s="29">
        <v>12</v>
      </c>
      <c r="P148" s="28">
        <v>107</v>
      </c>
      <c r="Q148" s="28">
        <v>155</v>
      </c>
      <c r="R148" s="28">
        <v>214</v>
      </c>
      <c r="S148" s="28">
        <v>222</v>
      </c>
      <c r="T148" s="28">
        <v>214</v>
      </c>
      <c r="U148" s="28">
        <v>186</v>
      </c>
      <c r="V148" s="28">
        <v>171</v>
      </c>
      <c r="W148" s="28">
        <v>141</v>
      </c>
      <c r="X148" s="28" t="s">
        <v>340</v>
      </c>
      <c r="Y148" s="28" t="s">
        <v>341</v>
      </c>
      <c r="Z148" s="28">
        <v>20</v>
      </c>
      <c r="AA148" s="29">
        <v>27</v>
      </c>
      <c r="AB148" s="30">
        <v>140</v>
      </c>
      <c r="AC148" s="31">
        <v>74</v>
      </c>
      <c r="AD148" s="29">
        <v>0</v>
      </c>
      <c r="AE148" s="29">
        <v>0</v>
      </c>
      <c r="AF148" s="32" t="s">
        <v>345</v>
      </c>
      <c r="AG148" s="30">
        <v>55</v>
      </c>
      <c r="AH148" s="30">
        <v>50</v>
      </c>
      <c r="AI148" s="33">
        <v>-7</v>
      </c>
      <c r="AJ148" s="30">
        <v>40</v>
      </c>
      <c r="AK148" s="30">
        <v>50</v>
      </c>
      <c r="AL148" s="33">
        <v>28</v>
      </c>
      <c r="AM148" s="34">
        <v>110</v>
      </c>
      <c r="AN148" s="34">
        <v>895</v>
      </c>
      <c r="AO148" s="32">
        <v>12</v>
      </c>
      <c r="AP148" s="34">
        <v>10</v>
      </c>
      <c r="AQ148" s="32">
        <v>5</v>
      </c>
      <c r="AR148" s="30">
        <v>40</v>
      </c>
      <c r="AS148" s="30">
        <v>30</v>
      </c>
      <c r="AT148" s="28">
        <v>322</v>
      </c>
      <c r="AU148" s="30" t="s">
        <v>251</v>
      </c>
      <c r="AV148" s="34" t="s">
        <v>251</v>
      </c>
      <c r="AW148" s="34">
        <v>100</v>
      </c>
      <c r="AX148" s="32" t="s">
        <v>251</v>
      </c>
      <c r="AY148" s="34">
        <v>20</v>
      </c>
      <c r="AZ148" s="34">
        <v>555</v>
      </c>
      <c r="BA148" s="32">
        <v>4</v>
      </c>
      <c r="BB148" s="29">
        <v>31</v>
      </c>
      <c r="BC148" s="1">
        <v>466</v>
      </c>
      <c r="BD148" s="1">
        <v>203</v>
      </c>
      <c r="BE148" s="35">
        <v>62</v>
      </c>
      <c r="BF148" s="28" t="s">
        <v>208</v>
      </c>
      <c r="BG148" s="28" t="s">
        <v>208</v>
      </c>
      <c r="BH148" s="28" t="s">
        <v>208</v>
      </c>
    </row>
    <row r="149" spans="1:60" x14ac:dyDescent="0.45">
      <c r="A149" s="36">
        <v>926</v>
      </c>
      <c r="B149" s="37" t="s">
        <v>198</v>
      </c>
      <c r="C149" s="38" t="s">
        <v>338</v>
      </c>
      <c r="D149" s="28">
        <v>579</v>
      </c>
      <c r="E149" s="28">
        <v>595</v>
      </c>
      <c r="F149" s="28">
        <v>601</v>
      </c>
      <c r="G149" s="28">
        <v>559</v>
      </c>
      <c r="H149" s="28">
        <v>496</v>
      </c>
      <c r="I149" s="28">
        <v>433</v>
      </c>
      <c r="J149" s="28">
        <v>425</v>
      </c>
      <c r="K149" s="28">
        <v>403</v>
      </c>
      <c r="L149" s="28" t="s">
        <v>340</v>
      </c>
      <c r="M149" s="28" t="s">
        <v>341</v>
      </c>
      <c r="N149" s="28" t="s">
        <v>342</v>
      </c>
      <c r="O149" s="29">
        <v>25</v>
      </c>
      <c r="P149" s="28">
        <v>197</v>
      </c>
      <c r="Q149" s="28">
        <v>222</v>
      </c>
      <c r="R149" s="28">
        <v>222</v>
      </c>
      <c r="S149" s="28">
        <v>207</v>
      </c>
      <c r="T149" s="28">
        <v>201</v>
      </c>
      <c r="U149" s="28">
        <v>186</v>
      </c>
      <c r="V149" s="28">
        <v>208</v>
      </c>
      <c r="W149" s="28">
        <v>192</v>
      </c>
      <c r="X149" s="28" t="s">
        <v>340</v>
      </c>
      <c r="Y149" s="28" t="s">
        <v>341</v>
      </c>
      <c r="Z149" s="28">
        <v>71</v>
      </c>
      <c r="AA149" s="29">
        <v>77</v>
      </c>
      <c r="AB149" s="30">
        <v>230</v>
      </c>
      <c r="AC149" s="31">
        <v>68</v>
      </c>
      <c r="AD149" s="29">
        <v>10</v>
      </c>
      <c r="AE149" s="29">
        <v>25</v>
      </c>
      <c r="AF149" s="32">
        <v>60</v>
      </c>
      <c r="AG149" s="30">
        <v>90</v>
      </c>
      <c r="AH149" s="30">
        <v>85</v>
      </c>
      <c r="AI149" s="33">
        <v>-5</v>
      </c>
      <c r="AJ149" s="30">
        <v>75</v>
      </c>
      <c r="AK149" s="30">
        <v>70</v>
      </c>
      <c r="AL149" s="33">
        <v>-6</v>
      </c>
      <c r="AM149" s="34">
        <v>230</v>
      </c>
      <c r="AN149" s="34">
        <v>1260</v>
      </c>
      <c r="AO149" s="32">
        <v>18</v>
      </c>
      <c r="AP149" s="34">
        <v>30</v>
      </c>
      <c r="AQ149" s="32">
        <v>8</v>
      </c>
      <c r="AR149" s="30">
        <v>65</v>
      </c>
      <c r="AS149" s="30">
        <v>40</v>
      </c>
      <c r="AT149" s="28">
        <v>336</v>
      </c>
      <c r="AU149" s="30">
        <v>25</v>
      </c>
      <c r="AV149" s="34">
        <v>15</v>
      </c>
      <c r="AW149" s="34">
        <v>120</v>
      </c>
      <c r="AX149" s="32">
        <v>13</v>
      </c>
      <c r="AY149" s="34">
        <v>40</v>
      </c>
      <c r="AZ149" s="34">
        <v>810</v>
      </c>
      <c r="BA149" s="32">
        <v>5</v>
      </c>
      <c r="BB149" s="29">
        <v>28</v>
      </c>
      <c r="BC149" s="1">
        <v>460</v>
      </c>
      <c r="BD149" s="1">
        <v>210</v>
      </c>
      <c r="BE149" s="35">
        <v>61</v>
      </c>
      <c r="BF149" s="28" t="s">
        <v>208</v>
      </c>
      <c r="BG149" s="28" t="s">
        <v>208</v>
      </c>
      <c r="BH149" s="28" t="s">
        <v>208</v>
      </c>
    </row>
    <row r="150" spans="1:60" x14ac:dyDescent="0.45">
      <c r="A150" s="36">
        <v>928</v>
      </c>
      <c r="B150" s="37" t="s">
        <v>199</v>
      </c>
      <c r="C150" s="38" t="s">
        <v>338</v>
      </c>
      <c r="D150" s="28">
        <v>572</v>
      </c>
      <c r="E150" s="28">
        <v>572</v>
      </c>
      <c r="F150" s="28">
        <v>616</v>
      </c>
      <c r="G150" s="28">
        <v>644</v>
      </c>
      <c r="H150" s="28">
        <v>649</v>
      </c>
      <c r="I150" s="28">
        <v>640</v>
      </c>
      <c r="J150" s="28">
        <v>562</v>
      </c>
      <c r="K150" s="28">
        <v>503</v>
      </c>
      <c r="L150" s="28" t="s">
        <v>343</v>
      </c>
      <c r="M150" s="28" t="s">
        <v>341</v>
      </c>
      <c r="N150" s="28">
        <v>77</v>
      </c>
      <c r="O150" s="29">
        <v>89</v>
      </c>
      <c r="P150" s="28">
        <v>189</v>
      </c>
      <c r="Q150" s="28">
        <v>201</v>
      </c>
      <c r="R150" s="28">
        <v>203</v>
      </c>
      <c r="S150" s="28">
        <v>230</v>
      </c>
      <c r="T150" s="28">
        <v>255</v>
      </c>
      <c r="U150" s="28">
        <v>260</v>
      </c>
      <c r="V150" s="28">
        <v>218</v>
      </c>
      <c r="W150" s="28">
        <v>189</v>
      </c>
      <c r="X150" s="28" t="s">
        <v>343</v>
      </c>
      <c r="Y150" s="28" t="s">
        <v>341</v>
      </c>
      <c r="Z150" s="28">
        <v>68</v>
      </c>
      <c r="AA150" s="29">
        <v>74</v>
      </c>
      <c r="AB150" s="30">
        <v>175</v>
      </c>
      <c r="AC150" s="31">
        <v>58</v>
      </c>
      <c r="AD150" s="29">
        <v>30</v>
      </c>
      <c r="AE150" s="29">
        <v>30</v>
      </c>
      <c r="AF150" s="32">
        <v>85</v>
      </c>
      <c r="AG150" s="30">
        <v>50</v>
      </c>
      <c r="AH150" s="30">
        <v>105</v>
      </c>
      <c r="AI150" s="33">
        <v>115</v>
      </c>
      <c r="AJ150" s="30">
        <v>50</v>
      </c>
      <c r="AK150" s="30">
        <v>60</v>
      </c>
      <c r="AL150" s="33">
        <v>20</v>
      </c>
      <c r="AM150" s="34">
        <v>210</v>
      </c>
      <c r="AN150" s="34">
        <v>1435</v>
      </c>
      <c r="AO150" s="32">
        <v>15</v>
      </c>
      <c r="AP150" s="34">
        <v>50</v>
      </c>
      <c r="AQ150" s="32">
        <v>13</v>
      </c>
      <c r="AR150" s="30">
        <v>75</v>
      </c>
      <c r="AS150" s="30">
        <v>30</v>
      </c>
      <c r="AT150" s="28">
        <v>404</v>
      </c>
      <c r="AU150" s="30">
        <v>0</v>
      </c>
      <c r="AV150" s="34">
        <v>20</v>
      </c>
      <c r="AW150" s="34">
        <v>365</v>
      </c>
      <c r="AX150" s="32">
        <v>5</v>
      </c>
      <c r="AY150" s="34">
        <v>60</v>
      </c>
      <c r="AZ150" s="34">
        <v>1000</v>
      </c>
      <c r="BA150" s="32">
        <v>6</v>
      </c>
      <c r="BB150" s="29">
        <v>38</v>
      </c>
      <c r="BC150" s="1">
        <v>463</v>
      </c>
      <c r="BD150" s="1">
        <v>176</v>
      </c>
      <c r="BE150" s="35">
        <v>59</v>
      </c>
      <c r="BF150" s="28" t="s">
        <v>208</v>
      </c>
      <c r="BG150" s="28" t="s">
        <v>208</v>
      </c>
      <c r="BH150" s="28" t="s">
        <v>208</v>
      </c>
    </row>
    <row r="151" spans="1:60" x14ac:dyDescent="0.45">
      <c r="A151" s="36">
        <v>929</v>
      </c>
      <c r="B151" s="37" t="s">
        <v>200</v>
      </c>
      <c r="C151" s="38" t="s">
        <v>338</v>
      </c>
      <c r="D151" s="28">
        <v>598</v>
      </c>
      <c r="E151" s="28">
        <v>607</v>
      </c>
      <c r="F151" s="28">
        <v>610</v>
      </c>
      <c r="G151" s="28">
        <v>595</v>
      </c>
      <c r="H151" s="28">
        <v>575</v>
      </c>
      <c r="I151" s="28">
        <v>618</v>
      </c>
      <c r="J151" s="28">
        <v>603</v>
      </c>
      <c r="K151" s="28">
        <v>600</v>
      </c>
      <c r="L151" s="28" t="s">
        <v>343</v>
      </c>
      <c r="M151" s="28" t="s">
        <v>341</v>
      </c>
      <c r="N151" s="28">
        <v>174</v>
      </c>
      <c r="O151" s="29">
        <v>127</v>
      </c>
      <c r="P151" s="28">
        <v>118</v>
      </c>
      <c r="Q151" s="28">
        <v>137</v>
      </c>
      <c r="R151" s="28">
        <v>142</v>
      </c>
      <c r="S151" s="28">
        <v>159</v>
      </c>
      <c r="T151" s="28">
        <v>172</v>
      </c>
      <c r="U151" s="28">
        <v>208</v>
      </c>
      <c r="V151" s="28">
        <v>208</v>
      </c>
      <c r="W151" s="28">
        <v>213</v>
      </c>
      <c r="X151" s="28" t="s">
        <v>343</v>
      </c>
      <c r="Y151" s="28" t="s">
        <v>339</v>
      </c>
      <c r="Z151" s="28">
        <v>92</v>
      </c>
      <c r="AA151" s="29">
        <v>100</v>
      </c>
      <c r="AB151" s="30">
        <v>70</v>
      </c>
      <c r="AC151" s="31">
        <v>40</v>
      </c>
      <c r="AD151" s="29">
        <v>25</v>
      </c>
      <c r="AE151" s="29">
        <v>20</v>
      </c>
      <c r="AF151" s="32" t="s">
        <v>251</v>
      </c>
      <c r="AG151" s="30">
        <v>40</v>
      </c>
      <c r="AH151" s="30">
        <v>45</v>
      </c>
      <c r="AI151" s="33">
        <v>7</v>
      </c>
      <c r="AJ151" s="30">
        <v>30</v>
      </c>
      <c r="AK151" s="30">
        <v>35</v>
      </c>
      <c r="AL151" s="33">
        <v>9</v>
      </c>
      <c r="AM151" s="34">
        <v>100</v>
      </c>
      <c r="AN151" s="34">
        <v>610</v>
      </c>
      <c r="AO151" s="32">
        <v>17</v>
      </c>
      <c r="AP151" s="34">
        <v>10</v>
      </c>
      <c r="AQ151" s="32">
        <v>6</v>
      </c>
      <c r="AR151" s="30">
        <v>45</v>
      </c>
      <c r="AS151" s="30">
        <v>25</v>
      </c>
      <c r="AT151" s="28">
        <v>563</v>
      </c>
      <c r="AU151" s="30">
        <v>10</v>
      </c>
      <c r="AV151" s="34">
        <v>0</v>
      </c>
      <c r="AW151" s="34">
        <v>20</v>
      </c>
      <c r="AX151" s="32">
        <v>0</v>
      </c>
      <c r="AY151" s="34">
        <v>40</v>
      </c>
      <c r="AZ151" s="34">
        <v>375</v>
      </c>
      <c r="BA151" s="32">
        <v>10</v>
      </c>
      <c r="BB151" s="29">
        <v>35</v>
      </c>
      <c r="BC151" s="1">
        <v>488</v>
      </c>
      <c r="BD151" s="1">
        <v>203</v>
      </c>
      <c r="BE151" s="35">
        <v>57</v>
      </c>
      <c r="BF151" s="28" t="s">
        <v>208</v>
      </c>
      <c r="BG151" s="28" t="s">
        <v>208</v>
      </c>
      <c r="BH151" s="28" t="s">
        <v>208</v>
      </c>
    </row>
    <row r="152" spans="1:60" x14ac:dyDescent="0.45">
      <c r="A152" s="36">
        <v>931</v>
      </c>
      <c r="B152" s="37" t="s">
        <v>201</v>
      </c>
      <c r="C152" s="38" t="s">
        <v>292</v>
      </c>
      <c r="D152" s="28">
        <v>501</v>
      </c>
      <c r="E152" s="28">
        <v>485</v>
      </c>
      <c r="F152" s="28">
        <v>450</v>
      </c>
      <c r="G152" s="28">
        <v>451</v>
      </c>
      <c r="H152" s="28">
        <v>436</v>
      </c>
      <c r="I152" s="28">
        <v>410</v>
      </c>
      <c r="J152" s="28">
        <v>439</v>
      </c>
      <c r="K152" s="28">
        <v>472</v>
      </c>
      <c r="L152" s="28" t="s">
        <v>340</v>
      </c>
      <c r="M152" s="28" t="s">
        <v>339</v>
      </c>
      <c r="N152" s="28">
        <v>46</v>
      </c>
      <c r="O152" s="29">
        <v>72</v>
      </c>
      <c r="P152" s="28">
        <v>136</v>
      </c>
      <c r="Q152" s="28">
        <v>111</v>
      </c>
      <c r="R152" s="28">
        <v>114</v>
      </c>
      <c r="S152" s="28">
        <v>130</v>
      </c>
      <c r="T152" s="28">
        <v>133</v>
      </c>
      <c r="U152" s="28">
        <v>157</v>
      </c>
      <c r="V152" s="28">
        <v>207</v>
      </c>
      <c r="W152" s="28">
        <v>235</v>
      </c>
      <c r="X152" s="28" t="s">
        <v>340</v>
      </c>
      <c r="Y152" s="28" t="s">
        <v>339</v>
      </c>
      <c r="Z152" s="28">
        <v>114</v>
      </c>
      <c r="AA152" s="29">
        <v>117</v>
      </c>
      <c r="AB152" s="30">
        <v>105</v>
      </c>
      <c r="AC152" s="31">
        <v>58</v>
      </c>
      <c r="AD152" s="29">
        <v>25</v>
      </c>
      <c r="AE152" s="29">
        <v>35</v>
      </c>
      <c r="AF152" s="32">
        <v>76</v>
      </c>
      <c r="AG152" s="30">
        <v>55</v>
      </c>
      <c r="AH152" s="30">
        <v>40</v>
      </c>
      <c r="AI152" s="33">
        <v>-30</v>
      </c>
      <c r="AJ152" s="30">
        <v>40</v>
      </c>
      <c r="AK152" s="30">
        <v>45</v>
      </c>
      <c r="AL152" s="33">
        <v>15</v>
      </c>
      <c r="AM152" s="34">
        <v>125</v>
      </c>
      <c r="AN152" s="34">
        <v>865</v>
      </c>
      <c r="AO152" s="32">
        <v>14</v>
      </c>
      <c r="AP152" s="34">
        <v>25</v>
      </c>
      <c r="AQ152" s="32">
        <v>13</v>
      </c>
      <c r="AR152" s="30">
        <v>40</v>
      </c>
      <c r="AS152" s="30">
        <v>35</v>
      </c>
      <c r="AT152" s="28">
        <v>383</v>
      </c>
      <c r="AU152" s="30">
        <v>5</v>
      </c>
      <c r="AV152" s="34">
        <v>30</v>
      </c>
      <c r="AW152" s="34">
        <v>220</v>
      </c>
      <c r="AX152" s="32">
        <v>13</v>
      </c>
      <c r="AY152" s="34">
        <v>30</v>
      </c>
      <c r="AZ152" s="34">
        <v>580</v>
      </c>
      <c r="BA152" s="32">
        <v>5</v>
      </c>
      <c r="BB152" s="29">
        <v>33</v>
      </c>
      <c r="BC152" s="1">
        <v>479</v>
      </c>
      <c r="BD152" s="1">
        <v>214</v>
      </c>
      <c r="BE152" s="35">
        <v>58</v>
      </c>
      <c r="BF152" s="28">
        <v>486</v>
      </c>
      <c r="BG152" s="28">
        <v>199</v>
      </c>
      <c r="BH152" s="28">
        <v>392</v>
      </c>
    </row>
    <row r="153" spans="1:60" x14ac:dyDescent="0.45">
      <c r="A153" s="36">
        <v>933</v>
      </c>
      <c r="B153" s="37" t="s">
        <v>202</v>
      </c>
      <c r="C153" s="38" t="s">
        <v>338</v>
      </c>
      <c r="D153" s="28">
        <v>604</v>
      </c>
      <c r="E153" s="28">
        <v>637</v>
      </c>
      <c r="F153" s="28">
        <v>613</v>
      </c>
      <c r="G153" s="28">
        <v>560</v>
      </c>
      <c r="H153" s="28">
        <v>511</v>
      </c>
      <c r="I153" s="28">
        <v>470</v>
      </c>
      <c r="J153" s="28">
        <v>466</v>
      </c>
      <c r="K153" s="28">
        <v>431</v>
      </c>
      <c r="L153" s="28" t="s">
        <v>340</v>
      </c>
      <c r="M153" s="28" t="s">
        <v>341</v>
      </c>
      <c r="N153" s="28">
        <v>5</v>
      </c>
      <c r="O153" s="29">
        <v>43</v>
      </c>
      <c r="P153" s="28">
        <v>140</v>
      </c>
      <c r="Q153" s="28">
        <v>165</v>
      </c>
      <c r="R153" s="28">
        <v>144</v>
      </c>
      <c r="S153" s="28">
        <v>156</v>
      </c>
      <c r="T153" s="28">
        <v>158</v>
      </c>
      <c r="U153" s="28">
        <v>167</v>
      </c>
      <c r="V153" s="28">
        <v>161</v>
      </c>
      <c r="W153" s="28">
        <v>168</v>
      </c>
      <c r="X153" s="28" t="s">
        <v>343</v>
      </c>
      <c r="Y153" s="28" t="s">
        <v>339</v>
      </c>
      <c r="Z153" s="28">
        <v>47</v>
      </c>
      <c r="AA153" s="29">
        <v>51</v>
      </c>
      <c r="AB153" s="30">
        <v>105</v>
      </c>
      <c r="AC153" s="31">
        <v>60</v>
      </c>
      <c r="AD153" s="29">
        <v>20</v>
      </c>
      <c r="AE153" s="29">
        <v>25</v>
      </c>
      <c r="AF153" s="32">
        <v>77</v>
      </c>
      <c r="AG153" s="30">
        <v>45</v>
      </c>
      <c r="AH153" s="30">
        <v>40</v>
      </c>
      <c r="AI153" s="33">
        <v>-11</v>
      </c>
      <c r="AJ153" s="30">
        <v>35</v>
      </c>
      <c r="AK153" s="30">
        <v>30</v>
      </c>
      <c r="AL153" s="33">
        <v>-11</v>
      </c>
      <c r="AM153" s="34">
        <v>115</v>
      </c>
      <c r="AN153" s="34">
        <v>710</v>
      </c>
      <c r="AO153" s="32">
        <v>16</v>
      </c>
      <c r="AP153" s="34">
        <v>25</v>
      </c>
      <c r="AQ153" s="32">
        <v>12</v>
      </c>
      <c r="AR153" s="30">
        <v>55</v>
      </c>
      <c r="AS153" s="30">
        <v>35</v>
      </c>
      <c r="AT153" s="28">
        <v>354</v>
      </c>
      <c r="AU153" s="30">
        <v>10</v>
      </c>
      <c r="AV153" s="34" t="s">
        <v>251</v>
      </c>
      <c r="AW153" s="34">
        <v>50</v>
      </c>
      <c r="AX153" s="32" t="s">
        <v>251</v>
      </c>
      <c r="AY153" s="34">
        <v>30</v>
      </c>
      <c r="AZ153" s="34">
        <v>440</v>
      </c>
      <c r="BA153" s="32">
        <v>7</v>
      </c>
      <c r="BB153" s="29">
        <v>30</v>
      </c>
      <c r="BC153" s="1">
        <v>413</v>
      </c>
      <c r="BD153" s="1">
        <v>174</v>
      </c>
      <c r="BE153" s="35">
        <v>65</v>
      </c>
      <c r="BF153" s="28" t="s">
        <v>208</v>
      </c>
      <c r="BG153" s="28" t="s">
        <v>208</v>
      </c>
      <c r="BH153" s="28" t="s">
        <v>208</v>
      </c>
    </row>
    <row r="154" spans="1:60" x14ac:dyDescent="0.45">
      <c r="A154" s="36">
        <v>935</v>
      </c>
      <c r="B154" s="37" t="s">
        <v>203</v>
      </c>
      <c r="C154" s="38" t="s">
        <v>338</v>
      </c>
      <c r="D154" s="28">
        <v>548</v>
      </c>
      <c r="E154" s="28">
        <v>539</v>
      </c>
      <c r="F154" s="28">
        <v>535</v>
      </c>
      <c r="G154" s="28">
        <v>515</v>
      </c>
      <c r="H154" s="28">
        <v>480</v>
      </c>
      <c r="I154" s="28">
        <v>439</v>
      </c>
      <c r="J154" s="28">
        <v>378</v>
      </c>
      <c r="K154" s="28">
        <v>359</v>
      </c>
      <c r="L154" s="28" t="s">
        <v>340</v>
      </c>
      <c r="M154" s="28" t="s">
        <v>341</v>
      </c>
      <c r="N154" s="28" t="s">
        <v>342</v>
      </c>
      <c r="O154" s="29">
        <v>7</v>
      </c>
      <c r="P154" s="28">
        <v>230</v>
      </c>
      <c r="Q154" s="28">
        <v>219</v>
      </c>
      <c r="R154" s="28">
        <v>221</v>
      </c>
      <c r="S154" s="28">
        <v>216</v>
      </c>
      <c r="T154" s="28">
        <v>211</v>
      </c>
      <c r="U154" s="28">
        <v>204</v>
      </c>
      <c r="V154" s="28">
        <v>182</v>
      </c>
      <c r="W154" s="28">
        <v>156</v>
      </c>
      <c r="X154" s="28" t="s">
        <v>340</v>
      </c>
      <c r="Y154" s="28" t="s">
        <v>341</v>
      </c>
      <c r="Z154" s="28">
        <v>35</v>
      </c>
      <c r="AA154" s="29">
        <v>34</v>
      </c>
      <c r="AB154" s="30">
        <v>180</v>
      </c>
      <c r="AC154" s="31">
        <v>70</v>
      </c>
      <c r="AD154" s="29">
        <v>20</v>
      </c>
      <c r="AE154" s="29">
        <v>20</v>
      </c>
      <c r="AF154" s="32">
        <v>66</v>
      </c>
      <c r="AG154" s="30">
        <v>80</v>
      </c>
      <c r="AH154" s="30">
        <v>60</v>
      </c>
      <c r="AI154" s="33">
        <v>-23</v>
      </c>
      <c r="AJ154" s="30">
        <v>65</v>
      </c>
      <c r="AK154" s="30">
        <v>50</v>
      </c>
      <c r="AL154" s="33">
        <v>-22</v>
      </c>
      <c r="AM154" s="34">
        <v>160</v>
      </c>
      <c r="AN154" s="34">
        <v>910</v>
      </c>
      <c r="AO154" s="32">
        <v>18</v>
      </c>
      <c r="AP154" s="34">
        <v>5</v>
      </c>
      <c r="AQ154" s="32">
        <v>2</v>
      </c>
      <c r="AR154" s="30">
        <v>65</v>
      </c>
      <c r="AS154" s="30">
        <v>30</v>
      </c>
      <c r="AT154" s="28">
        <v>309</v>
      </c>
      <c r="AU154" s="30">
        <v>10</v>
      </c>
      <c r="AV154" s="34">
        <v>15</v>
      </c>
      <c r="AW154" s="34">
        <v>160</v>
      </c>
      <c r="AX154" s="32">
        <v>10</v>
      </c>
      <c r="AY154" s="34">
        <v>25</v>
      </c>
      <c r="AZ154" s="34">
        <v>580</v>
      </c>
      <c r="BA154" s="32">
        <v>4</v>
      </c>
      <c r="BB154" s="29">
        <v>25</v>
      </c>
      <c r="BC154" s="1">
        <v>426</v>
      </c>
      <c r="BD154" s="1">
        <v>169</v>
      </c>
      <c r="BE154" s="35">
        <v>64</v>
      </c>
      <c r="BF154" s="28" t="s">
        <v>208</v>
      </c>
      <c r="BG154" s="28" t="s">
        <v>208</v>
      </c>
      <c r="BH154" s="28" t="s">
        <v>208</v>
      </c>
    </row>
    <row r="155" spans="1:60" x14ac:dyDescent="0.45">
      <c r="A155" s="36">
        <v>936</v>
      </c>
      <c r="B155" s="37" t="s">
        <v>204</v>
      </c>
      <c r="C155" s="38" t="s">
        <v>338</v>
      </c>
      <c r="D155" s="28">
        <v>563</v>
      </c>
      <c r="E155" s="28">
        <v>567</v>
      </c>
      <c r="F155" s="28">
        <v>551</v>
      </c>
      <c r="G155" s="28">
        <v>568</v>
      </c>
      <c r="H155" s="28">
        <v>550</v>
      </c>
      <c r="I155" s="28">
        <v>535</v>
      </c>
      <c r="J155" s="28">
        <v>504</v>
      </c>
      <c r="K155" s="28">
        <v>519</v>
      </c>
      <c r="L155" s="28" t="s">
        <v>340</v>
      </c>
      <c r="M155" s="28" t="s">
        <v>339</v>
      </c>
      <c r="N155" s="28">
        <v>93</v>
      </c>
      <c r="O155" s="29">
        <v>99</v>
      </c>
      <c r="P155" s="28">
        <v>181</v>
      </c>
      <c r="Q155" s="28">
        <v>173</v>
      </c>
      <c r="R155" s="28">
        <v>180</v>
      </c>
      <c r="S155" s="28">
        <v>175</v>
      </c>
      <c r="T155" s="28">
        <v>179</v>
      </c>
      <c r="U155" s="28">
        <v>184</v>
      </c>
      <c r="V155" s="28">
        <v>193</v>
      </c>
      <c r="W155" s="28">
        <v>213</v>
      </c>
      <c r="X155" s="28" t="s">
        <v>343</v>
      </c>
      <c r="Y155" s="28" t="s">
        <v>339</v>
      </c>
      <c r="Z155" s="28">
        <v>92</v>
      </c>
      <c r="AA155" s="29">
        <v>100</v>
      </c>
      <c r="AB155" s="30">
        <v>115</v>
      </c>
      <c r="AC155" s="31">
        <v>62</v>
      </c>
      <c r="AD155" s="29">
        <v>15</v>
      </c>
      <c r="AE155" s="29">
        <v>35</v>
      </c>
      <c r="AF155" s="32">
        <v>80</v>
      </c>
      <c r="AG155" s="30">
        <v>35</v>
      </c>
      <c r="AH155" s="30">
        <v>50</v>
      </c>
      <c r="AI155" s="33">
        <v>49</v>
      </c>
      <c r="AJ155" s="30">
        <v>35</v>
      </c>
      <c r="AK155" s="30">
        <v>25</v>
      </c>
      <c r="AL155" s="33">
        <v>-27</v>
      </c>
      <c r="AM155" s="34">
        <v>135</v>
      </c>
      <c r="AN155" s="34">
        <v>1230</v>
      </c>
      <c r="AO155" s="32">
        <v>11</v>
      </c>
      <c r="AP155" s="34">
        <v>40</v>
      </c>
      <c r="AQ155" s="32">
        <v>18</v>
      </c>
      <c r="AR155" s="30">
        <v>35</v>
      </c>
      <c r="AS155" s="30">
        <v>20</v>
      </c>
      <c r="AT155" s="28">
        <v>417</v>
      </c>
      <c r="AU155" s="30" t="s">
        <v>251</v>
      </c>
      <c r="AV155" s="34">
        <v>15</v>
      </c>
      <c r="AW155" s="34">
        <v>410</v>
      </c>
      <c r="AX155" s="32">
        <v>4</v>
      </c>
      <c r="AY155" s="34">
        <v>35</v>
      </c>
      <c r="AZ155" s="34">
        <v>895</v>
      </c>
      <c r="BA155" s="32">
        <v>4</v>
      </c>
      <c r="BB155" s="29">
        <v>30</v>
      </c>
      <c r="BC155" s="1">
        <v>483</v>
      </c>
      <c r="BD155" s="1">
        <v>218</v>
      </c>
      <c r="BE155" s="35">
        <v>57</v>
      </c>
      <c r="BF155" s="28" t="s">
        <v>208</v>
      </c>
      <c r="BG155" s="28" t="s">
        <v>208</v>
      </c>
      <c r="BH155" s="28" t="s">
        <v>208</v>
      </c>
    </row>
    <row r="156" spans="1:60" x14ac:dyDescent="0.45">
      <c r="A156" s="36">
        <v>937</v>
      </c>
      <c r="B156" s="37" t="s">
        <v>205</v>
      </c>
      <c r="C156" s="38" t="s">
        <v>306</v>
      </c>
      <c r="D156" s="28">
        <v>558</v>
      </c>
      <c r="E156" s="28">
        <v>562</v>
      </c>
      <c r="F156" s="28">
        <v>535</v>
      </c>
      <c r="G156" s="28">
        <v>553</v>
      </c>
      <c r="H156" s="28">
        <v>507</v>
      </c>
      <c r="I156" s="28">
        <v>494</v>
      </c>
      <c r="J156" s="28">
        <v>451</v>
      </c>
      <c r="K156" s="28">
        <v>424</v>
      </c>
      <c r="L156" s="28" t="s">
        <v>340</v>
      </c>
      <c r="M156" s="28" t="s">
        <v>341</v>
      </c>
      <c r="N156" s="28" t="s">
        <v>342</v>
      </c>
      <c r="O156" s="29">
        <v>41</v>
      </c>
      <c r="P156" s="28">
        <v>113</v>
      </c>
      <c r="Q156" s="28">
        <v>117</v>
      </c>
      <c r="R156" s="28">
        <v>87</v>
      </c>
      <c r="S156" s="28">
        <v>143</v>
      </c>
      <c r="T156" s="28">
        <v>163</v>
      </c>
      <c r="U156" s="28">
        <v>178</v>
      </c>
      <c r="V156" s="28">
        <v>149</v>
      </c>
      <c r="W156" s="28">
        <v>132</v>
      </c>
      <c r="X156" s="28" t="s">
        <v>343</v>
      </c>
      <c r="Y156" s="28" t="s">
        <v>341</v>
      </c>
      <c r="Z156" s="28">
        <v>11</v>
      </c>
      <c r="AA156" s="29">
        <v>18</v>
      </c>
      <c r="AB156" s="30">
        <v>130</v>
      </c>
      <c r="AC156" s="31">
        <v>55</v>
      </c>
      <c r="AD156" s="29">
        <v>75</v>
      </c>
      <c r="AE156" s="29">
        <v>65</v>
      </c>
      <c r="AF156" s="32">
        <v>71</v>
      </c>
      <c r="AG156" s="30">
        <v>65</v>
      </c>
      <c r="AH156" s="30">
        <v>30</v>
      </c>
      <c r="AI156" s="33">
        <v>-49</v>
      </c>
      <c r="AJ156" s="30">
        <v>50</v>
      </c>
      <c r="AK156" s="30">
        <v>40</v>
      </c>
      <c r="AL156" s="33">
        <v>-18</v>
      </c>
      <c r="AM156" s="34">
        <v>170</v>
      </c>
      <c r="AN156" s="34">
        <v>885</v>
      </c>
      <c r="AO156" s="32">
        <v>19</v>
      </c>
      <c r="AP156" s="34">
        <v>15</v>
      </c>
      <c r="AQ156" s="32">
        <v>6</v>
      </c>
      <c r="AR156" s="30">
        <v>50</v>
      </c>
      <c r="AS156" s="30">
        <v>35</v>
      </c>
      <c r="AT156" s="28">
        <v>389</v>
      </c>
      <c r="AU156" s="30" t="s">
        <v>251</v>
      </c>
      <c r="AV156" s="34">
        <v>10</v>
      </c>
      <c r="AW156" s="34">
        <v>240</v>
      </c>
      <c r="AX156" s="32">
        <v>5</v>
      </c>
      <c r="AY156" s="34">
        <v>45</v>
      </c>
      <c r="AZ156" s="34">
        <v>640</v>
      </c>
      <c r="BA156" s="32">
        <v>7</v>
      </c>
      <c r="BB156" s="29">
        <v>32</v>
      </c>
      <c r="BC156" s="1">
        <v>458</v>
      </c>
      <c r="BD156" s="1">
        <v>169</v>
      </c>
      <c r="BE156" s="35">
        <v>63</v>
      </c>
      <c r="BF156" s="28">
        <v>437</v>
      </c>
      <c r="BG156" s="28">
        <v>137</v>
      </c>
      <c r="BH156" s="28">
        <v>382</v>
      </c>
    </row>
    <row r="157" spans="1:60" x14ac:dyDescent="0.45">
      <c r="A157" s="40">
        <v>938</v>
      </c>
      <c r="B157" s="41" t="s">
        <v>206</v>
      </c>
      <c r="C157" s="42" t="s">
        <v>338</v>
      </c>
      <c r="D157" s="43">
        <v>667</v>
      </c>
      <c r="E157" s="43">
        <v>675</v>
      </c>
      <c r="F157" s="43">
        <v>577</v>
      </c>
      <c r="G157" s="43">
        <v>584</v>
      </c>
      <c r="H157" s="43">
        <v>509</v>
      </c>
      <c r="I157" s="43">
        <v>497</v>
      </c>
      <c r="J157" s="43">
        <v>462</v>
      </c>
      <c r="K157" s="43">
        <v>471</v>
      </c>
      <c r="L157" s="43" t="s">
        <v>340</v>
      </c>
      <c r="M157" s="43" t="s">
        <v>339</v>
      </c>
      <c r="N157" s="43">
        <v>45</v>
      </c>
      <c r="O157" s="44">
        <v>71</v>
      </c>
      <c r="P157" s="43">
        <v>137</v>
      </c>
      <c r="Q157" s="43">
        <v>170</v>
      </c>
      <c r="R157" s="43">
        <v>167</v>
      </c>
      <c r="S157" s="43">
        <v>172</v>
      </c>
      <c r="T157" s="43">
        <v>167</v>
      </c>
      <c r="U157" s="43">
        <v>175</v>
      </c>
      <c r="V157" s="43">
        <v>179</v>
      </c>
      <c r="W157" s="43">
        <v>187</v>
      </c>
      <c r="X157" s="43" t="s">
        <v>343</v>
      </c>
      <c r="Y157" s="43" t="s">
        <v>339</v>
      </c>
      <c r="Z157" s="43">
        <v>66</v>
      </c>
      <c r="AA157" s="44">
        <v>70</v>
      </c>
      <c r="AB157" s="45">
        <v>115</v>
      </c>
      <c r="AC157" s="46">
        <v>54</v>
      </c>
      <c r="AD157" s="44">
        <v>10</v>
      </c>
      <c r="AE157" s="44">
        <v>25</v>
      </c>
      <c r="AF157" s="47">
        <v>68</v>
      </c>
      <c r="AG157" s="45">
        <v>60</v>
      </c>
      <c r="AH157" s="45">
        <v>55</v>
      </c>
      <c r="AI157" s="48">
        <v>-10</v>
      </c>
      <c r="AJ157" s="45">
        <v>50</v>
      </c>
      <c r="AK157" s="45">
        <v>55</v>
      </c>
      <c r="AL157" s="48">
        <v>8</v>
      </c>
      <c r="AM157" s="49">
        <v>115</v>
      </c>
      <c r="AN157" s="49">
        <v>1080</v>
      </c>
      <c r="AO157" s="47">
        <v>11</v>
      </c>
      <c r="AP157" s="49">
        <v>25</v>
      </c>
      <c r="AQ157" s="47">
        <v>10</v>
      </c>
      <c r="AR157" s="45">
        <v>60</v>
      </c>
      <c r="AS157" s="45">
        <v>45</v>
      </c>
      <c r="AT157" s="43">
        <v>415</v>
      </c>
      <c r="AU157" s="45" t="s">
        <v>251</v>
      </c>
      <c r="AV157" s="49">
        <v>10</v>
      </c>
      <c r="AW157" s="49">
        <v>325</v>
      </c>
      <c r="AX157" s="47">
        <v>3</v>
      </c>
      <c r="AY157" s="49">
        <v>30</v>
      </c>
      <c r="AZ157" s="49">
        <v>765</v>
      </c>
      <c r="BA157" s="47">
        <v>4</v>
      </c>
      <c r="BB157" s="44">
        <v>32</v>
      </c>
      <c r="BC157" s="50">
        <v>464</v>
      </c>
      <c r="BD157" s="50">
        <v>182</v>
      </c>
      <c r="BE157" s="51">
        <v>59</v>
      </c>
      <c r="BF157" s="28" t="s">
        <v>208</v>
      </c>
      <c r="BG157" s="28" t="s">
        <v>208</v>
      </c>
      <c r="BH157" s="28" t="s">
        <v>208</v>
      </c>
    </row>
    <row r="158" spans="1:60" x14ac:dyDescent="0.45">
      <c r="A158" s="7"/>
      <c r="B158" s="7"/>
      <c r="C158" s="7"/>
      <c r="D158" s="28"/>
      <c r="E158" s="28"/>
      <c r="F158" s="28"/>
      <c r="G158" s="28"/>
      <c r="H158" s="28"/>
      <c r="I158" s="28"/>
      <c r="J158" s="28"/>
      <c r="K158" s="28"/>
      <c r="L158" s="28"/>
      <c r="M158" s="28"/>
      <c r="N158" s="28"/>
      <c r="O158" s="29"/>
      <c r="P158" s="28"/>
      <c r="Q158" s="28"/>
      <c r="R158" s="28"/>
      <c r="S158" s="28"/>
      <c r="T158" s="28"/>
      <c r="U158" s="28"/>
      <c r="V158" s="28"/>
      <c r="W158" s="28"/>
      <c r="X158" s="28"/>
      <c r="Y158" s="28"/>
      <c r="Z158" s="28"/>
      <c r="AA158" s="29"/>
      <c r="AB158" s="30"/>
      <c r="AC158" s="31"/>
      <c r="AD158" s="29"/>
      <c r="AE158" s="29"/>
      <c r="AF158" s="32"/>
      <c r="AG158" s="30"/>
      <c r="AH158" s="30"/>
      <c r="AI158" s="33"/>
      <c r="AJ158" s="30"/>
      <c r="AK158" s="30"/>
      <c r="AL158" s="33"/>
      <c r="AM158" s="34"/>
      <c r="AN158" s="34"/>
      <c r="AO158" s="32"/>
      <c r="AP158" s="34"/>
      <c r="AQ158" s="32"/>
      <c r="AR158" s="30"/>
      <c r="AS158" s="30"/>
      <c r="AT158" s="28"/>
      <c r="AU158" s="30"/>
      <c r="AV158" s="34"/>
      <c r="AW158" s="34"/>
      <c r="AX158" s="32"/>
      <c r="AY158" s="34"/>
      <c r="AZ158" s="34"/>
      <c r="BA158" s="32"/>
      <c r="BB158" s="29"/>
      <c r="BF158" s="52"/>
      <c r="BG158" s="52"/>
      <c r="BH158" s="52"/>
    </row>
    <row r="159" spans="1:60" s="2" customFormat="1" x14ac:dyDescent="0.45">
      <c r="A159" s="53">
        <v>970</v>
      </c>
      <c r="B159" s="53" t="s">
        <v>207</v>
      </c>
      <c r="C159" s="53"/>
      <c r="D159" s="29">
        <v>626</v>
      </c>
      <c r="E159" s="29">
        <v>636</v>
      </c>
      <c r="F159" s="29">
        <v>647</v>
      </c>
      <c r="G159" s="29">
        <v>628</v>
      </c>
      <c r="H159" s="29">
        <v>593</v>
      </c>
      <c r="I159" s="28">
        <v>558</v>
      </c>
      <c r="J159" s="28">
        <v>520</v>
      </c>
      <c r="K159" s="28">
        <v>486</v>
      </c>
      <c r="L159" s="28" t="s">
        <v>340</v>
      </c>
      <c r="M159" s="28" t="s">
        <v>341</v>
      </c>
      <c r="N159" s="28">
        <v>60</v>
      </c>
      <c r="O159" s="54" t="s">
        <v>208</v>
      </c>
      <c r="P159" s="29">
        <v>173</v>
      </c>
      <c r="Q159" s="29">
        <v>195</v>
      </c>
      <c r="R159" s="29">
        <v>210</v>
      </c>
      <c r="S159" s="29">
        <v>216</v>
      </c>
      <c r="T159" s="29">
        <v>223</v>
      </c>
      <c r="U159" s="28">
        <v>226</v>
      </c>
      <c r="V159" s="28">
        <v>219</v>
      </c>
      <c r="W159" s="28">
        <v>201</v>
      </c>
      <c r="X159" s="28" t="s">
        <v>340</v>
      </c>
      <c r="Y159" s="28" t="s">
        <v>341</v>
      </c>
      <c r="Z159" s="28">
        <v>80</v>
      </c>
      <c r="AA159" s="54" t="s">
        <v>208</v>
      </c>
      <c r="AB159" s="34">
        <v>11010</v>
      </c>
      <c r="AC159" s="32">
        <v>56</v>
      </c>
      <c r="AD159" s="34">
        <v>1600</v>
      </c>
      <c r="AE159" s="34">
        <v>1760</v>
      </c>
      <c r="AF159" s="32">
        <v>69</v>
      </c>
      <c r="AG159" s="34">
        <v>5020</v>
      </c>
      <c r="AH159" s="34">
        <v>4560</v>
      </c>
      <c r="AI159" s="33">
        <v>-9</v>
      </c>
      <c r="AJ159" s="34">
        <v>4300</v>
      </c>
      <c r="AK159" s="34">
        <v>3660</v>
      </c>
      <c r="AL159" s="33">
        <v>-15</v>
      </c>
      <c r="AM159" s="34">
        <v>12900</v>
      </c>
      <c r="AN159" s="34">
        <v>93110</v>
      </c>
      <c r="AO159" s="32">
        <v>14</v>
      </c>
      <c r="AP159" s="34">
        <v>2450</v>
      </c>
      <c r="AQ159" s="32">
        <v>11</v>
      </c>
      <c r="AR159" s="34">
        <v>4500</v>
      </c>
      <c r="AS159" s="34">
        <v>2760</v>
      </c>
      <c r="AT159" s="28">
        <v>412</v>
      </c>
      <c r="AU159" s="30">
        <v>410</v>
      </c>
      <c r="AV159" s="34">
        <v>1930</v>
      </c>
      <c r="AW159" s="34">
        <v>28290</v>
      </c>
      <c r="AX159" s="32">
        <v>7</v>
      </c>
      <c r="AY159" s="34">
        <v>2910</v>
      </c>
      <c r="AZ159" s="34">
        <v>64400</v>
      </c>
      <c r="BA159" s="32">
        <v>5</v>
      </c>
      <c r="BB159" s="29">
        <v>30</v>
      </c>
      <c r="BF159" s="29">
        <v>441</v>
      </c>
      <c r="BG159" s="29">
        <v>170</v>
      </c>
      <c r="BH159" s="29">
        <v>377</v>
      </c>
    </row>
    <row r="160" spans="1:60" x14ac:dyDescent="0.45">
      <c r="A160" s="7"/>
      <c r="B160" s="7"/>
      <c r="C160" s="7"/>
      <c r="D160" s="7"/>
      <c r="E160" s="7"/>
      <c r="F160" s="7"/>
      <c r="G160" s="7"/>
      <c r="AL160" s="29"/>
    </row>
    <row r="161" spans="1:40" ht="15.75" x14ac:dyDescent="0.45">
      <c r="A161" s="255" t="s">
        <v>385</v>
      </c>
      <c r="B161" s="7"/>
      <c r="C161" s="7"/>
      <c r="D161" s="7"/>
      <c r="E161" s="7"/>
      <c r="F161" s="7"/>
      <c r="G161" s="7"/>
    </row>
    <row r="162" spans="1:40" x14ac:dyDescent="0.45">
      <c r="A162" t="s">
        <v>386</v>
      </c>
      <c r="B162" s="7"/>
      <c r="C162" s="7"/>
      <c r="D162" s="7"/>
      <c r="E162" s="7"/>
      <c r="F162" s="7"/>
      <c r="G162" s="7"/>
    </row>
    <row r="163" spans="1:40" x14ac:dyDescent="0.45">
      <c r="A163" t="s">
        <v>387</v>
      </c>
      <c r="B163" s="7"/>
      <c r="C163" s="7"/>
      <c r="D163" s="7"/>
      <c r="E163" s="7"/>
      <c r="F163" s="7"/>
      <c r="G163" s="7"/>
    </row>
    <row r="164" spans="1:40" ht="17.649999999999999" customHeight="1" x14ac:dyDescent="0.45">
      <c r="A164" t="s">
        <v>397</v>
      </c>
      <c r="B164" s="7"/>
      <c r="C164" s="7"/>
      <c r="D164" s="7"/>
      <c r="E164" s="7"/>
      <c r="F164" s="7"/>
      <c r="G164" s="7"/>
    </row>
    <row r="165" spans="1:40" x14ac:dyDescent="0.45">
      <c r="A165" t="s">
        <v>209</v>
      </c>
      <c r="B165" s="55"/>
      <c r="C165" s="55"/>
      <c r="D165" s="55"/>
      <c r="E165" s="55"/>
      <c r="F165" s="55"/>
      <c r="G165" s="55"/>
      <c r="AF165" s="56"/>
      <c r="AN165" s="57"/>
    </row>
    <row r="166" spans="1:40" x14ac:dyDescent="0.45">
      <c r="A166" s="7" t="s">
        <v>210</v>
      </c>
      <c r="B166" s="7"/>
      <c r="C166" s="7"/>
      <c r="D166" s="7"/>
      <c r="E166" s="7"/>
      <c r="F166" s="7"/>
      <c r="G166" s="7"/>
      <c r="AF166" s="56"/>
    </row>
    <row r="167" spans="1:40" x14ac:dyDescent="0.45">
      <c r="A167" s="7" t="s">
        <v>211</v>
      </c>
      <c r="B167" s="7"/>
      <c r="C167" s="7"/>
      <c r="D167" s="7"/>
      <c r="E167" s="7"/>
      <c r="F167" s="7"/>
      <c r="G167" s="7"/>
      <c r="AF167" s="56"/>
    </row>
    <row r="168" spans="1:40" x14ac:dyDescent="0.45">
      <c r="A168" s="7" t="s">
        <v>212</v>
      </c>
      <c r="B168" s="7"/>
      <c r="C168" s="7"/>
      <c r="D168" s="7"/>
      <c r="E168" s="7"/>
      <c r="F168" s="7"/>
      <c r="G168" s="7"/>
    </row>
    <row r="169" spans="1:40" x14ac:dyDescent="0.45">
      <c r="A169" s="7" t="s">
        <v>213</v>
      </c>
      <c r="B169" s="7"/>
      <c r="C169" s="7"/>
      <c r="D169" s="7"/>
      <c r="E169" s="7"/>
      <c r="F169" s="7"/>
      <c r="G169" s="7"/>
    </row>
    <row r="170" spans="1:40" x14ac:dyDescent="0.45">
      <c r="A170" s="7" t="s">
        <v>214</v>
      </c>
      <c r="B170" s="7"/>
      <c r="C170" s="7"/>
      <c r="D170" s="7"/>
      <c r="E170" s="7"/>
      <c r="F170" s="7"/>
      <c r="G170" s="7"/>
    </row>
    <row r="171" spans="1:40" x14ac:dyDescent="0.45">
      <c r="A171" t="s">
        <v>215</v>
      </c>
      <c r="B171" s="7"/>
      <c r="C171" s="7"/>
      <c r="D171" s="7"/>
      <c r="E171" s="7"/>
      <c r="F171" s="7"/>
      <c r="G171" s="7"/>
    </row>
    <row r="172" spans="1:40" x14ac:dyDescent="0.45">
      <c r="A172" t="s">
        <v>216</v>
      </c>
      <c r="B172" s="7"/>
      <c r="C172" s="7"/>
      <c r="D172" s="7"/>
      <c r="E172" s="7"/>
      <c r="F172" s="7"/>
      <c r="G172" s="7"/>
    </row>
    <row r="173" spans="1:40" x14ac:dyDescent="0.45">
      <c r="B173" s="7"/>
      <c r="C173" s="7"/>
      <c r="D173" s="7"/>
      <c r="E173" s="7"/>
      <c r="F173" s="7"/>
      <c r="G173" s="7"/>
    </row>
    <row r="174" spans="1:40" x14ac:dyDescent="0.45">
      <c r="A174" s="7" t="s">
        <v>217</v>
      </c>
      <c r="B174" s="7"/>
      <c r="C174" s="7"/>
      <c r="D174" s="7"/>
      <c r="E174" s="7"/>
      <c r="F174" s="7"/>
      <c r="G174" s="7"/>
    </row>
    <row r="175" spans="1:40" x14ac:dyDescent="0.45">
      <c r="A175" s="7" t="s">
        <v>218</v>
      </c>
      <c r="B175" s="7"/>
      <c r="C175" s="7"/>
      <c r="D175" s="7"/>
      <c r="E175" s="7"/>
      <c r="F175" s="7"/>
      <c r="G175" s="7"/>
    </row>
    <row r="176" spans="1:40" x14ac:dyDescent="0.45">
      <c r="A176" s="7" t="s">
        <v>219</v>
      </c>
      <c r="B176" s="7"/>
      <c r="C176" s="7"/>
      <c r="D176" s="7"/>
      <c r="E176" s="7"/>
      <c r="F176" s="7"/>
      <c r="G176" s="7"/>
    </row>
    <row r="177" spans="1:7" x14ac:dyDescent="0.45">
      <c r="A177" s="7"/>
      <c r="B177" s="7"/>
      <c r="C177" s="7"/>
      <c r="D177" s="7"/>
      <c r="E177" s="7"/>
      <c r="F177" s="7"/>
      <c r="G177" s="7"/>
    </row>
    <row r="178" spans="1:7" x14ac:dyDescent="0.45">
      <c r="A178" s="7"/>
      <c r="B178" s="7"/>
      <c r="C178" s="7"/>
      <c r="D178" s="7"/>
      <c r="E178" s="7"/>
      <c r="F178" s="7"/>
      <c r="G178" s="7"/>
    </row>
    <row r="179" spans="1:7" x14ac:dyDescent="0.45">
      <c r="A179" s="7"/>
      <c r="B179" s="7"/>
      <c r="C179" s="7"/>
      <c r="D179" s="7"/>
      <c r="E179" s="7"/>
      <c r="F179" s="7"/>
      <c r="G179" s="7"/>
    </row>
    <row r="180" spans="1:7" x14ac:dyDescent="0.45">
      <c r="A180" s="7"/>
      <c r="B180" s="7"/>
      <c r="C180" s="7"/>
      <c r="D180" s="7"/>
      <c r="E180" s="7"/>
      <c r="F180" s="7"/>
      <c r="G180" s="7"/>
    </row>
    <row r="181" spans="1:7" x14ac:dyDescent="0.45">
      <c r="A181" s="7"/>
      <c r="B181" s="7"/>
      <c r="C181" s="7"/>
      <c r="D181" s="7"/>
      <c r="E181" s="7"/>
      <c r="F181" s="7"/>
      <c r="G181" s="7"/>
    </row>
    <row r="182" spans="1:7" x14ac:dyDescent="0.45">
      <c r="A182" s="7"/>
      <c r="B182" s="7"/>
      <c r="C182" s="7"/>
      <c r="D182" s="7"/>
      <c r="E182" s="7"/>
      <c r="F182" s="7"/>
      <c r="G182" s="7"/>
    </row>
    <row r="183" spans="1:7" x14ac:dyDescent="0.45">
      <c r="A183" s="7"/>
      <c r="B183" s="7"/>
      <c r="C183" s="7"/>
      <c r="D183" s="7"/>
      <c r="E183" s="7"/>
      <c r="F183" s="7"/>
      <c r="G183" s="7"/>
    </row>
    <row r="184" spans="1:7" x14ac:dyDescent="0.45">
      <c r="A184" s="7"/>
      <c r="B184" s="7"/>
      <c r="C184" s="7"/>
      <c r="D184" s="7"/>
      <c r="E184" s="7"/>
      <c r="F184" s="7"/>
      <c r="G184" s="7"/>
    </row>
    <row r="185" spans="1:7" x14ac:dyDescent="0.45">
      <c r="A185" s="7"/>
      <c r="B185" s="7"/>
      <c r="C185" s="7"/>
      <c r="D185" s="7"/>
      <c r="E185" s="7"/>
      <c r="F185" s="7"/>
      <c r="G185" s="7"/>
    </row>
    <row r="186" spans="1:7" x14ac:dyDescent="0.45">
      <c r="A186" s="7"/>
      <c r="B186" s="7"/>
      <c r="C186" s="7"/>
      <c r="D186" s="7"/>
      <c r="E186" s="7"/>
      <c r="F186" s="7"/>
      <c r="G186" s="7"/>
    </row>
    <row r="187" spans="1:7" x14ac:dyDescent="0.45">
      <c r="A187" s="7"/>
      <c r="B187" s="7"/>
      <c r="C187" s="7"/>
      <c r="D187" s="7"/>
      <c r="E187" s="7"/>
      <c r="F187" s="7"/>
      <c r="G187" s="7"/>
    </row>
    <row r="188" spans="1:7" x14ac:dyDescent="0.45">
      <c r="A188" s="7"/>
      <c r="B188" s="7"/>
      <c r="C188" s="7"/>
      <c r="D188" s="7"/>
      <c r="E188" s="7"/>
      <c r="F188" s="7"/>
      <c r="G188" s="7"/>
    </row>
    <row r="189" spans="1:7" x14ac:dyDescent="0.45">
      <c r="A189" s="7"/>
      <c r="B189" s="7"/>
      <c r="C189" s="7"/>
      <c r="D189" s="7"/>
      <c r="E189" s="7"/>
      <c r="F189" s="7"/>
      <c r="G189" s="7"/>
    </row>
    <row r="190" spans="1:7" x14ac:dyDescent="0.45">
      <c r="A190" s="7"/>
      <c r="B190" s="7"/>
      <c r="C190" s="7"/>
      <c r="D190" s="7"/>
      <c r="E190" s="7"/>
      <c r="F190" s="7"/>
      <c r="G190" s="7"/>
    </row>
    <row r="191" spans="1:7" x14ac:dyDescent="0.45">
      <c r="A191" s="7"/>
      <c r="B191" s="7"/>
      <c r="C191" s="7"/>
      <c r="D191" s="7"/>
      <c r="E191" s="7"/>
      <c r="F191" s="7"/>
      <c r="G191" s="7"/>
    </row>
    <row r="192" spans="1:7" x14ac:dyDescent="0.45">
      <c r="A192" s="7"/>
      <c r="B192" s="7"/>
      <c r="C192" s="7"/>
      <c r="D192" s="7"/>
      <c r="E192" s="7"/>
      <c r="F192" s="7"/>
      <c r="G192" s="7"/>
    </row>
    <row r="193" spans="1:7" x14ac:dyDescent="0.45">
      <c r="A193" s="7"/>
      <c r="B193" s="7"/>
      <c r="C193" s="7"/>
      <c r="D193" s="7"/>
      <c r="E193" s="7"/>
      <c r="F193" s="7"/>
      <c r="G193" s="7"/>
    </row>
    <row r="194" spans="1:7" x14ac:dyDescent="0.45">
      <c r="A194" s="7"/>
      <c r="B194" s="7"/>
      <c r="C194" s="7"/>
      <c r="D194" s="7"/>
      <c r="E194" s="7"/>
      <c r="F194" s="7"/>
      <c r="G194" s="7"/>
    </row>
    <row r="195" spans="1:7" x14ac:dyDescent="0.45">
      <c r="A195" s="7"/>
      <c r="B195" s="7"/>
      <c r="C195" s="7"/>
      <c r="D195" s="7"/>
      <c r="E195" s="7"/>
      <c r="F195" s="7"/>
      <c r="G195" s="7"/>
    </row>
    <row r="196" spans="1:7" x14ac:dyDescent="0.45">
      <c r="A196" s="7"/>
      <c r="B196" s="7"/>
      <c r="C196" s="7"/>
      <c r="D196" s="7"/>
      <c r="E196" s="7"/>
      <c r="F196" s="7"/>
      <c r="G196" s="7"/>
    </row>
    <row r="197" spans="1:7" x14ac:dyDescent="0.45">
      <c r="A197" s="7"/>
      <c r="B197" s="7"/>
      <c r="C197" s="7"/>
      <c r="D197" s="7"/>
      <c r="E197" s="7"/>
      <c r="F197" s="7"/>
      <c r="G197" s="7"/>
    </row>
    <row r="198" spans="1:7" x14ac:dyDescent="0.45">
      <c r="A198" s="7"/>
      <c r="B198" s="7"/>
      <c r="C198" s="7"/>
      <c r="D198" s="7"/>
      <c r="E198" s="7"/>
      <c r="F198" s="7"/>
      <c r="G198" s="7"/>
    </row>
    <row r="199" spans="1:7" x14ac:dyDescent="0.45">
      <c r="A199" s="7"/>
      <c r="B199" s="7"/>
      <c r="C199" s="7"/>
      <c r="D199" s="7"/>
      <c r="E199" s="7"/>
      <c r="F199" s="7"/>
      <c r="G199" s="7"/>
    </row>
    <row r="200" spans="1:7" x14ac:dyDescent="0.45">
      <c r="A200" s="7"/>
      <c r="B200" s="7"/>
      <c r="C200" s="7"/>
      <c r="D200" s="7"/>
      <c r="E200" s="7"/>
      <c r="F200" s="7"/>
      <c r="G200" s="7"/>
    </row>
    <row r="201" spans="1:7" x14ac:dyDescent="0.45">
      <c r="A201" s="7"/>
      <c r="B201" s="7"/>
      <c r="C201" s="7"/>
      <c r="D201" s="7"/>
      <c r="E201" s="7"/>
      <c r="F201" s="7"/>
      <c r="G201" s="7"/>
    </row>
    <row r="202" spans="1:7" x14ac:dyDescent="0.45">
      <c r="A202" s="7"/>
      <c r="B202" s="7"/>
      <c r="C202" s="7"/>
      <c r="D202" s="7"/>
      <c r="E202" s="7"/>
      <c r="F202" s="7"/>
      <c r="G202" s="7"/>
    </row>
    <row r="203" spans="1:7" x14ac:dyDescent="0.45">
      <c r="A203" s="7"/>
      <c r="B203" s="7"/>
      <c r="C203" s="7"/>
      <c r="D203" s="7"/>
      <c r="E203" s="7"/>
      <c r="F203" s="7"/>
      <c r="G203" s="7"/>
    </row>
    <row r="204" spans="1:7" x14ac:dyDescent="0.45">
      <c r="A204" s="7"/>
      <c r="B204" s="7"/>
      <c r="C204" s="7"/>
      <c r="D204" s="7"/>
      <c r="E204" s="7"/>
      <c r="F204" s="7"/>
      <c r="G204" s="7"/>
    </row>
    <row r="205" spans="1:7" x14ac:dyDescent="0.45">
      <c r="A205" s="7"/>
      <c r="B205" s="7"/>
      <c r="C205" s="7"/>
      <c r="D205" s="7"/>
      <c r="E205" s="7"/>
      <c r="F205" s="7"/>
      <c r="G205" s="7"/>
    </row>
    <row r="206" spans="1:7" x14ac:dyDescent="0.45">
      <c r="A206" s="7"/>
      <c r="B206" s="7"/>
      <c r="C206" s="7"/>
      <c r="D206" s="7"/>
      <c r="E206" s="7"/>
      <c r="F206" s="7"/>
      <c r="G206" s="7"/>
    </row>
    <row r="207" spans="1:7" x14ac:dyDescent="0.45">
      <c r="A207" s="7"/>
      <c r="B207" s="7"/>
      <c r="C207" s="7"/>
      <c r="D207" s="7"/>
      <c r="E207" s="7"/>
      <c r="F207" s="7"/>
      <c r="G207" s="7"/>
    </row>
    <row r="208" spans="1:7" x14ac:dyDescent="0.45">
      <c r="A208" s="7"/>
      <c r="B208" s="7"/>
      <c r="C208" s="7"/>
      <c r="D208" s="7"/>
      <c r="E208" s="7"/>
      <c r="F208" s="7"/>
      <c r="G208" s="7"/>
    </row>
    <row r="209" spans="1:7" x14ac:dyDescent="0.45">
      <c r="A209" s="7"/>
      <c r="B209" s="7"/>
      <c r="C209" s="7"/>
      <c r="D209" s="7"/>
      <c r="E209" s="7"/>
      <c r="F209" s="7"/>
      <c r="G209" s="7"/>
    </row>
    <row r="210" spans="1:7" x14ac:dyDescent="0.45">
      <c r="A210" s="7"/>
      <c r="B210" s="7"/>
      <c r="C210" s="7"/>
      <c r="D210" s="7"/>
      <c r="E210" s="7"/>
      <c r="F210" s="7"/>
      <c r="G210" s="7"/>
    </row>
    <row r="211" spans="1:7" x14ac:dyDescent="0.45">
      <c r="A211" s="7"/>
      <c r="B211" s="7"/>
      <c r="C211" s="7"/>
      <c r="D211" s="7"/>
      <c r="E211" s="7"/>
      <c r="F211" s="7"/>
      <c r="G211" s="7"/>
    </row>
    <row r="212" spans="1:7" x14ac:dyDescent="0.45">
      <c r="A212" s="7"/>
      <c r="B212" s="7"/>
      <c r="C212" s="7"/>
      <c r="D212" s="7"/>
      <c r="E212" s="7"/>
      <c r="F212" s="7"/>
      <c r="G212" s="7"/>
    </row>
    <row r="213" spans="1:7" x14ac:dyDescent="0.45">
      <c r="A213" s="7"/>
      <c r="B213" s="7"/>
      <c r="C213" s="7"/>
      <c r="D213" s="7"/>
      <c r="E213" s="7"/>
      <c r="F213" s="7"/>
      <c r="G213" s="7"/>
    </row>
    <row r="214" spans="1:7" x14ac:dyDescent="0.45">
      <c r="A214" s="7"/>
      <c r="B214" s="7"/>
      <c r="C214" s="7"/>
      <c r="D214" s="7"/>
      <c r="E214" s="7"/>
      <c r="F214" s="7"/>
      <c r="G214" s="7"/>
    </row>
    <row r="215" spans="1:7" x14ac:dyDescent="0.45">
      <c r="A215" s="7"/>
      <c r="B215" s="7"/>
      <c r="C215" s="7"/>
      <c r="D215" s="7"/>
      <c r="E215" s="7"/>
      <c r="F215" s="7"/>
      <c r="G215" s="7"/>
    </row>
    <row r="216" spans="1:7" x14ac:dyDescent="0.45">
      <c r="A216" s="7"/>
      <c r="B216" s="7"/>
      <c r="C216" s="7"/>
      <c r="D216" s="7"/>
      <c r="E216" s="7"/>
      <c r="F216" s="7"/>
      <c r="G216" s="7"/>
    </row>
    <row r="217" spans="1:7" x14ac:dyDescent="0.45">
      <c r="A217" s="7"/>
      <c r="B217" s="7"/>
      <c r="C217" s="7"/>
      <c r="D217" s="7"/>
      <c r="E217" s="7"/>
      <c r="F217" s="7"/>
      <c r="G217" s="7"/>
    </row>
    <row r="218" spans="1:7" x14ac:dyDescent="0.45">
      <c r="A218" s="7"/>
      <c r="B218" s="7"/>
      <c r="C218" s="7"/>
      <c r="D218" s="7"/>
      <c r="E218" s="7"/>
      <c r="F218" s="7"/>
      <c r="G218" s="7"/>
    </row>
    <row r="219" spans="1:7" x14ac:dyDescent="0.45">
      <c r="A219" s="7"/>
      <c r="B219" s="7"/>
      <c r="C219" s="7"/>
      <c r="D219" s="7"/>
      <c r="E219" s="7"/>
      <c r="F219" s="7"/>
      <c r="G219" s="7"/>
    </row>
    <row r="220" spans="1:7" x14ac:dyDescent="0.45">
      <c r="A220" s="7"/>
      <c r="B220" s="7"/>
      <c r="C220" s="7"/>
      <c r="D220" s="7"/>
      <c r="E220" s="7"/>
      <c r="F220" s="7"/>
      <c r="G220" s="7"/>
    </row>
    <row r="221" spans="1:7" x14ac:dyDescent="0.45">
      <c r="A221" s="7"/>
      <c r="B221" s="7"/>
      <c r="C221" s="7"/>
      <c r="D221" s="7"/>
      <c r="E221" s="7"/>
      <c r="F221" s="7"/>
      <c r="G221" s="7"/>
    </row>
    <row r="222" spans="1:7" x14ac:dyDescent="0.45">
      <c r="A222" s="7"/>
      <c r="B222" s="7"/>
      <c r="C222" s="7"/>
      <c r="D222" s="7"/>
      <c r="E222" s="7"/>
      <c r="F222" s="7"/>
      <c r="G222" s="7"/>
    </row>
    <row r="223" spans="1:7" x14ac:dyDescent="0.45">
      <c r="A223" s="7"/>
      <c r="B223" s="7"/>
      <c r="C223" s="7"/>
      <c r="D223" s="7"/>
      <c r="E223" s="7"/>
      <c r="F223" s="7"/>
      <c r="G223" s="7"/>
    </row>
    <row r="224" spans="1:7" x14ac:dyDescent="0.45">
      <c r="A224" s="7"/>
      <c r="B224" s="7"/>
      <c r="C224" s="7"/>
      <c r="D224" s="7"/>
      <c r="E224" s="7"/>
      <c r="F224" s="7"/>
      <c r="G224" s="7"/>
    </row>
    <row r="225" spans="1:7" x14ac:dyDescent="0.45">
      <c r="A225" s="7"/>
      <c r="B225" s="7"/>
      <c r="C225" s="7"/>
      <c r="D225" s="7"/>
      <c r="E225" s="7"/>
      <c r="F225" s="7"/>
      <c r="G225" s="7"/>
    </row>
    <row r="226" spans="1:7" x14ac:dyDescent="0.45">
      <c r="A226" s="7"/>
      <c r="B226" s="7"/>
      <c r="C226" s="7"/>
      <c r="D226" s="7"/>
      <c r="E226" s="7"/>
      <c r="F226" s="7"/>
      <c r="G226" s="7"/>
    </row>
    <row r="227" spans="1:7" x14ac:dyDescent="0.45">
      <c r="A227" s="7"/>
      <c r="B227" s="7"/>
      <c r="C227" s="7"/>
      <c r="D227" s="7"/>
      <c r="E227" s="7"/>
      <c r="F227" s="7"/>
      <c r="G227" s="7"/>
    </row>
    <row r="228" spans="1:7" x14ac:dyDescent="0.45">
      <c r="A228" s="7"/>
      <c r="B228" s="7"/>
      <c r="C228" s="7"/>
      <c r="D228" s="7"/>
      <c r="E228" s="7"/>
      <c r="F228" s="7"/>
      <c r="G228" s="7"/>
    </row>
    <row r="229" spans="1:7" x14ac:dyDescent="0.45">
      <c r="A229" s="7"/>
      <c r="B229" s="7"/>
      <c r="C229" s="7"/>
      <c r="D229" s="7"/>
      <c r="E229" s="7"/>
      <c r="F229" s="7"/>
      <c r="G229" s="7"/>
    </row>
    <row r="230" spans="1:7" x14ac:dyDescent="0.45">
      <c r="A230" s="7"/>
      <c r="B230" s="7"/>
      <c r="C230" s="7"/>
      <c r="D230" s="7"/>
      <c r="E230" s="7"/>
      <c r="F230" s="7"/>
      <c r="G230" s="7"/>
    </row>
    <row r="231" spans="1:7" x14ac:dyDescent="0.45">
      <c r="A231" s="7"/>
      <c r="B231" s="7"/>
      <c r="C231" s="7"/>
      <c r="D231" s="7"/>
      <c r="E231" s="7"/>
      <c r="F231" s="7"/>
      <c r="G231" s="7"/>
    </row>
    <row r="232" spans="1:7" x14ac:dyDescent="0.45">
      <c r="A232" s="7"/>
      <c r="B232" s="7"/>
      <c r="C232" s="7"/>
      <c r="D232" s="7"/>
      <c r="E232" s="7"/>
      <c r="F232" s="7"/>
      <c r="G232" s="7"/>
    </row>
    <row r="233" spans="1:7" x14ac:dyDescent="0.45">
      <c r="A233" s="7"/>
      <c r="B233" s="7"/>
      <c r="C233" s="7"/>
      <c r="D233" s="7"/>
      <c r="E233" s="7"/>
      <c r="F233" s="7"/>
      <c r="G233" s="7"/>
    </row>
    <row r="234" spans="1:7" x14ac:dyDescent="0.45">
      <c r="A234" s="7"/>
      <c r="B234" s="7"/>
      <c r="C234" s="7"/>
      <c r="D234" s="7"/>
      <c r="E234" s="7"/>
      <c r="F234" s="7"/>
      <c r="G234" s="7"/>
    </row>
    <row r="235" spans="1:7" x14ac:dyDescent="0.45">
      <c r="A235" s="7"/>
      <c r="B235" s="7"/>
      <c r="C235" s="7"/>
      <c r="D235" s="7"/>
      <c r="E235" s="7"/>
      <c r="F235" s="7"/>
      <c r="G235" s="7"/>
    </row>
    <row r="236" spans="1:7" x14ac:dyDescent="0.45">
      <c r="A236" s="7"/>
      <c r="B236" s="7"/>
      <c r="C236" s="7"/>
      <c r="D236" s="7"/>
      <c r="E236" s="7"/>
      <c r="F236" s="7"/>
      <c r="G236" s="7"/>
    </row>
  </sheetData>
  <sheetProtection algorithmName="SHA-512" hashValue="pN4tuQHOTcxq433WNHzaaTirWUSPsDeUgUlrfG+dmY5GZ3C49hw+w7YUiy1y42urmD+gm2G8LciJSNYI72iTFw==" saltValue="cqHPiCze85XVC35nlsmNfQ==" spinCount="100000" sheet="1" objects="1" scenarios="1"/>
  <autoFilter ref="A5:BB157">
    <sortState ref="A6:AA157">
      <sortCondition ref="A5"/>
    </sortState>
  </autoFilter>
  <mergeCells count="14">
    <mergeCell ref="A1:C2"/>
    <mergeCell ref="BC3:BE3"/>
    <mergeCell ref="BF3:BH3"/>
    <mergeCell ref="D4:O4"/>
    <mergeCell ref="P4:AA4"/>
    <mergeCell ref="AB4:AC4"/>
    <mergeCell ref="AG4:AI4"/>
    <mergeCell ref="AJ4:AL4"/>
    <mergeCell ref="AM4:AO4"/>
    <mergeCell ref="AP4:AQ4"/>
    <mergeCell ref="AV4:AX4"/>
    <mergeCell ref="AY4:BA4"/>
    <mergeCell ref="D3:AC3"/>
    <mergeCell ref="AD3:BB3"/>
  </mergeCells>
  <hyperlinks>
    <hyperlink ref="D2" location="Contents!A1" display="Back to contents"/>
    <hyperlink ref="D1" location="Contents!A1" display="Back to contents"/>
    <hyperlink ref="P1" location="Contents!A1" display="Back to contents"/>
    <hyperlink ref="AD1" location="Contents!A1" display="Back to contents"/>
    <hyperlink ref="BC1" location="Contents!A1" display="Back to contents"/>
    <hyperlink ref="BF1" location="Contents!A1" display="Back to contents"/>
    <hyperlink ref="AB1" location="Contents!A1" display="Back to contents"/>
    <hyperlink ref="L1" location="Contents!A1" display="Back to contents"/>
    <hyperlink ref="X1" location="Contents!A1" display="Back to contents"/>
    <hyperlink ref="AP1" location="Contents!A1" display="Back to contents"/>
  </hyperlinks>
  <pageMargins left="0.70866141732283472" right="0.70866141732283472" top="0.74803149606299213" bottom="0.74803149606299213" header="0.31496062992125984" footer="0.31496062992125984"/>
  <pageSetup paperSize="9" scale="54" fitToWidth="100" fitToHeight="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V156"/>
  <sheetViews>
    <sheetView workbookViewId="0"/>
  </sheetViews>
  <sheetFormatPr defaultRowHeight="14.25" x14ac:dyDescent="0.45"/>
  <cols>
    <col min="1" max="1" width="4" bestFit="1" customWidth="1"/>
    <col min="2" max="2" width="4" style="172" bestFit="1" customWidth="1"/>
    <col min="3" max="3" width="24.265625" bestFit="1" customWidth="1"/>
    <col min="4" max="4" width="4" style="172" bestFit="1" customWidth="1"/>
    <col min="5" max="5" width="23.3984375" bestFit="1" customWidth="1"/>
    <col min="6" max="6" width="23.3984375" customWidth="1"/>
    <col min="7" max="9" width="23.3984375" style="173" customWidth="1"/>
    <col min="10" max="10" width="8.265625" style="174" bestFit="1" customWidth="1"/>
    <col min="11" max="11" width="40" customWidth="1"/>
    <col min="12" max="14" width="9.265625" customWidth="1"/>
  </cols>
  <sheetData>
    <row r="1" spans="1:22" x14ac:dyDescent="0.45">
      <c r="A1" s="257"/>
      <c r="B1" s="258">
        <v>1</v>
      </c>
      <c r="C1" s="258">
        <f t="shared" ref="C1:L1" si="0">B1+1</f>
        <v>2</v>
      </c>
      <c r="D1" s="258">
        <f t="shared" si="0"/>
        <v>3</v>
      </c>
      <c r="E1" s="258">
        <f t="shared" si="0"/>
        <v>4</v>
      </c>
      <c r="F1" s="258">
        <f t="shared" si="0"/>
        <v>5</v>
      </c>
      <c r="G1" s="258">
        <f t="shared" si="0"/>
        <v>6</v>
      </c>
      <c r="H1" s="258">
        <f t="shared" si="0"/>
        <v>7</v>
      </c>
      <c r="I1" s="258">
        <f t="shared" si="0"/>
        <v>8</v>
      </c>
      <c r="J1" s="258">
        <f t="shared" si="0"/>
        <v>9</v>
      </c>
      <c r="K1" s="258">
        <f t="shared" si="0"/>
        <v>10</v>
      </c>
      <c r="L1" s="258">
        <f t="shared" si="0"/>
        <v>11</v>
      </c>
      <c r="N1" s="171"/>
    </row>
    <row r="2" spans="1:22" x14ac:dyDescent="0.45">
      <c r="A2" s="179"/>
      <c r="B2" s="259" t="s">
        <v>22</v>
      </c>
      <c r="C2" s="259" t="s">
        <v>23</v>
      </c>
      <c r="D2" s="259" t="s">
        <v>22</v>
      </c>
      <c r="E2" s="259" t="s">
        <v>264</v>
      </c>
      <c r="F2" s="259" t="s">
        <v>265</v>
      </c>
      <c r="G2" s="259" t="s">
        <v>266</v>
      </c>
      <c r="H2" s="259" t="s">
        <v>267</v>
      </c>
      <c r="I2" s="259" t="s">
        <v>268</v>
      </c>
      <c r="J2" s="259" t="s">
        <v>269</v>
      </c>
      <c r="K2" s="259" t="s">
        <v>270</v>
      </c>
      <c r="L2" s="259" t="s">
        <v>271</v>
      </c>
    </row>
    <row r="3" spans="1:22" x14ac:dyDescent="0.45">
      <c r="A3" s="179">
        <v>1</v>
      </c>
      <c r="B3" s="260">
        <v>970</v>
      </c>
      <c r="C3" s="260" t="s">
        <v>207</v>
      </c>
      <c r="D3" s="260">
        <v>970</v>
      </c>
      <c r="E3" s="179"/>
      <c r="F3" s="179"/>
      <c r="G3" s="180"/>
      <c r="H3" s="180"/>
      <c r="I3" s="180"/>
      <c r="J3" s="261">
        <f>IF(ISTEXT(F3),1,IF(I3="which went live after this reporting period",2,IF(I3="which has not yet gone live",3,0)))</f>
        <v>0</v>
      </c>
      <c r="K3" s="179"/>
      <c r="L3" s="179"/>
      <c r="O3">
        <v>8</v>
      </c>
      <c r="P3">
        <f>VLOOKUP(O3,A:E,2,FALSE)</f>
        <v>330</v>
      </c>
      <c r="Q3" t="str">
        <f>VLOOKUP(O3,A:E,3,FALSE)</f>
        <v>Birmingham</v>
      </c>
    </row>
    <row r="4" spans="1:22" x14ac:dyDescent="0.45">
      <c r="A4" s="179">
        <v>2</v>
      </c>
      <c r="B4" s="175">
        <v>301</v>
      </c>
      <c r="C4" s="176" t="s">
        <v>68</v>
      </c>
      <c r="D4" s="175">
        <v>301</v>
      </c>
      <c r="E4" s="179" t="s">
        <v>272</v>
      </c>
      <c r="F4" s="179"/>
      <c r="G4" s="180"/>
      <c r="H4" s="179" t="s">
        <v>273</v>
      </c>
      <c r="I4" s="180" t="s">
        <v>274</v>
      </c>
      <c r="J4" s="261">
        <f t="shared" ref="J4:J67" si="1">IF(ISTEXT(F4),1,IF(I4="which went live after this reporting period",2,IF(I4="which has not yet gone live",3,0)))</f>
        <v>3</v>
      </c>
      <c r="K4" s="179"/>
      <c r="L4" s="179"/>
    </row>
    <row r="5" spans="1:22" x14ac:dyDescent="0.45">
      <c r="A5" s="179">
        <v>3</v>
      </c>
      <c r="B5" s="175">
        <v>302</v>
      </c>
      <c r="C5" s="176" t="s">
        <v>69</v>
      </c>
      <c r="D5" s="175">
        <v>302</v>
      </c>
      <c r="E5" s="179" t="s">
        <v>272</v>
      </c>
      <c r="F5" s="179"/>
      <c r="G5" s="180"/>
      <c r="H5" s="179" t="s">
        <v>275</v>
      </c>
      <c r="I5" s="180" t="s">
        <v>274</v>
      </c>
      <c r="J5" s="261">
        <f t="shared" si="1"/>
        <v>3</v>
      </c>
      <c r="K5" s="179" t="s">
        <v>398</v>
      </c>
      <c r="L5" s="179"/>
    </row>
    <row r="6" spans="1:22" x14ac:dyDescent="0.45">
      <c r="A6" s="179">
        <v>4</v>
      </c>
      <c r="B6" s="175">
        <v>370</v>
      </c>
      <c r="C6" s="176" t="s">
        <v>110</v>
      </c>
      <c r="D6" s="175">
        <v>370</v>
      </c>
      <c r="E6" s="179" t="s">
        <v>276</v>
      </c>
      <c r="F6" s="179"/>
      <c r="G6" s="180"/>
      <c r="H6" s="179" t="s">
        <v>277</v>
      </c>
      <c r="I6" s="180" t="s">
        <v>274</v>
      </c>
      <c r="J6" s="261">
        <f t="shared" si="1"/>
        <v>3</v>
      </c>
      <c r="K6" s="179"/>
      <c r="L6" s="179"/>
    </row>
    <row r="7" spans="1:22" x14ac:dyDescent="0.45">
      <c r="A7" s="179">
        <v>5</v>
      </c>
      <c r="B7" s="175">
        <v>800</v>
      </c>
      <c r="C7" s="176" t="s">
        <v>278</v>
      </c>
      <c r="D7" s="175">
        <v>800</v>
      </c>
      <c r="E7" s="179" t="s">
        <v>279</v>
      </c>
      <c r="F7" s="179"/>
      <c r="G7" s="180"/>
      <c r="H7" s="179" t="s">
        <v>280</v>
      </c>
      <c r="I7" s="180" t="s">
        <v>274</v>
      </c>
      <c r="J7" s="261">
        <f t="shared" si="1"/>
        <v>3</v>
      </c>
      <c r="K7" s="179"/>
      <c r="L7" s="179"/>
    </row>
    <row r="8" spans="1:22" x14ac:dyDescent="0.45">
      <c r="A8" s="179">
        <v>6</v>
      </c>
      <c r="B8" s="175">
        <v>822</v>
      </c>
      <c r="C8" s="176" t="s">
        <v>281</v>
      </c>
      <c r="D8" s="175">
        <v>822</v>
      </c>
      <c r="E8" s="179" t="s">
        <v>282</v>
      </c>
      <c r="F8" s="179"/>
      <c r="G8" s="180"/>
      <c r="H8" s="180" t="s">
        <v>283</v>
      </c>
      <c r="I8" s="180" t="s">
        <v>274</v>
      </c>
      <c r="J8" s="261">
        <f t="shared" si="1"/>
        <v>3</v>
      </c>
      <c r="K8" s="179"/>
      <c r="L8" s="179"/>
      <c r="U8" s="177"/>
      <c r="V8" s="178"/>
    </row>
    <row r="9" spans="1:22" x14ac:dyDescent="0.45">
      <c r="A9" s="179">
        <v>7</v>
      </c>
      <c r="B9" s="175">
        <v>303</v>
      </c>
      <c r="C9" s="176" t="s">
        <v>70</v>
      </c>
      <c r="D9" s="175">
        <v>303</v>
      </c>
      <c r="E9" s="179" t="s">
        <v>272</v>
      </c>
      <c r="F9" s="179"/>
      <c r="G9" s="180"/>
      <c r="H9" s="180" t="s">
        <v>284</v>
      </c>
      <c r="I9" s="180" t="s">
        <v>274</v>
      </c>
      <c r="J9" s="261">
        <f t="shared" si="1"/>
        <v>3</v>
      </c>
      <c r="K9" s="179"/>
      <c r="L9" s="179"/>
      <c r="U9" s="177"/>
      <c r="V9" s="178"/>
    </row>
    <row r="10" spans="1:22" x14ac:dyDescent="0.45">
      <c r="A10" s="179">
        <v>8</v>
      </c>
      <c r="B10" s="175">
        <v>330</v>
      </c>
      <c r="C10" s="176" t="s">
        <v>88</v>
      </c>
      <c r="D10" s="175">
        <v>330</v>
      </c>
      <c r="E10" s="179" t="s">
        <v>285</v>
      </c>
      <c r="F10" s="179"/>
      <c r="G10" s="180"/>
      <c r="H10" s="180"/>
      <c r="I10" s="180"/>
      <c r="J10" s="261">
        <f t="shared" si="1"/>
        <v>0</v>
      </c>
      <c r="K10" s="179"/>
      <c r="L10" s="179"/>
      <c r="U10" s="177"/>
      <c r="V10" s="178"/>
    </row>
    <row r="11" spans="1:22" x14ac:dyDescent="0.45">
      <c r="A11" s="179">
        <v>9</v>
      </c>
      <c r="B11" s="175">
        <v>889</v>
      </c>
      <c r="C11" s="176" t="s">
        <v>184</v>
      </c>
      <c r="D11" s="175">
        <v>889</v>
      </c>
      <c r="E11" s="179" t="s">
        <v>286</v>
      </c>
      <c r="F11" s="179" t="s">
        <v>287</v>
      </c>
      <c r="G11" s="180" t="s">
        <v>288</v>
      </c>
      <c r="H11" s="180"/>
      <c r="I11" s="180"/>
      <c r="J11" s="261">
        <f t="shared" si="1"/>
        <v>1</v>
      </c>
      <c r="K11" s="179" t="str">
        <f>"Information relates to " &amp; "" &amp; F11 &amp; ""</f>
        <v>Information relates to Adoption NoW</v>
      </c>
      <c r="L11" s="179"/>
      <c r="U11" s="177"/>
      <c r="V11" s="178"/>
    </row>
    <row r="12" spans="1:22" x14ac:dyDescent="0.45">
      <c r="A12" s="179">
        <v>10</v>
      </c>
      <c r="B12" s="175">
        <v>890</v>
      </c>
      <c r="C12" s="176" t="s">
        <v>185</v>
      </c>
      <c r="D12" s="175">
        <v>890</v>
      </c>
      <c r="E12" s="179" t="s">
        <v>286</v>
      </c>
      <c r="F12" s="179"/>
      <c r="G12" s="180"/>
      <c r="H12" s="180" t="s">
        <v>284</v>
      </c>
      <c r="I12" s="180" t="s">
        <v>274</v>
      </c>
      <c r="J12" s="261">
        <f t="shared" si="1"/>
        <v>3</v>
      </c>
      <c r="K12" s="179"/>
      <c r="L12" s="179"/>
      <c r="U12" s="177"/>
      <c r="V12" s="178"/>
    </row>
    <row r="13" spans="1:22" x14ac:dyDescent="0.45">
      <c r="A13" s="179">
        <v>11</v>
      </c>
      <c r="B13" s="175">
        <v>350</v>
      </c>
      <c r="C13" s="176" t="s">
        <v>100</v>
      </c>
      <c r="D13" s="175">
        <v>350</v>
      </c>
      <c r="E13" s="179" t="s">
        <v>286</v>
      </c>
      <c r="F13" s="179" t="s">
        <v>287</v>
      </c>
      <c r="G13" s="180" t="s">
        <v>288</v>
      </c>
      <c r="H13" s="180"/>
      <c r="I13" s="180"/>
      <c r="J13" s="261">
        <f t="shared" si="1"/>
        <v>1</v>
      </c>
      <c r="K13" s="179" t="str">
        <f>"Information relates to " &amp; "" &amp; F13 &amp; ""</f>
        <v>Information relates to Adoption NoW</v>
      </c>
      <c r="L13" s="179"/>
      <c r="U13" s="177"/>
      <c r="V13" s="178"/>
    </row>
    <row r="14" spans="1:22" x14ac:dyDescent="0.45">
      <c r="A14" s="179">
        <v>12</v>
      </c>
      <c r="B14" s="175">
        <v>837</v>
      </c>
      <c r="C14" s="176" t="s">
        <v>148</v>
      </c>
      <c r="D14" s="175">
        <v>837</v>
      </c>
      <c r="E14" s="179" t="s">
        <v>279</v>
      </c>
      <c r="F14" s="179" t="s">
        <v>289</v>
      </c>
      <c r="G14" s="180" t="s">
        <v>290</v>
      </c>
      <c r="H14" s="180"/>
      <c r="I14" s="180"/>
      <c r="J14" s="261">
        <f t="shared" si="1"/>
        <v>1</v>
      </c>
      <c r="K14" s="179" t="str">
        <f>"Information relates to " &amp; "" &amp; F14 &amp; ""</f>
        <v>Information relates to Aspire Adoption</v>
      </c>
      <c r="L14" s="179"/>
      <c r="U14" s="177"/>
      <c r="V14" s="178"/>
    </row>
    <row r="15" spans="1:22" x14ac:dyDescent="0.45">
      <c r="A15" s="179">
        <v>13</v>
      </c>
      <c r="B15" s="175">
        <v>867</v>
      </c>
      <c r="C15" s="176" t="s">
        <v>163</v>
      </c>
      <c r="D15" s="175">
        <v>867</v>
      </c>
      <c r="E15" s="179" t="s">
        <v>291</v>
      </c>
      <c r="F15" s="179" t="s">
        <v>292</v>
      </c>
      <c r="G15" s="180" t="s">
        <v>293</v>
      </c>
      <c r="H15" s="180"/>
      <c r="I15" s="180"/>
      <c r="J15" s="261">
        <f t="shared" si="1"/>
        <v>1</v>
      </c>
      <c r="K15" s="179" t="s">
        <v>399</v>
      </c>
      <c r="L15" s="179"/>
      <c r="U15" s="177"/>
      <c r="V15" s="178"/>
    </row>
    <row r="16" spans="1:22" x14ac:dyDescent="0.45">
      <c r="A16" s="179">
        <v>14</v>
      </c>
      <c r="B16" s="175">
        <v>380</v>
      </c>
      <c r="C16" s="176" t="s">
        <v>114</v>
      </c>
      <c r="D16" s="175">
        <v>380</v>
      </c>
      <c r="E16" s="179" t="s">
        <v>276</v>
      </c>
      <c r="F16" s="179" t="s">
        <v>294</v>
      </c>
      <c r="G16" s="180" t="s">
        <v>295</v>
      </c>
      <c r="H16" s="180"/>
      <c r="I16" s="180"/>
      <c r="J16" s="261">
        <f t="shared" si="1"/>
        <v>1</v>
      </c>
      <c r="K16" s="179" t="str">
        <f>"Information relates to " &amp; "" &amp; F16 &amp; ""</f>
        <v>Information relates to One Adoption West Yorkshire</v>
      </c>
      <c r="L16" s="179"/>
      <c r="U16" s="177"/>
      <c r="V16" s="178"/>
    </row>
    <row r="17" spans="1:22" x14ac:dyDescent="0.45">
      <c r="A17" s="179">
        <v>15</v>
      </c>
      <c r="B17" s="175">
        <v>304</v>
      </c>
      <c r="C17" s="176" t="s">
        <v>71</v>
      </c>
      <c r="D17" s="175">
        <v>304</v>
      </c>
      <c r="E17" s="179" t="s">
        <v>272</v>
      </c>
      <c r="F17" s="179"/>
      <c r="G17" s="180"/>
      <c r="H17" s="179" t="s">
        <v>296</v>
      </c>
      <c r="I17" s="180" t="s">
        <v>274</v>
      </c>
      <c r="J17" s="261">
        <f t="shared" si="1"/>
        <v>3</v>
      </c>
      <c r="K17" s="179"/>
      <c r="L17" s="179"/>
    </row>
    <row r="18" spans="1:22" x14ac:dyDescent="0.45">
      <c r="A18" s="179">
        <v>16</v>
      </c>
      <c r="B18" s="175">
        <v>846</v>
      </c>
      <c r="C18" s="176" t="s">
        <v>152</v>
      </c>
      <c r="D18" s="175">
        <v>846</v>
      </c>
      <c r="E18" s="179" t="s">
        <v>291</v>
      </c>
      <c r="F18" s="179"/>
      <c r="G18" s="180"/>
      <c r="H18" s="179" t="s">
        <v>297</v>
      </c>
      <c r="I18" s="180" t="s">
        <v>274</v>
      </c>
      <c r="J18" s="261">
        <f t="shared" si="1"/>
        <v>3</v>
      </c>
      <c r="K18" s="179"/>
      <c r="L18" s="179"/>
      <c r="U18" s="177"/>
      <c r="V18" s="178"/>
    </row>
    <row r="19" spans="1:22" x14ac:dyDescent="0.45">
      <c r="A19" s="179">
        <v>17</v>
      </c>
      <c r="B19" s="175">
        <v>305</v>
      </c>
      <c r="C19" s="176" t="s">
        <v>72</v>
      </c>
      <c r="D19" s="175">
        <v>305</v>
      </c>
      <c r="E19" s="179" t="s">
        <v>272</v>
      </c>
      <c r="F19" s="179"/>
      <c r="G19" s="180"/>
      <c r="H19" s="179" t="s">
        <v>298</v>
      </c>
      <c r="I19" s="180" t="s">
        <v>274</v>
      </c>
      <c r="J19" s="261">
        <f t="shared" si="1"/>
        <v>3</v>
      </c>
      <c r="K19" s="179"/>
      <c r="L19" s="179"/>
      <c r="U19" s="177"/>
      <c r="V19" s="178"/>
    </row>
    <row r="20" spans="1:22" s="179" customFormat="1" x14ac:dyDescent="0.45">
      <c r="A20" s="179">
        <v>18</v>
      </c>
      <c r="B20" s="175">
        <v>825</v>
      </c>
      <c r="C20" s="176" t="s">
        <v>142</v>
      </c>
      <c r="D20" s="175">
        <v>825</v>
      </c>
      <c r="E20" s="179" t="s">
        <v>291</v>
      </c>
      <c r="G20" s="180"/>
      <c r="H20" s="180"/>
      <c r="I20" s="180"/>
      <c r="J20" s="261">
        <f t="shared" si="1"/>
        <v>0</v>
      </c>
      <c r="U20" s="177"/>
      <c r="V20" s="178"/>
    </row>
    <row r="21" spans="1:22" x14ac:dyDescent="0.45">
      <c r="A21" s="179">
        <v>19</v>
      </c>
      <c r="B21" s="175">
        <v>351</v>
      </c>
      <c r="C21" s="176" t="s">
        <v>101</v>
      </c>
      <c r="D21" s="175">
        <v>351</v>
      </c>
      <c r="E21" s="179" t="s">
        <v>286</v>
      </c>
      <c r="F21" s="179" t="s">
        <v>287</v>
      </c>
      <c r="G21" s="180" t="s">
        <v>288</v>
      </c>
      <c r="H21" s="180"/>
      <c r="I21" s="180"/>
      <c r="J21" s="261">
        <f t="shared" si="1"/>
        <v>1</v>
      </c>
      <c r="K21" s="179" t="str">
        <f>"Information relates to " &amp; "" &amp; F21 &amp; ""</f>
        <v>Information relates to Adoption NoW</v>
      </c>
      <c r="L21" s="179"/>
    </row>
    <row r="22" spans="1:22" x14ac:dyDescent="0.45">
      <c r="A22" s="179">
        <v>20</v>
      </c>
      <c r="B22" s="175">
        <v>381</v>
      </c>
      <c r="C22" s="176" t="s">
        <v>115</v>
      </c>
      <c r="D22" s="175">
        <v>381</v>
      </c>
      <c r="E22" s="179" t="s">
        <v>276</v>
      </c>
      <c r="F22" s="179" t="s">
        <v>294</v>
      </c>
      <c r="G22" s="180" t="s">
        <v>295</v>
      </c>
      <c r="H22" s="180"/>
      <c r="I22" s="180"/>
      <c r="J22" s="261">
        <f t="shared" si="1"/>
        <v>1</v>
      </c>
      <c r="K22" s="179" t="str">
        <f>"Information relates to " &amp; "" &amp; F22 &amp; ""</f>
        <v>Information relates to One Adoption West Yorkshire</v>
      </c>
      <c r="L22" s="179"/>
    </row>
    <row r="23" spans="1:22" x14ac:dyDescent="0.45">
      <c r="A23" s="179">
        <v>21</v>
      </c>
      <c r="B23" s="175">
        <v>873</v>
      </c>
      <c r="C23" s="176" t="s">
        <v>169</v>
      </c>
      <c r="D23" s="175">
        <v>873</v>
      </c>
      <c r="E23" s="179" t="s">
        <v>282</v>
      </c>
      <c r="F23" s="179"/>
      <c r="G23" s="180"/>
      <c r="H23" s="180" t="s">
        <v>284</v>
      </c>
      <c r="I23" s="180" t="s">
        <v>274</v>
      </c>
      <c r="J23" s="261">
        <f t="shared" si="1"/>
        <v>3</v>
      </c>
      <c r="K23" s="179" t="s">
        <v>400</v>
      </c>
      <c r="L23" s="179"/>
    </row>
    <row r="24" spans="1:22" x14ac:dyDescent="0.45">
      <c r="A24" s="179">
        <v>22</v>
      </c>
      <c r="B24" s="175">
        <v>202</v>
      </c>
      <c r="C24" s="176" t="s">
        <v>56</v>
      </c>
      <c r="D24" s="175">
        <v>202</v>
      </c>
      <c r="E24" s="179" t="s">
        <v>272</v>
      </c>
      <c r="F24" s="179"/>
      <c r="G24" s="180"/>
      <c r="H24" s="179" t="s">
        <v>275</v>
      </c>
      <c r="I24" s="180" t="s">
        <v>274</v>
      </c>
      <c r="J24" s="261">
        <f t="shared" si="1"/>
        <v>3</v>
      </c>
      <c r="K24" s="179" t="s">
        <v>398</v>
      </c>
      <c r="L24" s="179"/>
    </row>
    <row r="25" spans="1:22" x14ac:dyDescent="0.45">
      <c r="A25" s="179">
        <v>23</v>
      </c>
      <c r="B25" s="175">
        <v>823</v>
      </c>
      <c r="C25" s="176" t="s">
        <v>141</v>
      </c>
      <c r="D25" s="175">
        <v>823</v>
      </c>
      <c r="E25" s="179" t="s">
        <v>282</v>
      </c>
      <c r="F25" s="179"/>
      <c r="G25" s="180"/>
      <c r="H25" s="179" t="s">
        <v>299</v>
      </c>
      <c r="I25" s="180" t="s">
        <v>274</v>
      </c>
      <c r="J25" s="261">
        <f t="shared" si="1"/>
        <v>3</v>
      </c>
      <c r="K25" s="179"/>
      <c r="L25" s="179"/>
    </row>
    <row r="26" spans="1:22" x14ac:dyDescent="0.45">
      <c r="A26" s="179">
        <v>24</v>
      </c>
      <c r="B26" s="175">
        <v>895</v>
      </c>
      <c r="C26" s="176" t="s">
        <v>190</v>
      </c>
      <c r="D26" s="175">
        <v>895</v>
      </c>
      <c r="E26" s="179" t="s">
        <v>286</v>
      </c>
      <c r="F26" s="179" t="s">
        <v>300</v>
      </c>
      <c r="G26" s="180" t="s">
        <v>290</v>
      </c>
      <c r="H26" s="180"/>
      <c r="I26" s="180"/>
      <c r="J26" s="261">
        <f t="shared" si="1"/>
        <v>1</v>
      </c>
      <c r="K26" s="179" t="str">
        <f>"Information relates to " &amp; "" &amp; F26 &amp; ""</f>
        <v>Information relates to Adoption Counts</v>
      </c>
      <c r="L26" s="179"/>
      <c r="U26" s="177"/>
      <c r="V26" s="178"/>
    </row>
    <row r="27" spans="1:22" x14ac:dyDescent="0.45">
      <c r="A27" s="179">
        <v>25</v>
      </c>
      <c r="B27" s="175">
        <v>896</v>
      </c>
      <c r="C27" s="176" t="s">
        <v>301</v>
      </c>
      <c r="D27" s="175">
        <v>896</v>
      </c>
      <c r="E27" s="179" t="s">
        <v>286</v>
      </c>
      <c r="F27" s="179" t="s">
        <v>302</v>
      </c>
      <c r="G27" s="180" t="s">
        <v>303</v>
      </c>
      <c r="H27" s="180"/>
      <c r="I27" s="180"/>
      <c r="J27" s="261">
        <f t="shared" si="1"/>
        <v>1</v>
      </c>
      <c r="K27" s="179" t="str">
        <f>"Information relates to " &amp; "" &amp; F27 &amp; ""</f>
        <v>Information relates to Together for Adoption</v>
      </c>
      <c r="L27" s="179"/>
      <c r="U27" s="177"/>
      <c r="V27" s="178"/>
    </row>
    <row r="28" spans="1:22" x14ac:dyDescent="0.45">
      <c r="A28" s="179">
        <v>26</v>
      </c>
      <c r="B28" s="175">
        <v>801</v>
      </c>
      <c r="C28" s="176" t="s">
        <v>304</v>
      </c>
      <c r="D28" s="175">
        <v>801</v>
      </c>
      <c r="E28" s="179" t="s">
        <v>279</v>
      </c>
      <c r="F28" s="179"/>
      <c r="G28" s="180"/>
      <c r="H28" s="179" t="s">
        <v>280</v>
      </c>
      <c r="I28" s="180" t="s">
        <v>274</v>
      </c>
      <c r="J28" s="261">
        <f t="shared" si="1"/>
        <v>3</v>
      </c>
      <c r="K28" s="179"/>
      <c r="L28" s="179"/>
      <c r="U28" s="177"/>
      <c r="V28" s="178"/>
    </row>
    <row r="29" spans="1:22" x14ac:dyDescent="0.45">
      <c r="A29" s="179">
        <v>27</v>
      </c>
      <c r="B29" s="175">
        <v>201</v>
      </c>
      <c r="C29" s="176" t="s">
        <v>305</v>
      </c>
      <c r="D29" s="175">
        <v>201</v>
      </c>
      <c r="E29" s="179" t="s">
        <v>272</v>
      </c>
      <c r="F29" s="179"/>
      <c r="G29" s="180"/>
      <c r="H29" s="179" t="s">
        <v>298</v>
      </c>
      <c r="I29" s="180" t="s">
        <v>274</v>
      </c>
      <c r="J29" s="261">
        <f t="shared" si="1"/>
        <v>3</v>
      </c>
      <c r="K29" s="179" t="s">
        <v>401</v>
      </c>
      <c r="L29" s="179"/>
      <c r="U29" s="177"/>
      <c r="V29" s="178"/>
    </row>
    <row r="30" spans="1:22" x14ac:dyDescent="0.45">
      <c r="A30" s="179">
        <v>28</v>
      </c>
      <c r="B30" s="175">
        <v>908</v>
      </c>
      <c r="C30" s="176" t="s">
        <v>192</v>
      </c>
      <c r="D30" s="175">
        <v>908</v>
      </c>
      <c r="E30" s="179" t="s">
        <v>279</v>
      </c>
      <c r="F30" s="179"/>
      <c r="G30" s="180"/>
      <c r="H30" s="180"/>
      <c r="I30" s="180"/>
      <c r="J30" s="261">
        <f t="shared" si="1"/>
        <v>0</v>
      </c>
      <c r="K30" s="179"/>
      <c r="L30" s="179"/>
    </row>
    <row r="31" spans="1:22" x14ac:dyDescent="0.45">
      <c r="A31" s="179">
        <v>29</v>
      </c>
      <c r="B31" s="175">
        <v>331</v>
      </c>
      <c r="C31" s="176" t="s">
        <v>89</v>
      </c>
      <c r="D31" s="175">
        <v>331</v>
      </c>
      <c r="E31" s="179" t="s">
        <v>285</v>
      </c>
      <c r="F31" s="179" t="s">
        <v>306</v>
      </c>
      <c r="G31" s="180" t="s">
        <v>307</v>
      </c>
      <c r="H31" s="180"/>
      <c r="I31" s="180"/>
      <c r="J31" s="261">
        <f t="shared" si="1"/>
        <v>1</v>
      </c>
      <c r="K31" s="179" t="str">
        <f>"Information relates to " &amp; "" &amp; F31 &amp; ""</f>
        <v>Information relates to Adoption Central England</v>
      </c>
      <c r="L31" s="179"/>
      <c r="U31" s="177"/>
      <c r="V31" s="178"/>
    </row>
    <row r="32" spans="1:22" x14ac:dyDescent="0.45">
      <c r="A32" s="179">
        <v>30</v>
      </c>
      <c r="B32" s="175">
        <v>306</v>
      </c>
      <c r="C32" s="176" t="s">
        <v>73</v>
      </c>
      <c r="D32" s="175">
        <v>306</v>
      </c>
      <c r="E32" s="179" t="s">
        <v>272</v>
      </c>
      <c r="F32" s="179"/>
      <c r="G32" s="180"/>
      <c r="H32" s="179" t="s">
        <v>308</v>
      </c>
      <c r="I32" s="180" t="s">
        <v>274</v>
      </c>
      <c r="J32" s="261">
        <f t="shared" si="1"/>
        <v>3</v>
      </c>
      <c r="K32" s="179"/>
      <c r="L32" s="179"/>
      <c r="U32" s="177"/>
      <c r="V32" s="178"/>
    </row>
    <row r="33" spans="1:22" x14ac:dyDescent="0.45">
      <c r="A33" s="179">
        <v>31</v>
      </c>
      <c r="B33" s="175">
        <v>909</v>
      </c>
      <c r="C33" s="176" t="s">
        <v>193</v>
      </c>
      <c r="D33" s="175">
        <v>909</v>
      </c>
      <c r="E33" s="179" t="s">
        <v>286</v>
      </c>
      <c r="F33" s="179"/>
      <c r="G33" s="180"/>
      <c r="H33" s="179" t="s">
        <v>309</v>
      </c>
      <c r="I33" s="180" t="s">
        <v>274</v>
      </c>
      <c r="J33" s="261">
        <f t="shared" si="1"/>
        <v>3</v>
      </c>
      <c r="K33" s="179"/>
      <c r="L33" s="179"/>
      <c r="U33" s="177"/>
      <c r="V33" s="178"/>
    </row>
    <row r="34" spans="1:22" x14ac:dyDescent="0.45">
      <c r="A34" s="179">
        <v>32</v>
      </c>
      <c r="B34" s="175">
        <v>841</v>
      </c>
      <c r="C34" s="176" t="s">
        <v>150</v>
      </c>
      <c r="D34" s="175">
        <v>841</v>
      </c>
      <c r="E34" s="179" t="s">
        <v>310</v>
      </c>
      <c r="F34" s="179"/>
      <c r="G34" s="180"/>
      <c r="H34" s="179" t="s">
        <v>311</v>
      </c>
      <c r="I34" s="180" t="s">
        <v>312</v>
      </c>
      <c r="J34" s="261">
        <f t="shared" si="1"/>
        <v>2</v>
      </c>
      <c r="K34" s="179"/>
      <c r="L34" s="179"/>
      <c r="U34" s="177"/>
      <c r="V34" s="178"/>
    </row>
    <row r="35" spans="1:22" x14ac:dyDescent="0.45">
      <c r="A35" s="179">
        <v>33</v>
      </c>
      <c r="B35" s="175">
        <v>831</v>
      </c>
      <c r="C35" s="176" t="s">
        <v>145</v>
      </c>
      <c r="D35" s="175">
        <v>831</v>
      </c>
      <c r="E35" s="179" t="s">
        <v>313</v>
      </c>
      <c r="F35" s="179"/>
      <c r="G35" s="180"/>
      <c r="H35" s="179" t="s">
        <v>313</v>
      </c>
      <c r="I35" s="180" t="s">
        <v>274</v>
      </c>
      <c r="J35" s="261">
        <f t="shared" si="1"/>
        <v>3</v>
      </c>
      <c r="K35" s="179"/>
      <c r="L35" s="179"/>
      <c r="U35" s="177"/>
      <c r="V35" s="178"/>
    </row>
    <row r="36" spans="1:22" x14ac:dyDescent="0.45">
      <c r="A36" s="179">
        <v>34</v>
      </c>
      <c r="B36" s="175">
        <v>830</v>
      </c>
      <c r="C36" s="176" t="s">
        <v>144</v>
      </c>
      <c r="D36" s="175">
        <v>830</v>
      </c>
      <c r="E36" s="179" t="s">
        <v>313</v>
      </c>
      <c r="F36" s="179"/>
      <c r="G36" s="180"/>
      <c r="H36" s="179" t="s">
        <v>313</v>
      </c>
      <c r="I36" s="180" t="s">
        <v>274</v>
      </c>
      <c r="J36" s="261">
        <f t="shared" si="1"/>
        <v>3</v>
      </c>
      <c r="K36" s="179"/>
      <c r="L36" s="179"/>
      <c r="U36" s="177"/>
      <c r="V36" s="178"/>
    </row>
    <row r="37" spans="1:22" x14ac:dyDescent="0.45">
      <c r="A37" s="179">
        <v>35</v>
      </c>
      <c r="B37" s="175">
        <v>878</v>
      </c>
      <c r="C37" s="176" t="s">
        <v>173</v>
      </c>
      <c r="D37" s="175">
        <v>878</v>
      </c>
      <c r="E37" s="179" t="s">
        <v>279</v>
      </c>
      <c r="F37" s="179"/>
      <c r="G37" s="180"/>
      <c r="H37" s="179" t="s">
        <v>314</v>
      </c>
      <c r="I37" s="180" t="s">
        <v>312</v>
      </c>
      <c r="J37" s="261">
        <f t="shared" si="1"/>
        <v>2</v>
      </c>
      <c r="K37" s="179"/>
      <c r="L37" s="179"/>
      <c r="U37" s="177"/>
      <c r="V37" s="178"/>
    </row>
    <row r="38" spans="1:22" x14ac:dyDescent="0.45">
      <c r="A38" s="179">
        <v>36</v>
      </c>
      <c r="B38" s="175">
        <v>371</v>
      </c>
      <c r="C38" s="176" t="s">
        <v>111</v>
      </c>
      <c r="D38" s="175">
        <v>371</v>
      </c>
      <c r="E38" s="179" t="s">
        <v>276</v>
      </c>
      <c r="F38" s="179"/>
      <c r="G38" s="180"/>
      <c r="H38" s="179" t="s">
        <v>277</v>
      </c>
      <c r="I38" s="180" t="s">
        <v>274</v>
      </c>
      <c r="J38" s="261">
        <f t="shared" si="1"/>
        <v>3</v>
      </c>
      <c r="K38" s="179"/>
      <c r="L38" s="179"/>
      <c r="U38" s="177"/>
      <c r="V38" s="178"/>
    </row>
    <row r="39" spans="1:22" x14ac:dyDescent="0.45">
      <c r="A39" s="179">
        <v>37</v>
      </c>
      <c r="B39" s="175">
        <v>835</v>
      </c>
      <c r="C39" s="176" t="s">
        <v>146</v>
      </c>
      <c r="D39" s="175">
        <v>835</v>
      </c>
      <c r="E39" s="179" t="s">
        <v>279</v>
      </c>
      <c r="F39" s="179" t="s">
        <v>289</v>
      </c>
      <c r="G39" s="180" t="s">
        <v>290</v>
      </c>
      <c r="H39" s="180"/>
      <c r="I39" s="180"/>
      <c r="J39" s="261">
        <f t="shared" si="1"/>
        <v>1</v>
      </c>
      <c r="K39" s="179" t="str">
        <f>"Information relates to " &amp; "" &amp; F39 &amp; ""</f>
        <v>Information relates to Aspire Adoption</v>
      </c>
      <c r="L39" s="179"/>
      <c r="U39" s="177"/>
      <c r="V39" s="178"/>
    </row>
    <row r="40" spans="1:22" x14ac:dyDescent="0.45">
      <c r="A40" s="179">
        <v>38</v>
      </c>
      <c r="B40" s="175">
        <v>332</v>
      </c>
      <c r="C40" s="176" t="s">
        <v>90</v>
      </c>
      <c r="D40" s="175">
        <v>332</v>
      </c>
      <c r="E40" s="179" t="s">
        <v>285</v>
      </c>
      <c r="F40" s="179"/>
      <c r="G40" s="180"/>
      <c r="H40" s="179" t="s">
        <v>315</v>
      </c>
      <c r="I40" s="180" t="s">
        <v>274</v>
      </c>
      <c r="J40" s="261">
        <f t="shared" si="1"/>
        <v>3</v>
      </c>
      <c r="K40" s="179"/>
      <c r="L40" s="179"/>
      <c r="U40" s="177"/>
      <c r="V40" s="181"/>
    </row>
    <row r="41" spans="1:22" x14ac:dyDescent="0.45">
      <c r="A41" s="179">
        <v>39</v>
      </c>
      <c r="B41" s="175">
        <v>840</v>
      </c>
      <c r="C41" s="176" t="s">
        <v>149</v>
      </c>
      <c r="D41" s="175">
        <v>840</v>
      </c>
      <c r="E41" s="179" t="s">
        <v>310</v>
      </c>
      <c r="F41" s="179"/>
      <c r="G41" s="180"/>
      <c r="H41" s="179" t="s">
        <v>309</v>
      </c>
      <c r="I41" s="180" t="s">
        <v>274</v>
      </c>
      <c r="J41" s="261">
        <f t="shared" si="1"/>
        <v>3</v>
      </c>
      <c r="K41" s="179"/>
      <c r="L41" s="179"/>
      <c r="U41" s="177"/>
      <c r="V41" s="178"/>
    </row>
    <row r="42" spans="1:22" x14ac:dyDescent="0.45">
      <c r="A42" s="179">
        <v>40</v>
      </c>
      <c r="B42" s="175">
        <v>307</v>
      </c>
      <c r="C42" s="176" t="s">
        <v>74</v>
      </c>
      <c r="D42" s="175">
        <v>307</v>
      </c>
      <c r="E42" s="179" t="s">
        <v>272</v>
      </c>
      <c r="F42" s="179"/>
      <c r="G42" s="180"/>
      <c r="H42" s="179" t="s">
        <v>296</v>
      </c>
      <c r="I42" s="180" t="s">
        <v>274</v>
      </c>
      <c r="J42" s="261">
        <f t="shared" si="1"/>
        <v>3</v>
      </c>
      <c r="K42" s="179"/>
      <c r="L42" s="179"/>
    </row>
    <row r="43" spans="1:22" x14ac:dyDescent="0.45">
      <c r="A43" s="179">
        <v>41</v>
      </c>
      <c r="B43" s="175">
        <v>811</v>
      </c>
      <c r="C43" s="176" t="s">
        <v>134</v>
      </c>
      <c r="D43" s="175">
        <v>811</v>
      </c>
      <c r="E43" s="179" t="s">
        <v>276</v>
      </c>
      <c r="F43" s="179" t="s">
        <v>316</v>
      </c>
      <c r="G43" s="180" t="s">
        <v>317</v>
      </c>
      <c r="H43" s="180"/>
      <c r="I43" s="180"/>
      <c r="J43" s="261">
        <f t="shared" si="1"/>
        <v>1</v>
      </c>
      <c r="K43" s="179"/>
      <c r="L43" s="179"/>
    </row>
    <row r="44" spans="1:22" x14ac:dyDescent="0.45">
      <c r="A44" s="179">
        <v>42</v>
      </c>
      <c r="B44" s="175">
        <v>845</v>
      </c>
      <c r="C44" s="176" t="s">
        <v>151</v>
      </c>
      <c r="D44" s="175">
        <v>845</v>
      </c>
      <c r="E44" s="179" t="s">
        <v>291</v>
      </c>
      <c r="F44" s="179"/>
      <c r="G44" s="180"/>
      <c r="H44" s="179" t="s">
        <v>297</v>
      </c>
      <c r="I44" s="180" t="s">
        <v>274</v>
      </c>
      <c r="J44" s="261">
        <f t="shared" si="1"/>
        <v>3</v>
      </c>
      <c r="K44" s="179"/>
      <c r="L44" s="179"/>
    </row>
    <row r="45" spans="1:22" x14ac:dyDescent="0.45">
      <c r="A45" s="179">
        <v>43</v>
      </c>
      <c r="B45" s="175">
        <v>308</v>
      </c>
      <c r="C45" s="176" t="s">
        <v>75</v>
      </c>
      <c r="D45" s="175">
        <v>308</v>
      </c>
      <c r="E45" s="179" t="s">
        <v>272</v>
      </c>
      <c r="F45" s="179"/>
      <c r="G45" s="180"/>
      <c r="H45" s="179" t="s">
        <v>275</v>
      </c>
      <c r="I45" s="180" t="s">
        <v>274</v>
      </c>
      <c r="J45" s="261">
        <f t="shared" si="1"/>
        <v>3</v>
      </c>
      <c r="K45" s="179" t="s">
        <v>398</v>
      </c>
      <c r="L45" s="179"/>
    </row>
    <row r="46" spans="1:22" x14ac:dyDescent="0.45">
      <c r="A46" s="179">
        <v>44</v>
      </c>
      <c r="B46" s="175">
        <v>881</v>
      </c>
      <c r="C46" s="176" t="s">
        <v>176</v>
      </c>
      <c r="D46" s="175">
        <v>881</v>
      </c>
      <c r="E46" s="179" t="s">
        <v>282</v>
      </c>
      <c r="F46" s="179"/>
      <c r="G46" s="180"/>
      <c r="H46" s="180" t="s">
        <v>283</v>
      </c>
      <c r="I46" s="180" t="s">
        <v>274</v>
      </c>
      <c r="J46" s="261">
        <f t="shared" si="1"/>
        <v>3</v>
      </c>
      <c r="K46" s="179"/>
      <c r="L46" s="179"/>
    </row>
    <row r="47" spans="1:22" x14ac:dyDescent="0.45">
      <c r="A47" s="179">
        <v>45</v>
      </c>
      <c r="B47" s="175">
        <v>390</v>
      </c>
      <c r="C47" s="176" t="s">
        <v>119</v>
      </c>
      <c r="D47" s="175">
        <v>390</v>
      </c>
      <c r="E47" s="179" t="s">
        <v>310</v>
      </c>
      <c r="F47" s="179"/>
      <c r="G47" s="180"/>
      <c r="H47" s="179" t="s">
        <v>318</v>
      </c>
      <c r="I47" s="180" t="s">
        <v>312</v>
      </c>
      <c r="J47" s="261">
        <f t="shared" si="1"/>
        <v>2</v>
      </c>
      <c r="K47" s="179"/>
      <c r="L47" s="179"/>
    </row>
    <row r="48" spans="1:22" x14ac:dyDescent="0.45">
      <c r="A48" s="179">
        <v>46</v>
      </c>
      <c r="B48" s="175">
        <v>916</v>
      </c>
      <c r="C48" s="176" t="s">
        <v>194</v>
      </c>
      <c r="D48" s="175">
        <v>916</v>
      </c>
      <c r="E48" s="179" t="s">
        <v>279</v>
      </c>
      <c r="F48" s="179"/>
      <c r="G48" s="180"/>
      <c r="H48" s="179" t="s">
        <v>280</v>
      </c>
      <c r="I48" s="180" t="s">
        <v>274</v>
      </c>
      <c r="J48" s="261">
        <f t="shared" si="1"/>
        <v>3</v>
      </c>
      <c r="K48" s="179"/>
      <c r="L48" s="179"/>
    </row>
    <row r="49" spans="1:12" x14ac:dyDescent="0.45">
      <c r="A49" s="179">
        <v>47</v>
      </c>
      <c r="B49" s="175">
        <v>203</v>
      </c>
      <c r="C49" s="176" t="s">
        <v>57</v>
      </c>
      <c r="D49" s="175">
        <v>203</v>
      </c>
      <c r="E49" s="179" t="s">
        <v>272</v>
      </c>
      <c r="F49" s="179"/>
      <c r="G49" s="180"/>
      <c r="H49" s="179" t="s">
        <v>308</v>
      </c>
      <c r="I49" s="180" t="s">
        <v>274</v>
      </c>
      <c r="J49" s="261">
        <f t="shared" si="1"/>
        <v>3</v>
      </c>
      <c r="K49" s="179"/>
      <c r="L49" s="179"/>
    </row>
    <row r="50" spans="1:12" x14ac:dyDescent="0.45">
      <c r="A50" s="179">
        <v>48</v>
      </c>
      <c r="B50" s="175">
        <v>204</v>
      </c>
      <c r="C50" s="176" t="s">
        <v>58</v>
      </c>
      <c r="D50" s="175">
        <v>204</v>
      </c>
      <c r="E50" s="179" t="s">
        <v>272</v>
      </c>
      <c r="F50" s="179"/>
      <c r="G50" s="180"/>
      <c r="H50" s="179" t="s">
        <v>275</v>
      </c>
      <c r="I50" s="180" t="s">
        <v>274</v>
      </c>
      <c r="J50" s="261">
        <f t="shared" si="1"/>
        <v>3</v>
      </c>
      <c r="K50" s="179" t="s">
        <v>398</v>
      </c>
      <c r="L50" s="179"/>
    </row>
    <row r="51" spans="1:12" x14ac:dyDescent="0.45">
      <c r="A51" s="179">
        <v>49</v>
      </c>
      <c r="B51" s="175">
        <v>876</v>
      </c>
      <c r="C51" s="176" t="s">
        <v>171</v>
      </c>
      <c r="D51" s="175">
        <v>876</v>
      </c>
      <c r="E51" s="179" t="s">
        <v>286</v>
      </c>
      <c r="F51" s="179" t="s">
        <v>302</v>
      </c>
      <c r="G51" s="180" t="s">
        <v>303</v>
      </c>
      <c r="H51" s="180"/>
      <c r="I51" s="180"/>
      <c r="J51" s="261">
        <f t="shared" si="1"/>
        <v>1</v>
      </c>
      <c r="K51" s="179" t="str">
        <f>"Information relates to " &amp; "" &amp; F51 &amp; ""</f>
        <v>Information relates to Together for Adoption</v>
      </c>
      <c r="L51" s="179"/>
    </row>
    <row r="52" spans="1:12" x14ac:dyDescent="0.45">
      <c r="A52" s="179">
        <v>50</v>
      </c>
      <c r="B52" s="175">
        <v>205</v>
      </c>
      <c r="C52" s="176" t="s">
        <v>59</v>
      </c>
      <c r="D52" s="175">
        <v>205</v>
      </c>
      <c r="E52" s="179" t="s">
        <v>272</v>
      </c>
      <c r="F52" s="179"/>
      <c r="G52" s="180"/>
      <c r="H52" s="179" t="s">
        <v>296</v>
      </c>
      <c r="I52" s="180" t="s">
        <v>274</v>
      </c>
      <c r="J52" s="261">
        <f t="shared" si="1"/>
        <v>3</v>
      </c>
      <c r="K52" s="179" t="s">
        <v>402</v>
      </c>
      <c r="L52" s="179"/>
    </row>
    <row r="53" spans="1:12" x14ac:dyDescent="0.45">
      <c r="A53" s="179">
        <v>51</v>
      </c>
      <c r="B53" s="175">
        <v>850</v>
      </c>
      <c r="C53" s="176" t="s">
        <v>153</v>
      </c>
      <c r="D53" s="175">
        <v>850</v>
      </c>
      <c r="E53" s="179" t="s">
        <v>291</v>
      </c>
      <c r="F53" s="179"/>
      <c r="G53" s="180"/>
      <c r="H53" s="179" t="s">
        <v>319</v>
      </c>
      <c r="I53" s="180" t="s">
        <v>274</v>
      </c>
      <c r="J53" s="261">
        <f t="shared" si="1"/>
        <v>3</v>
      </c>
      <c r="K53" s="179"/>
      <c r="L53" s="179"/>
    </row>
    <row r="54" spans="1:12" x14ac:dyDescent="0.45">
      <c r="A54" s="179">
        <v>52</v>
      </c>
      <c r="B54" s="175">
        <v>309</v>
      </c>
      <c r="C54" s="176" t="s">
        <v>76</v>
      </c>
      <c r="D54" s="175">
        <v>309</v>
      </c>
      <c r="E54" s="179" t="s">
        <v>272</v>
      </c>
      <c r="F54" s="179"/>
      <c r="G54" s="180"/>
      <c r="H54" s="179" t="s">
        <v>275</v>
      </c>
      <c r="I54" s="180" t="s">
        <v>274</v>
      </c>
      <c r="J54" s="261">
        <f t="shared" si="1"/>
        <v>3</v>
      </c>
      <c r="K54" s="179" t="s">
        <v>398</v>
      </c>
      <c r="L54" s="179"/>
    </row>
    <row r="55" spans="1:12" x14ac:dyDescent="0.45">
      <c r="A55" s="179">
        <v>53</v>
      </c>
      <c r="B55" s="175">
        <v>310</v>
      </c>
      <c r="C55" s="176" t="s">
        <v>77</v>
      </c>
      <c r="D55" s="175">
        <v>310</v>
      </c>
      <c r="E55" s="179" t="s">
        <v>272</v>
      </c>
      <c r="F55" s="179"/>
      <c r="G55" s="180"/>
      <c r="H55" s="179" t="s">
        <v>298</v>
      </c>
      <c r="I55" s="180" t="s">
        <v>274</v>
      </c>
      <c r="J55" s="261">
        <f t="shared" si="1"/>
        <v>3</v>
      </c>
      <c r="K55" s="179"/>
      <c r="L55" s="179"/>
    </row>
    <row r="56" spans="1:12" x14ac:dyDescent="0.45">
      <c r="A56" s="179">
        <v>54</v>
      </c>
      <c r="B56" s="175">
        <v>805</v>
      </c>
      <c r="C56" s="176" t="s">
        <v>129</v>
      </c>
      <c r="D56" s="175">
        <v>805</v>
      </c>
      <c r="E56" s="179" t="s">
        <v>310</v>
      </c>
      <c r="F56" s="179"/>
      <c r="G56" s="180"/>
      <c r="H56" s="179" t="s">
        <v>311</v>
      </c>
      <c r="I56" s="180" t="s">
        <v>312</v>
      </c>
      <c r="J56" s="261">
        <f t="shared" si="1"/>
        <v>2</v>
      </c>
      <c r="K56" s="179"/>
      <c r="L56" s="179"/>
    </row>
    <row r="57" spans="1:12" x14ac:dyDescent="0.45">
      <c r="A57" s="179">
        <v>55</v>
      </c>
      <c r="B57" s="175">
        <v>311</v>
      </c>
      <c r="C57" s="176" t="s">
        <v>78</v>
      </c>
      <c r="D57" s="175">
        <v>311</v>
      </c>
      <c r="E57" s="179" t="s">
        <v>272</v>
      </c>
      <c r="F57" s="179"/>
      <c r="G57" s="180"/>
      <c r="H57" s="179" t="s">
        <v>273</v>
      </c>
      <c r="I57" s="180" t="s">
        <v>274</v>
      </c>
      <c r="J57" s="261">
        <f t="shared" si="1"/>
        <v>3</v>
      </c>
      <c r="K57" s="179"/>
      <c r="L57" s="179"/>
    </row>
    <row r="58" spans="1:12" x14ac:dyDescent="0.45">
      <c r="A58" s="179">
        <v>56</v>
      </c>
      <c r="B58" s="175">
        <v>884</v>
      </c>
      <c r="C58" s="176" t="s">
        <v>179</v>
      </c>
      <c r="D58" s="175">
        <v>884</v>
      </c>
      <c r="E58" s="179" t="s">
        <v>285</v>
      </c>
      <c r="F58" s="179"/>
      <c r="G58" s="180"/>
      <c r="H58" s="179" t="s">
        <v>306</v>
      </c>
      <c r="I58" s="180" t="s">
        <v>320</v>
      </c>
      <c r="J58" s="261">
        <f t="shared" si="1"/>
        <v>0</v>
      </c>
      <c r="K58" s="179"/>
      <c r="L58" s="179"/>
    </row>
    <row r="59" spans="1:12" x14ac:dyDescent="0.45">
      <c r="A59" s="179">
        <v>57</v>
      </c>
      <c r="B59" s="175">
        <v>919</v>
      </c>
      <c r="C59" s="176" t="s">
        <v>195</v>
      </c>
      <c r="D59" s="175">
        <v>919</v>
      </c>
      <c r="E59" s="179" t="s">
        <v>282</v>
      </c>
      <c r="F59" s="179"/>
      <c r="G59" s="180"/>
      <c r="H59" s="180" t="s">
        <v>283</v>
      </c>
      <c r="I59" s="180" t="s">
        <v>274</v>
      </c>
      <c r="J59" s="261">
        <f t="shared" si="1"/>
        <v>3</v>
      </c>
      <c r="K59" s="179"/>
      <c r="L59" s="179"/>
    </row>
    <row r="60" spans="1:12" x14ac:dyDescent="0.45">
      <c r="A60" s="179">
        <v>58</v>
      </c>
      <c r="B60" s="175">
        <v>312</v>
      </c>
      <c r="C60" s="176" t="s">
        <v>79</v>
      </c>
      <c r="D60" s="175">
        <v>312</v>
      </c>
      <c r="E60" s="179" t="s">
        <v>272</v>
      </c>
      <c r="F60" s="179"/>
      <c r="G60" s="180"/>
      <c r="H60" s="179" t="s">
        <v>296</v>
      </c>
      <c r="I60" s="180" t="s">
        <v>274</v>
      </c>
      <c r="J60" s="261">
        <f t="shared" si="1"/>
        <v>3</v>
      </c>
      <c r="K60" s="179"/>
      <c r="L60" s="179"/>
    </row>
    <row r="61" spans="1:12" s="179" customFormat="1" x14ac:dyDescent="0.45">
      <c r="A61" s="179">
        <v>59</v>
      </c>
      <c r="B61" s="175">
        <v>313</v>
      </c>
      <c r="C61" s="176" t="s">
        <v>80</v>
      </c>
      <c r="D61" s="175">
        <v>313</v>
      </c>
      <c r="E61" s="179" t="s">
        <v>272</v>
      </c>
      <c r="G61" s="180"/>
      <c r="H61" s="179" t="s">
        <v>296</v>
      </c>
      <c r="I61" s="180" t="s">
        <v>274</v>
      </c>
      <c r="J61" s="261">
        <f t="shared" si="1"/>
        <v>3</v>
      </c>
    </row>
    <row r="62" spans="1:12" x14ac:dyDescent="0.45">
      <c r="A62" s="179">
        <v>60</v>
      </c>
      <c r="B62" s="175">
        <v>921</v>
      </c>
      <c r="C62" s="176" t="s">
        <v>321</v>
      </c>
      <c r="D62" s="175">
        <v>921</v>
      </c>
      <c r="E62" s="179" t="s">
        <v>291</v>
      </c>
      <c r="F62" s="179"/>
      <c r="G62" s="180"/>
      <c r="H62" s="179" t="s">
        <v>319</v>
      </c>
      <c r="I62" s="180" t="s">
        <v>274</v>
      </c>
      <c r="J62" s="261">
        <f t="shared" si="1"/>
        <v>3</v>
      </c>
      <c r="K62" s="179"/>
      <c r="L62" s="179"/>
    </row>
    <row r="63" spans="1:12" x14ac:dyDescent="0.45">
      <c r="A63" s="179">
        <v>61</v>
      </c>
      <c r="B63" s="175">
        <v>420</v>
      </c>
      <c r="C63" s="176" t="s">
        <v>322</v>
      </c>
      <c r="D63" s="175">
        <v>420</v>
      </c>
      <c r="E63" s="179" t="s">
        <v>279</v>
      </c>
      <c r="F63" s="179"/>
      <c r="G63" s="180"/>
      <c r="H63" s="180"/>
      <c r="I63" s="180"/>
      <c r="J63" s="261">
        <f t="shared" si="1"/>
        <v>0</v>
      </c>
      <c r="K63" s="179"/>
      <c r="L63" s="179"/>
    </row>
    <row r="64" spans="1:12" x14ac:dyDescent="0.45">
      <c r="A64" s="179">
        <v>62</v>
      </c>
      <c r="B64" s="175">
        <v>206</v>
      </c>
      <c r="C64" s="176" t="s">
        <v>60</v>
      </c>
      <c r="D64" s="175">
        <v>206</v>
      </c>
      <c r="E64" s="179" t="s">
        <v>272</v>
      </c>
      <c r="F64" s="179"/>
      <c r="G64" s="180"/>
      <c r="H64" s="179" t="s">
        <v>275</v>
      </c>
      <c r="I64" s="180" t="s">
        <v>274</v>
      </c>
      <c r="J64" s="261">
        <f t="shared" si="1"/>
        <v>3</v>
      </c>
      <c r="K64" s="179" t="s">
        <v>398</v>
      </c>
      <c r="L64" s="179"/>
    </row>
    <row r="65" spans="1:12" x14ac:dyDescent="0.45">
      <c r="A65" s="179">
        <v>63</v>
      </c>
      <c r="B65" s="175">
        <v>207</v>
      </c>
      <c r="C65" s="176" t="s">
        <v>61</v>
      </c>
      <c r="D65" s="175">
        <v>207</v>
      </c>
      <c r="E65" s="179" t="s">
        <v>272</v>
      </c>
      <c r="F65" s="179"/>
      <c r="G65" s="180"/>
      <c r="H65" s="179" t="s">
        <v>296</v>
      </c>
      <c r="I65" s="180" t="s">
        <v>274</v>
      </c>
      <c r="J65" s="261">
        <f t="shared" si="1"/>
        <v>3</v>
      </c>
      <c r="K65" s="179" t="s">
        <v>402</v>
      </c>
      <c r="L65" s="179"/>
    </row>
    <row r="66" spans="1:12" x14ac:dyDescent="0.45">
      <c r="A66" s="179">
        <v>64</v>
      </c>
      <c r="B66" s="175">
        <v>886</v>
      </c>
      <c r="C66" s="176" t="s">
        <v>181</v>
      </c>
      <c r="D66" s="175">
        <v>886</v>
      </c>
      <c r="E66" s="179" t="s">
        <v>291</v>
      </c>
      <c r="F66" s="179"/>
      <c r="G66" s="180"/>
      <c r="H66" s="180" t="s">
        <v>284</v>
      </c>
      <c r="I66" s="180" t="s">
        <v>274</v>
      </c>
      <c r="J66" s="261">
        <f t="shared" si="1"/>
        <v>3</v>
      </c>
      <c r="K66" s="179"/>
      <c r="L66" s="179"/>
    </row>
    <row r="67" spans="1:12" x14ac:dyDescent="0.45">
      <c r="A67" s="179">
        <v>65</v>
      </c>
      <c r="B67" s="175">
        <v>314</v>
      </c>
      <c r="C67" s="176" t="s">
        <v>323</v>
      </c>
      <c r="D67" s="175">
        <v>314</v>
      </c>
      <c r="E67" s="179" t="s">
        <v>272</v>
      </c>
      <c r="F67" s="179"/>
      <c r="G67" s="180"/>
      <c r="H67" s="179" t="s">
        <v>308</v>
      </c>
      <c r="I67" s="180" t="s">
        <v>274</v>
      </c>
      <c r="J67" s="261">
        <f t="shared" si="1"/>
        <v>3</v>
      </c>
      <c r="K67" s="179"/>
      <c r="L67" s="179"/>
    </row>
    <row r="68" spans="1:12" x14ac:dyDescent="0.45">
      <c r="A68" s="179">
        <v>66</v>
      </c>
      <c r="B68" s="175">
        <v>810</v>
      </c>
      <c r="C68" s="176" t="s">
        <v>324</v>
      </c>
      <c r="D68" s="175">
        <v>810</v>
      </c>
      <c r="E68" s="179" t="s">
        <v>276</v>
      </c>
      <c r="F68" s="179" t="s">
        <v>316</v>
      </c>
      <c r="G68" s="180" t="s">
        <v>317</v>
      </c>
      <c r="H68" s="180"/>
      <c r="I68" s="180"/>
      <c r="J68" s="261">
        <f t="shared" ref="J68:J131" si="2">IF(ISTEXT(F68),1,IF(I68="which went live after this reporting period",2,IF(I68="which has not yet gone live",3,0)))</f>
        <v>1</v>
      </c>
      <c r="K68" s="179"/>
      <c r="L68" s="179"/>
    </row>
    <row r="69" spans="1:12" x14ac:dyDescent="0.45">
      <c r="A69" s="179">
        <v>67</v>
      </c>
      <c r="B69" s="175">
        <v>382</v>
      </c>
      <c r="C69" s="176" t="s">
        <v>116</v>
      </c>
      <c r="D69" s="175">
        <v>382</v>
      </c>
      <c r="E69" s="179" t="s">
        <v>276</v>
      </c>
      <c r="F69" s="179" t="s">
        <v>294</v>
      </c>
      <c r="G69" s="180" t="s">
        <v>295</v>
      </c>
      <c r="H69" s="180"/>
      <c r="I69" s="180"/>
      <c r="J69" s="261">
        <f t="shared" si="2"/>
        <v>1</v>
      </c>
      <c r="K69" s="179" t="str">
        <f>"Information relates to " &amp; "" &amp; F69 &amp; ""</f>
        <v>Information relates to One Adoption West Yorkshire</v>
      </c>
      <c r="L69" s="179"/>
    </row>
    <row r="70" spans="1:12" x14ac:dyDescent="0.45">
      <c r="A70" s="179">
        <v>68</v>
      </c>
      <c r="B70" s="175">
        <v>340</v>
      </c>
      <c r="C70" s="176" t="s">
        <v>95</v>
      </c>
      <c r="D70" s="175">
        <v>340</v>
      </c>
      <c r="E70" s="179" t="s">
        <v>286</v>
      </c>
      <c r="F70" s="179"/>
      <c r="G70" s="180"/>
      <c r="H70" s="179" t="s">
        <v>325</v>
      </c>
      <c r="I70" s="180" t="s">
        <v>312</v>
      </c>
      <c r="J70" s="261">
        <f t="shared" si="2"/>
        <v>2</v>
      </c>
      <c r="K70" s="179"/>
      <c r="L70" s="179"/>
    </row>
    <row r="71" spans="1:12" x14ac:dyDescent="0.45">
      <c r="A71" s="179">
        <v>69</v>
      </c>
      <c r="B71" s="175">
        <v>208</v>
      </c>
      <c r="C71" s="176" t="s">
        <v>62</v>
      </c>
      <c r="D71" s="175">
        <v>208</v>
      </c>
      <c r="E71" s="179" t="s">
        <v>272</v>
      </c>
      <c r="F71" s="179"/>
      <c r="G71" s="180"/>
      <c r="H71" s="179" t="s">
        <v>308</v>
      </c>
      <c r="I71" s="180" t="s">
        <v>274</v>
      </c>
      <c r="J71" s="261">
        <f t="shared" si="2"/>
        <v>3</v>
      </c>
      <c r="K71" s="179"/>
      <c r="L71" s="179"/>
    </row>
    <row r="72" spans="1:12" s="179" customFormat="1" x14ac:dyDescent="0.45">
      <c r="A72" s="179">
        <v>70</v>
      </c>
      <c r="B72" s="175">
        <v>888</v>
      </c>
      <c r="C72" s="176" t="s">
        <v>183</v>
      </c>
      <c r="D72" s="175">
        <v>888</v>
      </c>
      <c r="E72" s="179" t="s">
        <v>286</v>
      </c>
      <c r="G72" s="180"/>
      <c r="H72" s="180" t="s">
        <v>284</v>
      </c>
      <c r="I72" s="180" t="s">
        <v>274</v>
      </c>
      <c r="J72" s="261">
        <f t="shared" si="2"/>
        <v>3</v>
      </c>
    </row>
    <row r="73" spans="1:12" x14ac:dyDescent="0.45">
      <c r="A73" s="179">
        <v>71</v>
      </c>
      <c r="B73" s="175">
        <v>383</v>
      </c>
      <c r="C73" s="176" t="s">
        <v>117</v>
      </c>
      <c r="D73" s="175">
        <v>383</v>
      </c>
      <c r="E73" s="179" t="s">
        <v>276</v>
      </c>
      <c r="F73" s="179" t="s">
        <v>294</v>
      </c>
      <c r="G73" s="180" t="s">
        <v>295</v>
      </c>
      <c r="H73" s="180"/>
      <c r="I73" s="180"/>
      <c r="J73" s="261">
        <f t="shared" si="2"/>
        <v>1</v>
      </c>
      <c r="K73" s="179" t="str">
        <f>"Information relates to " &amp; "" &amp; F73 &amp; ""</f>
        <v>Information relates to One Adoption West Yorkshire</v>
      </c>
      <c r="L73" s="179"/>
    </row>
    <row r="74" spans="1:12" x14ac:dyDescent="0.45">
      <c r="A74" s="179">
        <v>72</v>
      </c>
      <c r="B74" s="175">
        <v>856</v>
      </c>
      <c r="C74" s="176" t="s">
        <v>326</v>
      </c>
      <c r="D74" s="175">
        <v>856</v>
      </c>
      <c r="E74" s="179" t="s">
        <v>313</v>
      </c>
      <c r="F74" s="179"/>
      <c r="G74" s="180"/>
      <c r="H74" s="179" t="s">
        <v>313</v>
      </c>
      <c r="I74" s="180" t="s">
        <v>274</v>
      </c>
      <c r="J74" s="261">
        <f t="shared" si="2"/>
        <v>3</v>
      </c>
      <c r="K74" s="179"/>
      <c r="L74" s="179"/>
    </row>
    <row r="75" spans="1:12" x14ac:dyDescent="0.45">
      <c r="A75" s="179">
        <v>73</v>
      </c>
      <c r="B75" s="175">
        <v>855</v>
      </c>
      <c r="C75" s="176" t="s">
        <v>156</v>
      </c>
      <c r="D75" s="175">
        <v>855</v>
      </c>
      <c r="E75" s="179" t="s">
        <v>313</v>
      </c>
      <c r="F75" s="179"/>
      <c r="G75" s="180"/>
      <c r="H75" s="179" t="s">
        <v>313</v>
      </c>
      <c r="I75" s="180" t="s">
        <v>274</v>
      </c>
      <c r="J75" s="261">
        <f t="shared" si="2"/>
        <v>3</v>
      </c>
      <c r="K75" s="179"/>
      <c r="L75" s="179"/>
    </row>
    <row r="76" spans="1:12" x14ac:dyDescent="0.45">
      <c r="A76" s="179">
        <v>74</v>
      </c>
      <c r="B76" s="175">
        <v>209</v>
      </c>
      <c r="C76" s="176" t="s">
        <v>63</v>
      </c>
      <c r="D76" s="175">
        <v>209</v>
      </c>
      <c r="E76" s="179" t="s">
        <v>272</v>
      </c>
      <c r="F76" s="179"/>
      <c r="G76" s="180"/>
      <c r="H76" s="179" t="s">
        <v>308</v>
      </c>
      <c r="I76" s="180" t="s">
        <v>274</v>
      </c>
      <c r="J76" s="261">
        <f t="shared" si="2"/>
        <v>3</v>
      </c>
      <c r="K76" s="179"/>
      <c r="L76" s="179"/>
    </row>
    <row r="77" spans="1:12" x14ac:dyDescent="0.45">
      <c r="A77" s="179">
        <v>75</v>
      </c>
      <c r="B77" s="175">
        <v>925</v>
      </c>
      <c r="C77" s="176" t="s">
        <v>197</v>
      </c>
      <c r="D77" s="175">
        <v>925</v>
      </c>
      <c r="E77" s="179" t="s">
        <v>313</v>
      </c>
      <c r="F77" s="179"/>
      <c r="G77" s="180"/>
      <c r="H77" s="179" t="s">
        <v>313</v>
      </c>
      <c r="I77" s="180" t="s">
        <v>274</v>
      </c>
      <c r="J77" s="261">
        <f t="shared" si="2"/>
        <v>3</v>
      </c>
      <c r="K77" s="179"/>
      <c r="L77" s="179" t="s">
        <v>327</v>
      </c>
    </row>
    <row r="78" spans="1:12" x14ac:dyDescent="0.45">
      <c r="A78" s="179">
        <v>76</v>
      </c>
      <c r="B78" s="175">
        <v>341</v>
      </c>
      <c r="C78" s="176" t="s">
        <v>96</v>
      </c>
      <c r="D78" s="175">
        <v>341</v>
      </c>
      <c r="E78" s="179" t="s">
        <v>286</v>
      </c>
      <c r="F78" s="179"/>
      <c r="G78" s="180"/>
      <c r="H78" s="179" t="s">
        <v>325</v>
      </c>
      <c r="I78" s="180" t="s">
        <v>312</v>
      </c>
      <c r="J78" s="261">
        <f t="shared" si="2"/>
        <v>2</v>
      </c>
      <c r="K78" s="179"/>
      <c r="L78" s="179"/>
    </row>
    <row r="79" spans="1:12" x14ac:dyDescent="0.45">
      <c r="A79" s="179">
        <v>77</v>
      </c>
      <c r="B79" s="175">
        <v>821</v>
      </c>
      <c r="C79" s="176" t="s">
        <v>139</v>
      </c>
      <c r="D79" s="175">
        <v>821</v>
      </c>
      <c r="E79" s="179" t="s">
        <v>282</v>
      </c>
      <c r="F79" s="179"/>
      <c r="G79" s="180"/>
      <c r="H79" s="180" t="s">
        <v>283</v>
      </c>
      <c r="I79" s="180" t="s">
        <v>274</v>
      </c>
      <c r="J79" s="261">
        <f t="shared" si="2"/>
        <v>3</v>
      </c>
      <c r="K79" s="179"/>
      <c r="L79" s="179"/>
    </row>
    <row r="80" spans="1:12" x14ac:dyDescent="0.45">
      <c r="A80" s="179">
        <v>78</v>
      </c>
      <c r="B80" s="175">
        <v>352</v>
      </c>
      <c r="C80" s="176" t="s">
        <v>102</v>
      </c>
      <c r="D80" s="175">
        <v>352</v>
      </c>
      <c r="E80" s="179" t="s">
        <v>286</v>
      </c>
      <c r="F80" s="179" t="s">
        <v>300</v>
      </c>
      <c r="G80" s="180" t="s">
        <v>290</v>
      </c>
      <c r="H80" s="180"/>
      <c r="I80" s="180"/>
      <c r="J80" s="261">
        <f t="shared" si="2"/>
        <v>1</v>
      </c>
      <c r="K80" s="179" t="str">
        <f>"Information relates to " &amp; "" &amp; F80 &amp; ""</f>
        <v>Information relates to Adoption Counts</v>
      </c>
      <c r="L80" s="179"/>
    </row>
    <row r="81" spans="1:12" x14ac:dyDescent="0.45">
      <c r="A81" s="179">
        <v>79</v>
      </c>
      <c r="B81" s="175">
        <v>887</v>
      </c>
      <c r="C81" s="176" t="s">
        <v>182</v>
      </c>
      <c r="D81" s="175">
        <v>887</v>
      </c>
      <c r="E81" s="179" t="s">
        <v>291</v>
      </c>
      <c r="F81" s="179"/>
      <c r="G81" s="180"/>
      <c r="H81" s="180" t="s">
        <v>284</v>
      </c>
      <c r="I81" s="180" t="s">
        <v>274</v>
      </c>
      <c r="J81" s="261">
        <f t="shared" si="2"/>
        <v>3</v>
      </c>
      <c r="K81" s="179"/>
      <c r="L81" s="179"/>
    </row>
    <row r="82" spans="1:12" x14ac:dyDescent="0.45">
      <c r="A82" s="179">
        <v>80</v>
      </c>
      <c r="B82" s="175">
        <v>315</v>
      </c>
      <c r="C82" s="176" t="s">
        <v>82</v>
      </c>
      <c r="D82" s="175">
        <v>315</v>
      </c>
      <c r="E82" s="179" t="s">
        <v>272</v>
      </c>
      <c r="F82" s="179"/>
      <c r="G82" s="180"/>
      <c r="H82" s="179" t="s">
        <v>308</v>
      </c>
      <c r="I82" s="180" t="s">
        <v>274</v>
      </c>
      <c r="J82" s="261">
        <f t="shared" si="2"/>
        <v>3</v>
      </c>
      <c r="K82" s="179"/>
      <c r="L82" s="179"/>
    </row>
    <row r="83" spans="1:12" x14ac:dyDescent="0.45">
      <c r="A83" s="179">
        <v>81</v>
      </c>
      <c r="B83" s="175">
        <v>806</v>
      </c>
      <c r="C83" s="176" t="s">
        <v>130</v>
      </c>
      <c r="D83" s="175">
        <v>806</v>
      </c>
      <c r="E83" s="179" t="s">
        <v>310</v>
      </c>
      <c r="F83" s="179"/>
      <c r="G83" s="180"/>
      <c r="H83" s="179" t="s">
        <v>311</v>
      </c>
      <c r="I83" s="180" t="s">
        <v>312</v>
      </c>
      <c r="J83" s="261">
        <f t="shared" si="2"/>
        <v>2</v>
      </c>
      <c r="K83" s="179"/>
      <c r="L83" s="179"/>
    </row>
    <row r="84" spans="1:12" x14ac:dyDescent="0.45">
      <c r="A84" s="179">
        <v>82</v>
      </c>
      <c r="B84" s="175">
        <v>826</v>
      </c>
      <c r="C84" s="176" t="s">
        <v>143</v>
      </c>
      <c r="D84" s="175">
        <v>826</v>
      </c>
      <c r="E84" s="179" t="s">
        <v>291</v>
      </c>
      <c r="F84" s="179"/>
      <c r="G84" s="180"/>
      <c r="H84" s="179" t="s">
        <v>299</v>
      </c>
      <c r="I84" s="180" t="s">
        <v>274</v>
      </c>
      <c r="J84" s="261">
        <f t="shared" si="2"/>
        <v>3</v>
      </c>
      <c r="K84" s="179"/>
      <c r="L84" s="179"/>
    </row>
    <row r="85" spans="1:12" x14ac:dyDescent="0.45">
      <c r="A85" s="179">
        <v>83</v>
      </c>
      <c r="B85" s="175">
        <v>391</v>
      </c>
      <c r="C85" s="176" t="s">
        <v>328</v>
      </c>
      <c r="D85" s="175">
        <v>391</v>
      </c>
      <c r="E85" s="179" t="s">
        <v>310</v>
      </c>
      <c r="F85" s="179"/>
      <c r="G85" s="180"/>
      <c r="H85" s="179" t="s">
        <v>318</v>
      </c>
      <c r="I85" s="180" t="s">
        <v>312</v>
      </c>
      <c r="J85" s="261">
        <f t="shared" si="2"/>
        <v>2</v>
      </c>
      <c r="K85" s="179"/>
      <c r="L85" s="179"/>
    </row>
    <row r="86" spans="1:12" x14ac:dyDescent="0.45">
      <c r="A86" s="179">
        <v>84</v>
      </c>
      <c r="B86" s="175">
        <v>316</v>
      </c>
      <c r="C86" s="176" t="s">
        <v>83</v>
      </c>
      <c r="D86" s="175">
        <v>316</v>
      </c>
      <c r="E86" s="179" t="s">
        <v>272</v>
      </c>
      <c r="F86" s="179"/>
      <c r="G86" s="180"/>
      <c r="H86" s="179" t="s">
        <v>273</v>
      </c>
      <c r="I86" s="180" t="s">
        <v>274</v>
      </c>
      <c r="J86" s="261">
        <f t="shared" si="2"/>
        <v>3</v>
      </c>
      <c r="K86" s="179"/>
      <c r="L86" s="179"/>
    </row>
    <row r="87" spans="1:12" x14ac:dyDescent="0.45">
      <c r="A87" s="179">
        <v>85</v>
      </c>
      <c r="B87" s="175">
        <v>926</v>
      </c>
      <c r="C87" s="176" t="s">
        <v>198</v>
      </c>
      <c r="D87" s="175">
        <v>926</v>
      </c>
      <c r="E87" s="179" t="s">
        <v>282</v>
      </c>
      <c r="F87" s="179"/>
      <c r="G87" s="180"/>
      <c r="H87" s="180" t="s">
        <v>283</v>
      </c>
      <c r="I87" s="180" t="s">
        <v>274</v>
      </c>
      <c r="J87" s="261">
        <f t="shared" si="2"/>
        <v>3</v>
      </c>
      <c r="K87" s="179"/>
      <c r="L87" s="179"/>
    </row>
    <row r="88" spans="1:12" x14ac:dyDescent="0.45">
      <c r="A88" s="179">
        <v>86</v>
      </c>
      <c r="B88" s="175">
        <v>812</v>
      </c>
      <c r="C88" s="176" t="s">
        <v>135</v>
      </c>
      <c r="D88" s="175">
        <v>812</v>
      </c>
      <c r="E88" s="179" t="s">
        <v>276</v>
      </c>
      <c r="F88" s="179" t="s">
        <v>316</v>
      </c>
      <c r="G88" s="180" t="s">
        <v>317</v>
      </c>
      <c r="H88" s="180"/>
      <c r="I88" s="180"/>
      <c r="J88" s="261">
        <f t="shared" si="2"/>
        <v>1</v>
      </c>
      <c r="K88" s="179"/>
      <c r="L88" s="179"/>
    </row>
    <row r="89" spans="1:12" x14ac:dyDescent="0.45">
      <c r="A89" s="179">
        <v>87</v>
      </c>
      <c r="B89" s="175">
        <v>813</v>
      </c>
      <c r="C89" s="176" t="s">
        <v>136</v>
      </c>
      <c r="D89" s="175">
        <v>813</v>
      </c>
      <c r="E89" s="179" t="s">
        <v>276</v>
      </c>
      <c r="F89" s="179"/>
      <c r="G89" s="180"/>
      <c r="H89" s="180"/>
      <c r="I89" s="180"/>
      <c r="J89" s="261">
        <f t="shared" si="2"/>
        <v>0</v>
      </c>
      <c r="K89" s="179"/>
      <c r="L89" s="179"/>
    </row>
    <row r="90" spans="1:12" x14ac:dyDescent="0.45">
      <c r="A90" s="179">
        <v>88</v>
      </c>
      <c r="B90" s="175">
        <v>802</v>
      </c>
      <c r="C90" s="176" t="s">
        <v>127</v>
      </c>
      <c r="D90" s="175">
        <v>802</v>
      </c>
      <c r="E90" s="179" t="s">
        <v>279</v>
      </c>
      <c r="F90" s="179"/>
      <c r="G90" s="180"/>
      <c r="H90" s="179" t="s">
        <v>280</v>
      </c>
      <c r="I90" s="180" t="s">
        <v>274</v>
      </c>
      <c r="J90" s="261">
        <f t="shared" si="2"/>
        <v>3</v>
      </c>
      <c r="K90" s="179"/>
      <c r="L90" s="179"/>
    </row>
    <row r="91" spans="1:12" x14ac:dyDescent="0.45">
      <c r="A91" s="179">
        <v>89</v>
      </c>
      <c r="B91" s="175">
        <v>392</v>
      </c>
      <c r="C91" s="176" t="s">
        <v>121</v>
      </c>
      <c r="D91" s="175">
        <v>392</v>
      </c>
      <c r="E91" s="179" t="s">
        <v>310</v>
      </c>
      <c r="F91" s="179"/>
      <c r="G91" s="180"/>
      <c r="H91" s="179" t="s">
        <v>318</v>
      </c>
      <c r="I91" s="180" t="s">
        <v>312</v>
      </c>
      <c r="J91" s="261">
        <f t="shared" si="2"/>
        <v>2</v>
      </c>
      <c r="K91" s="179"/>
      <c r="L91" s="179"/>
    </row>
    <row r="92" spans="1:12" x14ac:dyDescent="0.45">
      <c r="A92" s="179">
        <v>90</v>
      </c>
      <c r="B92" s="175">
        <v>815</v>
      </c>
      <c r="C92" s="176" t="s">
        <v>137</v>
      </c>
      <c r="D92" s="175">
        <v>815</v>
      </c>
      <c r="E92" s="179" t="s">
        <v>276</v>
      </c>
      <c r="F92" s="179" t="s">
        <v>316</v>
      </c>
      <c r="G92" s="180" t="s">
        <v>317</v>
      </c>
      <c r="H92" s="180"/>
      <c r="I92" s="180"/>
      <c r="J92" s="261">
        <f t="shared" si="2"/>
        <v>1</v>
      </c>
      <c r="K92" s="179"/>
      <c r="L92" s="179"/>
    </row>
    <row r="93" spans="1:12" x14ac:dyDescent="0.45">
      <c r="A93" s="179">
        <v>91</v>
      </c>
      <c r="B93" s="175">
        <v>928</v>
      </c>
      <c r="C93" s="176" t="s">
        <v>199</v>
      </c>
      <c r="D93" s="175">
        <v>928</v>
      </c>
      <c r="E93" s="179" t="s">
        <v>313</v>
      </c>
      <c r="F93" s="179"/>
      <c r="G93" s="180"/>
      <c r="H93" s="180"/>
      <c r="I93" s="180"/>
      <c r="J93" s="261">
        <f t="shared" si="2"/>
        <v>0</v>
      </c>
      <c r="K93" s="179"/>
      <c r="L93" s="179"/>
    </row>
    <row r="94" spans="1:12" x14ac:dyDescent="0.45">
      <c r="A94" s="179">
        <v>92</v>
      </c>
      <c r="B94" s="175">
        <v>929</v>
      </c>
      <c r="C94" s="176" t="s">
        <v>200</v>
      </c>
      <c r="D94" s="175">
        <v>929</v>
      </c>
      <c r="E94" s="179" t="s">
        <v>310</v>
      </c>
      <c r="F94" s="179"/>
      <c r="G94" s="180"/>
      <c r="H94" s="179" t="s">
        <v>318</v>
      </c>
      <c r="I94" s="180" t="s">
        <v>312</v>
      </c>
      <c r="J94" s="261">
        <f t="shared" si="2"/>
        <v>2</v>
      </c>
      <c r="K94" s="179"/>
      <c r="L94" s="179"/>
    </row>
    <row r="95" spans="1:12" x14ac:dyDescent="0.45">
      <c r="A95" s="179">
        <v>93</v>
      </c>
      <c r="B95" s="175">
        <v>892</v>
      </c>
      <c r="C95" s="176" t="s">
        <v>187</v>
      </c>
      <c r="D95" s="175">
        <v>892</v>
      </c>
      <c r="E95" s="179" t="s">
        <v>313</v>
      </c>
      <c r="F95" s="179"/>
      <c r="G95" s="180"/>
      <c r="H95" s="179" t="s">
        <v>313</v>
      </c>
      <c r="I95" s="180" t="s">
        <v>274</v>
      </c>
      <c r="J95" s="261">
        <f t="shared" si="2"/>
        <v>3</v>
      </c>
      <c r="K95" s="179"/>
      <c r="L95" s="179"/>
    </row>
    <row r="96" spans="1:12" x14ac:dyDescent="0.45">
      <c r="A96" s="179">
        <v>94</v>
      </c>
      <c r="B96" s="175">
        <v>891</v>
      </c>
      <c r="C96" s="176" t="s">
        <v>186</v>
      </c>
      <c r="D96" s="175">
        <v>891</v>
      </c>
      <c r="E96" s="179" t="s">
        <v>313</v>
      </c>
      <c r="F96" s="179"/>
      <c r="G96" s="180"/>
      <c r="H96" s="179" t="s">
        <v>313</v>
      </c>
      <c r="I96" s="180" t="s">
        <v>274</v>
      </c>
      <c r="J96" s="261">
        <f t="shared" si="2"/>
        <v>3</v>
      </c>
      <c r="K96" s="179"/>
      <c r="L96" s="179"/>
    </row>
    <row r="97" spans="1:12" x14ac:dyDescent="0.45">
      <c r="A97" s="179">
        <v>95</v>
      </c>
      <c r="B97" s="175">
        <v>353</v>
      </c>
      <c r="C97" s="176" t="s">
        <v>103</v>
      </c>
      <c r="D97" s="175">
        <v>353</v>
      </c>
      <c r="E97" s="179" t="s">
        <v>286</v>
      </c>
      <c r="F97" s="179" t="s">
        <v>287</v>
      </c>
      <c r="G97" s="180" t="s">
        <v>288</v>
      </c>
      <c r="H97" s="180"/>
      <c r="I97" s="180"/>
      <c r="J97" s="261">
        <f t="shared" si="2"/>
        <v>1</v>
      </c>
      <c r="K97" s="179" t="str">
        <f>"Information relates to " &amp; "" &amp; F97 &amp; ""</f>
        <v>Information relates to Adoption NoW</v>
      </c>
      <c r="L97" s="179"/>
    </row>
    <row r="98" spans="1:12" x14ac:dyDescent="0.45">
      <c r="A98" s="179">
        <v>96</v>
      </c>
      <c r="B98" s="175">
        <v>931</v>
      </c>
      <c r="C98" s="176" t="s">
        <v>201</v>
      </c>
      <c r="D98" s="175">
        <v>931</v>
      </c>
      <c r="E98" s="179" t="s">
        <v>291</v>
      </c>
      <c r="F98" s="179" t="s">
        <v>292</v>
      </c>
      <c r="G98" s="180" t="s">
        <v>293</v>
      </c>
      <c r="H98" s="180"/>
      <c r="I98" s="180"/>
      <c r="J98" s="261">
        <f t="shared" si="2"/>
        <v>1</v>
      </c>
      <c r="K98" s="179" t="str">
        <f>"Information relates to " &amp; "" &amp; F98 &amp; ""</f>
        <v>Information relates to Adopt Thames Valley</v>
      </c>
      <c r="L98" s="179"/>
    </row>
    <row r="99" spans="1:12" x14ac:dyDescent="0.45">
      <c r="A99" s="179">
        <v>97</v>
      </c>
      <c r="B99" s="175">
        <v>874</v>
      </c>
      <c r="C99" s="176" t="s">
        <v>170</v>
      </c>
      <c r="D99" s="175">
        <v>874</v>
      </c>
      <c r="E99" s="179" t="s">
        <v>282</v>
      </c>
      <c r="F99" s="179"/>
      <c r="G99" s="180"/>
      <c r="H99" s="180" t="s">
        <v>284</v>
      </c>
      <c r="I99" s="180" t="s">
        <v>274</v>
      </c>
      <c r="J99" s="261">
        <f t="shared" si="2"/>
        <v>3</v>
      </c>
      <c r="K99" s="179"/>
      <c r="L99" s="179"/>
    </row>
    <row r="100" spans="1:12" x14ac:dyDescent="0.45">
      <c r="A100" s="179">
        <v>98</v>
      </c>
      <c r="B100" s="175">
        <v>879</v>
      </c>
      <c r="C100" s="176" t="s">
        <v>174</v>
      </c>
      <c r="D100" s="175">
        <v>879</v>
      </c>
      <c r="E100" s="179" t="s">
        <v>279</v>
      </c>
      <c r="F100" s="179"/>
      <c r="G100" s="180"/>
      <c r="H100" s="179" t="s">
        <v>314</v>
      </c>
      <c r="I100" s="180" t="s">
        <v>312</v>
      </c>
      <c r="J100" s="261">
        <f t="shared" si="2"/>
        <v>2</v>
      </c>
      <c r="K100" s="179"/>
      <c r="L100" s="179"/>
    </row>
    <row r="101" spans="1:12" x14ac:dyDescent="0.45">
      <c r="A101" s="179">
        <v>99</v>
      </c>
      <c r="B101" s="175">
        <v>836</v>
      </c>
      <c r="C101" s="176" t="s">
        <v>147</v>
      </c>
      <c r="D101" s="175">
        <v>836</v>
      </c>
      <c r="E101" s="179" t="s">
        <v>279</v>
      </c>
      <c r="F101" s="179" t="s">
        <v>289</v>
      </c>
      <c r="G101" s="180" t="s">
        <v>290</v>
      </c>
      <c r="H101" s="180"/>
      <c r="I101" s="180"/>
      <c r="J101" s="261">
        <f t="shared" si="2"/>
        <v>1</v>
      </c>
      <c r="K101" s="179" t="str">
        <f>"Information relates to " &amp; "" &amp; F101 &amp; ""</f>
        <v>Information relates to Aspire Adoption</v>
      </c>
      <c r="L101" s="179"/>
    </row>
    <row r="102" spans="1:12" x14ac:dyDescent="0.45">
      <c r="A102" s="179">
        <v>100</v>
      </c>
      <c r="B102" s="175">
        <v>851</v>
      </c>
      <c r="C102" s="176" t="s">
        <v>154</v>
      </c>
      <c r="D102" s="175">
        <v>851</v>
      </c>
      <c r="E102" s="179" t="s">
        <v>291</v>
      </c>
      <c r="F102" s="179"/>
      <c r="G102" s="180"/>
      <c r="H102" s="179" t="s">
        <v>319</v>
      </c>
      <c r="I102" s="180" t="s">
        <v>274</v>
      </c>
      <c r="J102" s="261">
        <f t="shared" si="2"/>
        <v>3</v>
      </c>
      <c r="K102" s="179"/>
      <c r="L102" s="179"/>
    </row>
    <row r="103" spans="1:12" x14ac:dyDescent="0.45">
      <c r="A103" s="179">
        <v>101</v>
      </c>
      <c r="B103" s="175">
        <v>870</v>
      </c>
      <c r="C103" s="176" t="s">
        <v>166</v>
      </c>
      <c r="D103" s="175">
        <v>870</v>
      </c>
      <c r="E103" s="179" t="s">
        <v>291</v>
      </c>
      <c r="F103" s="179" t="s">
        <v>292</v>
      </c>
      <c r="G103" s="180" t="s">
        <v>293</v>
      </c>
      <c r="H103" s="180"/>
      <c r="I103" s="180"/>
      <c r="J103" s="261">
        <f t="shared" si="2"/>
        <v>1</v>
      </c>
      <c r="K103" s="179" t="str">
        <f>"Information relates to " &amp; "" &amp; F103 &amp; ""</f>
        <v>Information relates to Adopt Thames Valley</v>
      </c>
      <c r="L103" s="179"/>
    </row>
    <row r="104" spans="1:12" x14ac:dyDescent="0.45">
      <c r="A104" s="179">
        <v>102</v>
      </c>
      <c r="B104" s="175">
        <v>317</v>
      </c>
      <c r="C104" s="176" t="s">
        <v>84</v>
      </c>
      <c r="D104" s="175">
        <v>317</v>
      </c>
      <c r="E104" s="179" t="s">
        <v>272</v>
      </c>
      <c r="F104" s="179"/>
      <c r="G104" s="180"/>
      <c r="H104" s="179" t="s">
        <v>298</v>
      </c>
      <c r="I104" s="180" t="s">
        <v>274</v>
      </c>
      <c r="J104" s="261">
        <f t="shared" si="2"/>
        <v>3</v>
      </c>
      <c r="K104" s="179"/>
      <c r="L104" s="179"/>
    </row>
    <row r="105" spans="1:12" x14ac:dyDescent="0.45">
      <c r="A105" s="179">
        <v>103</v>
      </c>
      <c r="B105" s="175">
        <v>807</v>
      </c>
      <c r="C105" s="176" t="s">
        <v>131</v>
      </c>
      <c r="D105" s="175">
        <v>807</v>
      </c>
      <c r="E105" s="179" t="s">
        <v>310</v>
      </c>
      <c r="F105" s="179"/>
      <c r="G105" s="180"/>
      <c r="H105" s="179" t="s">
        <v>311</v>
      </c>
      <c r="I105" s="180" t="s">
        <v>312</v>
      </c>
      <c r="J105" s="261">
        <f t="shared" si="2"/>
        <v>2</v>
      </c>
      <c r="K105" s="179"/>
      <c r="L105" s="179"/>
    </row>
    <row r="106" spans="1:12" x14ac:dyDescent="0.45">
      <c r="A106" s="179">
        <v>104</v>
      </c>
      <c r="B106" s="175">
        <v>318</v>
      </c>
      <c r="C106" s="176" t="s">
        <v>329</v>
      </c>
      <c r="D106" s="175">
        <v>318</v>
      </c>
      <c r="E106" s="179" t="s">
        <v>272</v>
      </c>
      <c r="F106" s="179"/>
      <c r="G106" s="180"/>
      <c r="H106" s="179" t="s">
        <v>308</v>
      </c>
      <c r="I106" s="180" t="s">
        <v>274</v>
      </c>
      <c r="J106" s="261">
        <f t="shared" si="2"/>
        <v>3</v>
      </c>
      <c r="K106" s="179"/>
      <c r="L106" s="179"/>
    </row>
    <row r="107" spans="1:12" x14ac:dyDescent="0.45">
      <c r="A107" s="179">
        <v>105</v>
      </c>
      <c r="B107" s="175">
        <v>354</v>
      </c>
      <c r="C107" s="176" t="s">
        <v>104</v>
      </c>
      <c r="D107" s="175">
        <v>354</v>
      </c>
      <c r="E107" s="179" t="s">
        <v>286</v>
      </c>
      <c r="F107" s="179" t="s">
        <v>287</v>
      </c>
      <c r="G107" s="180" t="s">
        <v>288</v>
      </c>
      <c r="H107" s="180"/>
      <c r="I107" s="180"/>
      <c r="J107" s="261">
        <f t="shared" si="2"/>
        <v>1</v>
      </c>
      <c r="K107" s="179" t="str">
        <f>"Information relates to " &amp; "" &amp; F107 &amp; ""</f>
        <v>Information relates to Adoption NoW</v>
      </c>
      <c r="L107" s="179"/>
    </row>
    <row r="108" spans="1:12" x14ac:dyDescent="0.45">
      <c r="A108" s="179">
        <v>106</v>
      </c>
      <c r="B108" s="175">
        <v>372</v>
      </c>
      <c r="C108" s="176" t="s">
        <v>112</v>
      </c>
      <c r="D108" s="175">
        <v>372</v>
      </c>
      <c r="E108" s="179" t="s">
        <v>276</v>
      </c>
      <c r="F108" s="179"/>
      <c r="G108" s="180"/>
      <c r="H108" s="179" t="s">
        <v>277</v>
      </c>
      <c r="I108" s="180" t="s">
        <v>274</v>
      </c>
      <c r="J108" s="261">
        <f t="shared" si="2"/>
        <v>3</v>
      </c>
      <c r="K108" s="179"/>
      <c r="L108" s="179"/>
    </row>
    <row r="109" spans="1:12" x14ac:dyDescent="0.45">
      <c r="A109" s="179">
        <v>107</v>
      </c>
      <c r="B109" s="175">
        <v>857</v>
      </c>
      <c r="C109" s="176" t="s">
        <v>158</v>
      </c>
      <c r="D109" s="175">
        <v>857</v>
      </c>
      <c r="E109" s="179" t="s">
        <v>313</v>
      </c>
      <c r="F109" s="179"/>
      <c r="G109" s="180"/>
      <c r="H109" s="179" t="s">
        <v>313</v>
      </c>
      <c r="I109" s="180" t="s">
        <v>274</v>
      </c>
      <c r="J109" s="261">
        <f t="shared" si="2"/>
        <v>3</v>
      </c>
      <c r="K109" s="179"/>
      <c r="L109" s="179"/>
    </row>
    <row r="110" spans="1:12" x14ac:dyDescent="0.45">
      <c r="A110" s="179">
        <v>108</v>
      </c>
      <c r="B110" s="175">
        <v>355</v>
      </c>
      <c r="C110" s="176" t="s">
        <v>105</v>
      </c>
      <c r="D110" s="175">
        <v>355</v>
      </c>
      <c r="E110" s="179" t="s">
        <v>286</v>
      </c>
      <c r="F110" s="179" t="s">
        <v>300</v>
      </c>
      <c r="G110" s="180" t="s">
        <v>290</v>
      </c>
      <c r="H110" s="180"/>
      <c r="I110" s="180"/>
      <c r="J110" s="261">
        <f t="shared" si="2"/>
        <v>1</v>
      </c>
      <c r="K110" s="179" t="str">
        <f>"Information relates to " &amp; "" &amp; F110 &amp; ""</f>
        <v>Information relates to Adoption Counts</v>
      </c>
      <c r="L110" s="179"/>
    </row>
    <row r="111" spans="1:12" x14ac:dyDescent="0.45">
      <c r="A111" s="179">
        <v>109</v>
      </c>
      <c r="B111" s="175">
        <v>333</v>
      </c>
      <c r="C111" s="176" t="s">
        <v>91</v>
      </c>
      <c r="D111" s="175">
        <v>333</v>
      </c>
      <c r="E111" s="179" t="s">
        <v>285</v>
      </c>
      <c r="F111" s="179"/>
      <c r="G111" s="180"/>
      <c r="H111" s="179" t="s">
        <v>315</v>
      </c>
      <c r="I111" s="180" t="s">
        <v>274</v>
      </c>
      <c r="J111" s="261">
        <f t="shared" si="2"/>
        <v>3</v>
      </c>
      <c r="K111" s="179"/>
      <c r="L111" s="179"/>
    </row>
    <row r="112" spans="1:12" x14ac:dyDescent="0.45">
      <c r="A112" s="179">
        <v>110</v>
      </c>
      <c r="B112" s="175">
        <v>343</v>
      </c>
      <c r="C112" s="176" t="s">
        <v>98</v>
      </c>
      <c r="D112" s="175">
        <v>343</v>
      </c>
      <c r="E112" s="179" t="s">
        <v>286</v>
      </c>
      <c r="F112" s="179"/>
      <c r="G112" s="180"/>
      <c r="H112" s="179" t="s">
        <v>325</v>
      </c>
      <c r="I112" s="180" t="s">
        <v>312</v>
      </c>
      <c r="J112" s="261">
        <f t="shared" si="2"/>
        <v>2</v>
      </c>
      <c r="K112" s="179"/>
      <c r="L112" s="179"/>
    </row>
    <row r="113" spans="1:12" x14ac:dyDescent="0.45">
      <c r="A113" s="179">
        <v>111</v>
      </c>
      <c r="B113" s="175">
        <v>373</v>
      </c>
      <c r="C113" s="176" t="s">
        <v>113</v>
      </c>
      <c r="D113" s="175">
        <v>373</v>
      </c>
      <c r="E113" s="179" t="s">
        <v>276</v>
      </c>
      <c r="F113" s="179"/>
      <c r="G113" s="180"/>
      <c r="H113" s="179" t="s">
        <v>277</v>
      </c>
      <c r="I113" s="180" t="s">
        <v>274</v>
      </c>
      <c r="J113" s="261">
        <f t="shared" si="2"/>
        <v>3</v>
      </c>
      <c r="K113" s="179"/>
      <c r="L113" s="179"/>
    </row>
    <row r="114" spans="1:12" x14ac:dyDescent="0.45">
      <c r="A114" s="179">
        <v>112</v>
      </c>
      <c r="B114" s="175">
        <v>893</v>
      </c>
      <c r="C114" s="176" t="s">
        <v>188</v>
      </c>
      <c r="D114" s="175">
        <v>893</v>
      </c>
      <c r="E114" s="179" t="s">
        <v>285</v>
      </c>
      <c r="F114" s="179"/>
      <c r="G114" s="180"/>
      <c r="H114" s="179" t="s">
        <v>330</v>
      </c>
      <c r="I114" s="180" t="s">
        <v>274</v>
      </c>
      <c r="J114" s="261">
        <f t="shared" si="2"/>
        <v>3</v>
      </c>
      <c r="K114" s="179"/>
      <c r="L114" s="179"/>
    </row>
    <row r="115" spans="1:12" x14ac:dyDescent="0.45">
      <c r="A115" s="179">
        <v>113</v>
      </c>
      <c r="B115" s="175">
        <v>871</v>
      </c>
      <c r="C115" s="176" t="s">
        <v>167</v>
      </c>
      <c r="D115" s="175">
        <v>871</v>
      </c>
      <c r="E115" s="179" t="s">
        <v>291</v>
      </c>
      <c r="F115" s="179"/>
      <c r="G115" s="180"/>
      <c r="H115" s="179" t="s">
        <v>298</v>
      </c>
      <c r="I115" s="180" t="s">
        <v>274</v>
      </c>
      <c r="J115" s="261">
        <f t="shared" si="2"/>
        <v>3</v>
      </c>
      <c r="K115" s="179"/>
      <c r="L115" s="179"/>
    </row>
    <row r="116" spans="1:12" x14ac:dyDescent="0.45">
      <c r="A116" s="179">
        <v>114</v>
      </c>
      <c r="B116" s="175">
        <v>334</v>
      </c>
      <c r="C116" s="176" t="s">
        <v>92</v>
      </c>
      <c r="D116" s="175">
        <v>334</v>
      </c>
      <c r="E116" s="179" t="s">
        <v>285</v>
      </c>
      <c r="F116" s="179" t="s">
        <v>306</v>
      </c>
      <c r="G116" s="180" t="s">
        <v>307</v>
      </c>
      <c r="H116" s="180"/>
      <c r="I116" s="180"/>
      <c r="J116" s="261">
        <f t="shared" si="2"/>
        <v>1</v>
      </c>
      <c r="K116" s="179" t="str">
        <f>"Information relates to " &amp; "" &amp; F116 &amp; ""</f>
        <v>Information relates to Adoption Central England</v>
      </c>
      <c r="L116" s="179"/>
    </row>
    <row r="117" spans="1:12" x14ac:dyDescent="0.45">
      <c r="A117" s="179">
        <v>115</v>
      </c>
      <c r="B117" s="175">
        <v>933</v>
      </c>
      <c r="C117" s="176" t="s">
        <v>202</v>
      </c>
      <c r="D117" s="175">
        <v>933</v>
      </c>
      <c r="E117" s="179" t="s">
        <v>279</v>
      </c>
      <c r="F117" s="179"/>
      <c r="G117" s="180"/>
      <c r="H117" s="179" t="s">
        <v>314</v>
      </c>
      <c r="I117" s="180" t="s">
        <v>312</v>
      </c>
      <c r="J117" s="261">
        <f t="shared" si="2"/>
        <v>2</v>
      </c>
      <c r="K117" s="179"/>
      <c r="L117" s="179"/>
    </row>
    <row r="118" spans="1:12" x14ac:dyDescent="0.45">
      <c r="A118" s="179">
        <v>116</v>
      </c>
      <c r="B118" s="175">
        <v>803</v>
      </c>
      <c r="C118" s="176" t="s">
        <v>128</v>
      </c>
      <c r="D118" s="175">
        <v>803</v>
      </c>
      <c r="E118" s="179" t="s">
        <v>279</v>
      </c>
      <c r="F118" s="179"/>
      <c r="G118" s="180"/>
      <c r="H118" s="179" t="s">
        <v>280</v>
      </c>
      <c r="I118" s="180" t="s">
        <v>274</v>
      </c>
      <c r="J118" s="261">
        <f t="shared" si="2"/>
        <v>3</v>
      </c>
      <c r="K118" s="179"/>
      <c r="L118" s="179"/>
    </row>
    <row r="119" spans="1:12" x14ac:dyDescent="0.45">
      <c r="A119" s="179">
        <v>117</v>
      </c>
      <c r="B119" s="175">
        <v>393</v>
      </c>
      <c r="C119" s="176" t="s">
        <v>122</v>
      </c>
      <c r="D119" s="175">
        <v>393</v>
      </c>
      <c r="E119" s="179" t="s">
        <v>310</v>
      </c>
      <c r="F119" s="179"/>
      <c r="G119" s="180"/>
      <c r="H119" s="179" t="s">
        <v>318</v>
      </c>
      <c r="I119" s="180" t="s">
        <v>312</v>
      </c>
      <c r="J119" s="261">
        <f t="shared" si="2"/>
        <v>2</v>
      </c>
      <c r="K119" s="179"/>
      <c r="L119" s="179"/>
    </row>
    <row r="120" spans="1:12" x14ac:dyDescent="0.45">
      <c r="A120" s="179">
        <v>118</v>
      </c>
      <c r="B120" s="175">
        <v>852</v>
      </c>
      <c r="C120" s="176" t="s">
        <v>155</v>
      </c>
      <c r="D120" s="175">
        <v>852</v>
      </c>
      <c r="E120" s="179" t="s">
        <v>291</v>
      </c>
      <c r="F120" s="179"/>
      <c r="G120" s="180"/>
      <c r="H120" s="179" t="s">
        <v>319</v>
      </c>
      <c r="I120" s="180" t="s">
        <v>274</v>
      </c>
      <c r="J120" s="261">
        <f t="shared" si="2"/>
        <v>3</v>
      </c>
      <c r="K120" s="179"/>
      <c r="L120" s="179"/>
    </row>
    <row r="121" spans="1:12" x14ac:dyDescent="0.45">
      <c r="A121" s="179">
        <v>119</v>
      </c>
      <c r="B121" s="175">
        <v>882</v>
      </c>
      <c r="C121" s="176" t="s">
        <v>331</v>
      </c>
      <c r="D121" s="175">
        <v>882</v>
      </c>
      <c r="E121" s="179" t="s">
        <v>282</v>
      </c>
      <c r="F121" s="179"/>
      <c r="G121" s="180"/>
      <c r="H121" s="180" t="s">
        <v>283</v>
      </c>
      <c r="I121" s="180" t="s">
        <v>274</v>
      </c>
      <c r="J121" s="261">
        <f t="shared" si="2"/>
        <v>3</v>
      </c>
      <c r="K121" s="179"/>
      <c r="L121" s="179"/>
    </row>
    <row r="122" spans="1:12" x14ac:dyDescent="0.45">
      <c r="A122" s="179">
        <v>120</v>
      </c>
      <c r="B122" s="175">
        <v>210</v>
      </c>
      <c r="C122" s="176" t="s">
        <v>64</v>
      </c>
      <c r="D122" s="175">
        <v>210</v>
      </c>
      <c r="E122" s="179" t="s">
        <v>272</v>
      </c>
      <c r="F122" s="179"/>
      <c r="G122" s="180"/>
      <c r="H122" s="179" t="s">
        <v>308</v>
      </c>
      <c r="I122" s="180" t="s">
        <v>274</v>
      </c>
      <c r="J122" s="261">
        <f t="shared" si="2"/>
        <v>3</v>
      </c>
      <c r="K122" s="179"/>
      <c r="L122" s="179"/>
    </row>
    <row r="123" spans="1:12" x14ac:dyDescent="0.45">
      <c r="A123" s="179">
        <v>121</v>
      </c>
      <c r="B123" s="175">
        <v>342</v>
      </c>
      <c r="C123" s="176" t="s">
        <v>332</v>
      </c>
      <c r="D123" s="175">
        <v>342</v>
      </c>
      <c r="E123" s="179" t="s">
        <v>286</v>
      </c>
      <c r="F123" s="179" t="s">
        <v>302</v>
      </c>
      <c r="G123" s="180" t="s">
        <v>303</v>
      </c>
      <c r="H123" s="180"/>
      <c r="I123" s="180"/>
      <c r="J123" s="261">
        <f t="shared" si="2"/>
        <v>1</v>
      </c>
      <c r="K123" s="179" t="str">
        <f>"Information relates to " &amp; "" &amp; F123 &amp; ""</f>
        <v>Information relates to Together for Adoption</v>
      </c>
      <c r="L123" s="179"/>
    </row>
    <row r="124" spans="1:12" x14ac:dyDescent="0.45">
      <c r="A124" s="179">
        <v>122</v>
      </c>
      <c r="B124" s="175">
        <v>860</v>
      </c>
      <c r="C124" s="176" t="s">
        <v>159</v>
      </c>
      <c r="D124" s="175">
        <v>860</v>
      </c>
      <c r="E124" s="179" t="s">
        <v>285</v>
      </c>
      <c r="F124" s="179"/>
      <c r="G124" s="180"/>
      <c r="H124" s="179" t="s">
        <v>330</v>
      </c>
      <c r="I124" s="180" t="s">
        <v>274</v>
      </c>
      <c r="J124" s="261">
        <f t="shared" si="2"/>
        <v>3</v>
      </c>
      <c r="K124" s="179"/>
      <c r="L124" s="179"/>
    </row>
    <row r="125" spans="1:12" x14ac:dyDescent="0.45">
      <c r="A125" s="179">
        <v>123</v>
      </c>
      <c r="B125" s="175">
        <v>356</v>
      </c>
      <c r="C125" s="176" t="s">
        <v>106</v>
      </c>
      <c r="D125" s="175">
        <v>356</v>
      </c>
      <c r="E125" s="179" t="s">
        <v>286</v>
      </c>
      <c r="F125" s="179" t="s">
        <v>300</v>
      </c>
      <c r="G125" s="180" t="s">
        <v>290</v>
      </c>
      <c r="H125" s="180"/>
      <c r="I125" s="180"/>
      <c r="J125" s="261">
        <f t="shared" si="2"/>
        <v>1</v>
      </c>
      <c r="K125" s="179" t="str">
        <f>"Information relates to " &amp; "" &amp; F125 &amp; ""</f>
        <v>Information relates to Adoption Counts</v>
      </c>
      <c r="L125" s="179"/>
    </row>
    <row r="126" spans="1:12" x14ac:dyDescent="0.45">
      <c r="A126" s="179">
        <v>124</v>
      </c>
      <c r="B126" s="175">
        <v>808</v>
      </c>
      <c r="C126" s="176" t="s">
        <v>333</v>
      </c>
      <c r="D126" s="175">
        <v>808</v>
      </c>
      <c r="E126" s="179" t="s">
        <v>310</v>
      </c>
      <c r="F126" s="179"/>
      <c r="G126" s="180"/>
      <c r="H126" s="179" t="s">
        <v>311</v>
      </c>
      <c r="I126" s="180" t="s">
        <v>312</v>
      </c>
      <c r="J126" s="261">
        <f t="shared" si="2"/>
        <v>2</v>
      </c>
      <c r="K126" s="179"/>
      <c r="L126" s="179"/>
    </row>
    <row r="127" spans="1:12" x14ac:dyDescent="0.45">
      <c r="A127" s="179">
        <v>125</v>
      </c>
      <c r="B127" s="175">
        <v>861</v>
      </c>
      <c r="C127" s="176" t="s">
        <v>334</v>
      </c>
      <c r="D127" s="175">
        <v>861</v>
      </c>
      <c r="E127" s="179" t="s">
        <v>285</v>
      </c>
      <c r="F127" s="179"/>
      <c r="G127" s="180"/>
      <c r="H127" s="179" t="s">
        <v>330</v>
      </c>
      <c r="I127" s="180" t="s">
        <v>274</v>
      </c>
      <c r="J127" s="261">
        <f t="shared" si="2"/>
        <v>3</v>
      </c>
      <c r="K127" s="179"/>
      <c r="L127" s="179"/>
    </row>
    <row r="128" spans="1:12" x14ac:dyDescent="0.45">
      <c r="A128" s="179">
        <v>126</v>
      </c>
      <c r="B128" s="175">
        <v>935</v>
      </c>
      <c r="C128" s="176" t="s">
        <v>203</v>
      </c>
      <c r="D128" s="175">
        <v>935</v>
      </c>
      <c r="E128" s="179" t="s">
        <v>282</v>
      </c>
      <c r="F128" s="179"/>
      <c r="G128" s="180"/>
      <c r="H128" s="180" t="s">
        <v>283</v>
      </c>
      <c r="I128" s="180" t="s">
        <v>274</v>
      </c>
      <c r="J128" s="261">
        <f t="shared" si="2"/>
        <v>3</v>
      </c>
      <c r="K128" s="179"/>
      <c r="L128" s="179"/>
    </row>
    <row r="129" spans="1:12" x14ac:dyDescent="0.45">
      <c r="A129" s="179">
        <v>127</v>
      </c>
      <c r="B129" s="175">
        <v>394</v>
      </c>
      <c r="C129" s="176" t="s">
        <v>123</v>
      </c>
      <c r="D129" s="175">
        <v>394</v>
      </c>
      <c r="E129" s="179" t="s">
        <v>310</v>
      </c>
      <c r="F129" s="179"/>
      <c r="G129" s="180"/>
      <c r="H129" s="179" t="s">
        <v>309</v>
      </c>
      <c r="I129" s="180" t="s">
        <v>274</v>
      </c>
      <c r="J129" s="261">
        <f t="shared" si="2"/>
        <v>3</v>
      </c>
      <c r="K129" s="179"/>
      <c r="L129" s="179"/>
    </row>
    <row r="130" spans="1:12" x14ac:dyDescent="0.45">
      <c r="A130" s="179">
        <v>128</v>
      </c>
      <c r="B130" s="175">
        <v>936</v>
      </c>
      <c r="C130" s="176" t="s">
        <v>204</v>
      </c>
      <c r="D130" s="175">
        <v>936</v>
      </c>
      <c r="E130" s="179" t="s">
        <v>291</v>
      </c>
      <c r="F130" s="179"/>
      <c r="G130" s="180"/>
      <c r="H130" s="179" t="s">
        <v>297</v>
      </c>
      <c r="I130" s="180" t="s">
        <v>274</v>
      </c>
      <c r="J130" s="261">
        <f t="shared" si="2"/>
        <v>3</v>
      </c>
      <c r="K130" s="179"/>
      <c r="L130" s="179"/>
    </row>
    <row r="131" spans="1:12" x14ac:dyDescent="0.45">
      <c r="A131" s="179">
        <v>129</v>
      </c>
      <c r="B131" s="175">
        <v>319</v>
      </c>
      <c r="C131" s="176" t="s">
        <v>86</v>
      </c>
      <c r="D131" s="175">
        <v>319</v>
      </c>
      <c r="E131" s="179" t="s">
        <v>272</v>
      </c>
      <c r="F131" s="179"/>
      <c r="G131" s="180"/>
      <c r="H131" s="179" t="s">
        <v>308</v>
      </c>
      <c r="I131" s="180" t="s">
        <v>274</v>
      </c>
      <c r="J131" s="261">
        <f t="shared" si="2"/>
        <v>3</v>
      </c>
      <c r="K131" s="179"/>
      <c r="L131" s="179"/>
    </row>
    <row r="132" spans="1:12" x14ac:dyDescent="0.45">
      <c r="A132" s="179">
        <v>130</v>
      </c>
      <c r="B132" s="175">
        <v>866</v>
      </c>
      <c r="C132" s="176" t="s">
        <v>162</v>
      </c>
      <c r="D132" s="175">
        <v>866</v>
      </c>
      <c r="E132" s="179" t="s">
        <v>279</v>
      </c>
      <c r="F132" s="179" t="s">
        <v>292</v>
      </c>
      <c r="G132" s="180" t="s">
        <v>293</v>
      </c>
      <c r="H132" s="180"/>
      <c r="I132" s="180"/>
      <c r="J132" s="261">
        <f t="shared" ref="J132:J155" si="3">IF(ISTEXT(F132),1,IF(I132="which went live after this reporting period",2,IF(I132="which has not yet gone live",3,0)))</f>
        <v>1</v>
      </c>
      <c r="K132" s="179" t="str">
        <f>"Information relates to " &amp; "" &amp; F132 &amp; ""</f>
        <v>Information relates to Adopt Thames Valley</v>
      </c>
      <c r="L132" s="179"/>
    </row>
    <row r="133" spans="1:12" x14ac:dyDescent="0.45">
      <c r="A133" s="179">
        <v>131</v>
      </c>
      <c r="B133" s="175">
        <v>357</v>
      </c>
      <c r="C133" s="176" t="s">
        <v>107</v>
      </c>
      <c r="D133" s="175">
        <v>357</v>
      </c>
      <c r="E133" s="179" t="s">
        <v>286</v>
      </c>
      <c r="F133" s="179" t="s">
        <v>287</v>
      </c>
      <c r="G133" s="180" t="s">
        <v>288</v>
      </c>
      <c r="H133" s="180"/>
      <c r="I133" s="180"/>
      <c r="J133" s="261">
        <f t="shared" si="3"/>
        <v>1</v>
      </c>
      <c r="K133" s="179" t="str">
        <f>"Information relates to " &amp; "" &amp; F133 &amp; ""</f>
        <v>Information relates to Adoption NoW</v>
      </c>
      <c r="L133" s="179"/>
    </row>
    <row r="134" spans="1:12" x14ac:dyDescent="0.45">
      <c r="A134" s="179">
        <v>132</v>
      </c>
      <c r="B134" s="175">
        <v>894</v>
      </c>
      <c r="C134" s="176" t="s">
        <v>335</v>
      </c>
      <c r="D134" s="175">
        <v>894</v>
      </c>
      <c r="E134" s="179" t="s">
        <v>285</v>
      </c>
      <c r="F134" s="179"/>
      <c r="G134" s="180"/>
      <c r="H134" s="179" t="s">
        <v>330</v>
      </c>
      <c r="I134" s="180" t="s">
        <v>274</v>
      </c>
      <c r="J134" s="261">
        <f t="shared" si="3"/>
        <v>3</v>
      </c>
      <c r="K134" s="179"/>
      <c r="L134" s="179"/>
    </row>
    <row r="135" spans="1:12" x14ac:dyDescent="0.45">
      <c r="A135" s="179">
        <v>133</v>
      </c>
      <c r="B135" s="175">
        <v>883</v>
      </c>
      <c r="C135" s="176" t="s">
        <v>178</v>
      </c>
      <c r="D135" s="175">
        <v>883</v>
      </c>
      <c r="E135" s="179" t="s">
        <v>282</v>
      </c>
      <c r="F135" s="179"/>
      <c r="G135" s="180"/>
      <c r="H135" s="180" t="s">
        <v>283</v>
      </c>
      <c r="I135" s="180" t="s">
        <v>274</v>
      </c>
      <c r="J135" s="261">
        <f t="shared" si="3"/>
        <v>3</v>
      </c>
      <c r="K135" s="179"/>
      <c r="L135" s="179"/>
    </row>
    <row r="136" spans="1:12" x14ac:dyDescent="0.45">
      <c r="A136" s="179">
        <v>134</v>
      </c>
      <c r="B136" s="175">
        <v>880</v>
      </c>
      <c r="C136" s="176" t="s">
        <v>175</v>
      </c>
      <c r="D136" s="175">
        <v>880</v>
      </c>
      <c r="E136" s="179" t="s">
        <v>279</v>
      </c>
      <c r="F136" s="179"/>
      <c r="G136" s="180"/>
      <c r="H136" s="179" t="s">
        <v>314</v>
      </c>
      <c r="I136" s="180" t="s">
        <v>312</v>
      </c>
      <c r="J136" s="261">
        <f t="shared" si="3"/>
        <v>2</v>
      </c>
      <c r="K136" s="179"/>
      <c r="L136" s="179"/>
    </row>
    <row r="137" spans="1:12" x14ac:dyDescent="0.45">
      <c r="A137" s="179">
        <v>135</v>
      </c>
      <c r="B137" s="175">
        <v>211</v>
      </c>
      <c r="C137" s="176" t="s">
        <v>65</v>
      </c>
      <c r="D137" s="175">
        <v>211</v>
      </c>
      <c r="E137" s="179" t="s">
        <v>272</v>
      </c>
      <c r="F137" s="179"/>
      <c r="G137" s="180"/>
      <c r="H137" s="179" t="s">
        <v>275</v>
      </c>
      <c r="I137" s="180" t="s">
        <v>274</v>
      </c>
      <c r="J137" s="261">
        <f t="shared" si="3"/>
        <v>3</v>
      </c>
      <c r="K137" s="179"/>
      <c r="L137" s="179"/>
    </row>
    <row r="138" spans="1:12" x14ac:dyDescent="0.45">
      <c r="A138" s="179">
        <v>136</v>
      </c>
      <c r="B138" s="175">
        <v>358</v>
      </c>
      <c r="C138" s="176" t="s">
        <v>108</v>
      </c>
      <c r="D138" s="175">
        <v>358</v>
      </c>
      <c r="E138" s="179" t="s">
        <v>286</v>
      </c>
      <c r="F138" s="179" t="s">
        <v>300</v>
      </c>
      <c r="G138" s="180" t="s">
        <v>290</v>
      </c>
      <c r="H138" s="180"/>
      <c r="I138" s="180"/>
      <c r="J138" s="261">
        <f t="shared" si="3"/>
        <v>1</v>
      </c>
      <c r="K138" s="179" t="str">
        <f>"Information relates to " &amp; "" &amp; F138 &amp; ""</f>
        <v>Information relates to Adoption Counts</v>
      </c>
      <c r="L138" s="179"/>
    </row>
    <row r="139" spans="1:12" x14ac:dyDescent="0.45">
      <c r="A139" s="179">
        <v>137</v>
      </c>
      <c r="B139" s="175">
        <v>384</v>
      </c>
      <c r="C139" s="176" t="s">
        <v>118</v>
      </c>
      <c r="D139" s="175">
        <v>384</v>
      </c>
      <c r="E139" s="179" t="s">
        <v>276</v>
      </c>
      <c r="F139" s="179" t="s">
        <v>294</v>
      </c>
      <c r="G139" s="180" t="s">
        <v>295</v>
      </c>
      <c r="H139" s="180"/>
      <c r="I139" s="180"/>
      <c r="J139" s="261">
        <f t="shared" si="3"/>
        <v>1</v>
      </c>
      <c r="K139" s="179" t="str">
        <f>"Information relates to " &amp; "" &amp; F139 &amp; ""</f>
        <v>Information relates to One Adoption West Yorkshire</v>
      </c>
      <c r="L139" s="179"/>
    </row>
    <row r="140" spans="1:12" s="179" customFormat="1" x14ac:dyDescent="0.45">
      <c r="A140" s="179">
        <v>138</v>
      </c>
      <c r="B140" s="175">
        <v>335</v>
      </c>
      <c r="C140" s="176" t="s">
        <v>93</v>
      </c>
      <c r="D140" s="175">
        <v>335</v>
      </c>
      <c r="E140" s="179" t="s">
        <v>285</v>
      </c>
      <c r="G140" s="180"/>
      <c r="H140" s="179" t="s">
        <v>315</v>
      </c>
      <c r="I140" s="180" t="s">
        <v>274</v>
      </c>
      <c r="J140" s="261">
        <f t="shared" si="3"/>
        <v>3</v>
      </c>
      <c r="L140" s="179" t="s">
        <v>336</v>
      </c>
    </row>
    <row r="141" spans="1:12" x14ac:dyDescent="0.45">
      <c r="A141" s="179">
        <v>139</v>
      </c>
      <c r="B141" s="175">
        <v>320</v>
      </c>
      <c r="C141" s="176" t="s">
        <v>87</v>
      </c>
      <c r="D141" s="175">
        <v>320</v>
      </c>
      <c r="E141" s="179" t="s">
        <v>272</v>
      </c>
      <c r="F141" s="179"/>
      <c r="G141" s="180"/>
      <c r="H141" s="179" t="s">
        <v>273</v>
      </c>
      <c r="I141" s="180" t="s">
        <v>274</v>
      </c>
      <c r="J141" s="261">
        <f t="shared" si="3"/>
        <v>3</v>
      </c>
      <c r="K141" s="179"/>
      <c r="L141" s="179"/>
    </row>
    <row r="142" spans="1:12" x14ac:dyDescent="0.45">
      <c r="A142" s="179">
        <v>140</v>
      </c>
      <c r="B142" s="175">
        <v>212</v>
      </c>
      <c r="C142" s="176" t="s">
        <v>66</v>
      </c>
      <c r="D142" s="175">
        <v>212</v>
      </c>
      <c r="E142" s="179" t="s">
        <v>272</v>
      </c>
      <c r="F142" s="179"/>
      <c r="G142" s="180"/>
      <c r="H142" s="179" t="s">
        <v>308</v>
      </c>
      <c r="I142" s="180" t="s">
        <v>274</v>
      </c>
      <c r="J142" s="261">
        <f t="shared" si="3"/>
        <v>3</v>
      </c>
      <c r="K142" s="179"/>
      <c r="L142" s="179"/>
    </row>
    <row r="143" spans="1:12" x14ac:dyDescent="0.45">
      <c r="A143" s="179">
        <v>141</v>
      </c>
      <c r="B143" s="175">
        <v>877</v>
      </c>
      <c r="C143" s="176" t="s">
        <v>172</v>
      </c>
      <c r="D143" s="175">
        <v>877</v>
      </c>
      <c r="E143" s="179" t="s">
        <v>286</v>
      </c>
      <c r="F143" s="179" t="s">
        <v>302</v>
      </c>
      <c r="G143" s="180" t="s">
        <v>303</v>
      </c>
      <c r="H143" s="180"/>
      <c r="I143" s="180"/>
      <c r="J143" s="261">
        <f t="shared" si="3"/>
        <v>1</v>
      </c>
      <c r="K143" s="179" t="str">
        <f>"Information relates to " &amp; "" &amp; F143 &amp; ""</f>
        <v>Information relates to Together for Adoption</v>
      </c>
      <c r="L143" s="179"/>
    </row>
    <row r="144" spans="1:12" x14ac:dyDescent="0.45">
      <c r="A144" s="179">
        <v>142</v>
      </c>
      <c r="B144" s="175">
        <v>937</v>
      </c>
      <c r="C144" s="176" t="s">
        <v>205</v>
      </c>
      <c r="D144" s="175">
        <v>937</v>
      </c>
      <c r="E144" s="179" t="s">
        <v>285</v>
      </c>
      <c r="F144" s="179" t="s">
        <v>306</v>
      </c>
      <c r="G144" s="180" t="s">
        <v>307</v>
      </c>
      <c r="H144" s="180"/>
      <c r="I144" s="180"/>
      <c r="J144" s="261">
        <f t="shared" si="3"/>
        <v>1</v>
      </c>
      <c r="K144" s="179" t="str">
        <f>"Information relates to " &amp; "" &amp; F144 &amp; ""</f>
        <v>Information relates to Adoption Central England</v>
      </c>
      <c r="L144" s="179"/>
    </row>
    <row r="145" spans="1:12" x14ac:dyDescent="0.45">
      <c r="A145" s="179">
        <v>143</v>
      </c>
      <c r="B145" s="175">
        <v>869</v>
      </c>
      <c r="C145" s="176" t="s">
        <v>165</v>
      </c>
      <c r="D145" s="175">
        <v>869</v>
      </c>
      <c r="E145" s="179" t="s">
        <v>291</v>
      </c>
      <c r="F145" s="179" t="s">
        <v>292</v>
      </c>
      <c r="G145" s="180" t="s">
        <v>293</v>
      </c>
      <c r="H145" s="180"/>
      <c r="I145" s="180"/>
      <c r="J145" s="261">
        <f t="shared" si="3"/>
        <v>1</v>
      </c>
      <c r="K145" s="179" t="str">
        <f>"Information relates to " &amp; "" &amp; F145 &amp; ""</f>
        <v>Information relates to Adopt Thames Valley</v>
      </c>
      <c r="L145" s="179"/>
    </row>
    <row r="146" spans="1:12" x14ac:dyDescent="0.45">
      <c r="A146" s="179">
        <v>144</v>
      </c>
      <c r="B146" s="175">
        <v>938</v>
      </c>
      <c r="C146" s="176" t="s">
        <v>206</v>
      </c>
      <c r="D146" s="175">
        <v>938</v>
      </c>
      <c r="E146" s="179" t="s">
        <v>291</v>
      </c>
      <c r="F146" s="179"/>
      <c r="G146" s="180"/>
      <c r="H146" s="179" t="s">
        <v>297</v>
      </c>
      <c r="I146" s="180" t="s">
        <v>274</v>
      </c>
      <c r="J146" s="261">
        <f t="shared" si="3"/>
        <v>3</v>
      </c>
      <c r="K146" s="179"/>
      <c r="L146" s="179"/>
    </row>
    <row r="147" spans="1:12" x14ac:dyDescent="0.45">
      <c r="A147" s="179">
        <v>145</v>
      </c>
      <c r="B147" s="175">
        <v>213</v>
      </c>
      <c r="C147" s="176" t="s">
        <v>67</v>
      </c>
      <c r="D147" s="175">
        <v>213</v>
      </c>
      <c r="E147" s="179" t="s">
        <v>272</v>
      </c>
      <c r="F147" s="179"/>
      <c r="G147" s="180"/>
      <c r="H147" s="179" t="s">
        <v>296</v>
      </c>
      <c r="I147" s="180" t="s">
        <v>274</v>
      </c>
      <c r="J147" s="261">
        <f t="shared" si="3"/>
        <v>3</v>
      </c>
      <c r="K147" s="179" t="s">
        <v>402</v>
      </c>
      <c r="L147" s="179"/>
    </row>
    <row r="148" spans="1:12" x14ac:dyDescent="0.45">
      <c r="A148" s="179">
        <v>146</v>
      </c>
      <c r="B148" s="175">
        <v>359</v>
      </c>
      <c r="C148" s="176" t="s">
        <v>109</v>
      </c>
      <c r="D148" s="175">
        <v>359</v>
      </c>
      <c r="E148" s="179" t="s">
        <v>286</v>
      </c>
      <c r="F148" s="179" t="s">
        <v>302</v>
      </c>
      <c r="G148" s="180" t="s">
        <v>303</v>
      </c>
      <c r="H148" s="180"/>
      <c r="I148" s="180"/>
      <c r="J148" s="261">
        <f t="shared" si="3"/>
        <v>1</v>
      </c>
      <c r="K148" s="179" t="str">
        <f>"Information relates to " &amp; "" &amp; F148 &amp; ""</f>
        <v>Information relates to Together for Adoption</v>
      </c>
      <c r="L148" s="179"/>
    </row>
    <row r="149" spans="1:12" x14ac:dyDescent="0.45">
      <c r="A149" s="179">
        <v>147</v>
      </c>
      <c r="B149" s="175">
        <v>865</v>
      </c>
      <c r="C149" s="176" t="s">
        <v>161</v>
      </c>
      <c r="D149" s="175">
        <v>865</v>
      </c>
      <c r="E149" s="179" t="s">
        <v>279</v>
      </c>
      <c r="F149" s="179"/>
      <c r="G149" s="180"/>
      <c r="H149" s="179" t="s">
        <v>280</v>
      </c>
      <c r="I149" s="180" t="s">
        <v>274</v>
      </c>
      <c r="J149" s="261">
        <f t="shared" si="3"/>
        <v>3</v>
      </c>
      <c r="K149" s="179"/>
      <c r="L149" s="179"/>
    </row>
    <row r="150" spans="1:12" x14ac:dyDescent="0.45">
      <c r="A150" s="179">
        <v>148</v>
      </c>
      <c r="B150" s="175">
        <v>868</v>
      </c>
      <c r="C150" s="176" t="s">
        <v>164</v>
      </c>
      <c r="D150" s="175">
        <v>868</v>
      </c>
      <c r="E150" s="179" t="s">
        <v>291</v>
      </c>
      <c r="F150" s="179" t="s">
        <v>292</v>
      </c>
      <c r="G150" s="180" t="s">
        <v>293</v>
      </c>
      <c r="H150" s="180"/>
      <c r="I150" s="180"/>
      <c r="J150" s="261">
        <f t="shared" si="3"/>
        <v>1</v>
      </c>
      <c r="K150" s="179" t="str">
        <f>"Information relates to " &amp; "" &amp; F150 &amp; ""</f>
        <v>Information relates to Adopt Thames Valley</v>
      </c>
      <c r="L150" s="179"/>
    </row>
    <row r="151" spans="1:12" x14ac:dyDescent="0.45">
      <c r="A151" s="179">
        <v>149</v>
      </c>
      <c r="B151" s="175">
        <v>344</v>
      </c>
      <c r="C151" s="176" t="s">
        <v>99</v>
      </c>
      <c r="D151" s="175">
        <v>344</v>
      </c>
      <c r="E151" s="179" t="s">
        <v>286</v>
      </c>
      <c r="F151" s="179"/>
      <c r="G151" s="180"/>
      <c r="H151" s="179" t="s">
        <v>325</v>
      </c>
      <c r="I151" s="180" t="s">
        <v>312</v>
      </c>
      <c r="J151" s="261">
        <f t="shared" si="3"/>
        <v>2</v>
      </c>
      <c r="K151" s="179"/>
      <c r="L151" s="179"/>
    </row>
    <row r="152" spans="1:12" x14ac:dyDescent="0.45">
      <c r="A152" s="179">
        <v>150</v>
      </c>
      <c r="B152" s="175">
        <v>872</v>
      </c>
      <c r="C152" s="176" t="s">
        <v>168</v>
      </c>
      <c r="D152" s="175">
        <v>872</v>
      </c>
      <c r="E152" s="179" t="s">
        <v>291</v>
      </c>
      <c r="F152" s="179" t="s">
        <v>292</v>
      </c>
      <c r="G152" s="180" t="s">
        <v>293</v>
      </c>
      <c r="H152" s="180"/>
      <c r="I152" s="180"/>
      <c r="J152" s="261">
        <f t="shared" si="3"/>
        <v>1</v>
      </c>
      <c r="K152" s="179" t="str">
        <f>"Information relates to " &amp; "" &amp; F152 &amp; ""</f>
        <v>Information relates to Adopt Thames Valley</v>
      </c>
      <c r="L152" s="179"/>
    </row>
    <row r="153" spans="1:12" x14ac:dyDescent="0.45">
      <c r="A153" s="179">
        <v>151</v>
      </c>
      <c r="B153" s="175">
        <v>336</v>
      </c>
      <c r="C153" s="176" t="s">
        <v>94</v>
      </c>
      <c r="D153" s="175">
        <v>336</v>
      </c>
      <c r="E153" s="179" t="s">
        <v>285</v>
      </c>
      <c r="F153" s="179"/>
      <c r="G153" s="180"/>
      <c r="H153" s="179" t="s">
        <v>315</v>
      </c>
      <c r="I153" s="180" t="s">
        <v>274</v>
      </c>
      <c r="J153" s="261">
        <f t="shared" si="3"/>
        <v>3</v>
      </c>
      <c r="K153" s="179"/>
      <c r="L153" s="179"/>
    </row>
    <row r="154" spans="1:12" x14ac:dyDescent="0.45">
      <c r="A154" s="179">
        <v>152</v>
      </c>
      <c r="B154" s="175">
        <v>885</v>
      </c>
      <c r="C154" s="176" t="s">
        <v>180</v>
      </c>
      <c r="D154" s="175">
        <v>885</v>
      </c>
      <c r="E154" s="179" t="s">
        <v>285</v>
      </c>
      <c r="F154" s="179" t="s">
        <v>306</v>
      </c>
      <c r="G154" s="180" t="s">
        <v>307</v>
      </c>
      <c r="H154" s="180"/>
      <c r="I154" s="180"/>
      <c r="J154" s="261">
        <f t="shared" si="3"/>
        <v>1</v>
      </c>
      <c r="K154" s="179" t="str">
        <f>"Information relates to " &amp; "" &amp; F154 &amp; ""</f>
        <v>Information relates to Adoption Central England</v>
      </c>
      <c r="L154" s="179"/>
    </row>
    <row r="155" spans="1:12" x14ac:dyDescent="0.45">
      <c r="A155" s="179">
        <v>153</v>
      </c>
      <c r="B155" s="175">
        <v>816</v>
      </c>
      <c r="C155" s="176" t="s">
        <v>138</v>
      </c>
      <c r="D155" s="175">
        <v>816</v>
      </c>
      <c r="E155" s="179" t="s">
        <v>276</v>
      </c>
      <c r="F155" s="179" t="s">
        <v>316</v>
      </c>
      <c r="G155" s="180" t="s">
        <v>317</v>
      </c>
      <c r="H155" s="180"/>
      <c r="I155" s="180"/>
      <c r="J155" s="261">
        <f t="shared" si="3"/>
        <v>1</v>
      </c>
      <c r="K155" s="179"/>
      <c r="L155" s="179"/>
    </row>
    <row r="156" spans="1:12" x14ac:dyDescent="0.45">
      <c r="A156" s="179" t="s">
        <v>337</v>
      </c>
      <c r="B156" s="182"/>
      <c r="C156" s="183"/>
      <c r="D156" s="182"/>
      <c r="E156" s="179"/>
      <c r="F156" s="179"/>
      <c r="G156" s="180"/>
      <c r="H156" s="180"/>
      <c r="I156" s="180"/>
      <c r="J156" s="261"/>
      <c r="K156" s="179"/>
      <c r="L156" s="179"/>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LA Scorecards</vt:lpstr>
      <vt:lpstr>SN comparison</vt:lpstr>
      <vt:lpstr>Data</vt:lpstr>
      <vt:lpstr>LA lists</vt:lpstr>
      <vt:lpstr>LAs</vt:lpstr>
      <vt:lpstr>'LA Scorecards'!Print_Area</vt:lpstr>
      <vt:lpstr>'SN comparison'!Print_Area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Kathryn</dc:creator>
  <cp:lastModifiedBy>LEWIS, Kathryn</cp:lastModifiedBy>
  <cp:lastPrinted>2019-03-20T12:27:46Z</cp:lastPrinted>
  <dcterms:created xsi:type="dcterms:W3CDTF">2019-02-22T11:56:41Z</dcterms:created>
  <dcterms:modified xsi:type="dcterms:W3CDTF">2019-03-20T12:32:29Z</dcterms:modified>
</cp:coreProperties>
</file>