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filterPrivacy="1" defaultThemeVersion="124226"/>
  <xr:revisionPtr revIDLastSave="0" documentId="10_ncr:100000_{F1A99481-70D6-4C8B-82E1-565C61F75536}" xr6:coauthVersionLast="31" xr6:coauthVersionMax="31" xr10:uidLastSave="{00000000-0000-0000-0000-000000000000}"/>
  <workbookProtection workbookAlgorithmName="SHA-512" workbookHashValue="C8SyvjBZbkOSWRwmoRvOA/sBRJHg9Jff6ZVa1RzQOzJvBMh4jnk4TI2QLOuEYZUhmnr9Vuw9I8Kf6p780pnhtw==" workbookSaltValue="BU7k/+vFzqZY/nxA9nwInA==" workbookSpinCount="100000" lockStructure="1"/>
  <bookViews>
    <workbookView xWindow="0" yWindow="0" windowWidth="20505" windowHeight="7755" xr2:uid="{00000000-000D-0000-FFFF-FFFF00000000}"/>
  </bookViews>
  <sheets>
    <sheet name="Notes" sheetId="14" r:id="rId1"/>
    <sheet name="FIRE0201" sheetId="6" r:id="rId2"/>
    <sheet name="Data dwelling fires" sheetId="12" r:id="rId3"/>
    <sheet name="Table 0201 (2)" sheetId="10" state="hidden" r:id="rId4"/>
    <sheet name="Raw data" sheetId="1" state="hidden" r:id="rId5"/>
    <sheet name="England" sheetId="3" state="hidden" r:id="rId6"/>
    <sheet name="Scotland" sheetId="4" state="hidden" r:id="rId7"/>
    <sheet name="Wales" sheetId="2" state="hidden" r:id="rId8"/>
    <sheet name="Population" sheetId="7" state="hidden" r:id="rId9"/>
    <sheet name="SQL" sheetId="9" state="hidden" r:id="rId10"/>
    <sheet name="Data" sheetId="11" state="hidden" r:id="rId11"/>
  </sheets>
  <definedNames>
    <definedName name="_xlnm._FilterDatabase" localSheetId="10" hidden="1">Data!$A$1:$D$81</definedName>
    <definedName name="_xlnm._FilterDatabase" localSheetId="2" hidden="1">'Data dwelling fires'!$A$1:$D$78</definedName>
  </definedNames>
  <calcPr calcId="179017"/>
</workbook>
</file>

<file path=xl/calcChain.xml><?xml version="1.0" encoding="utf-8"?>
<calcChain xmlns="http://schemas.openxmlformats.org/spreadsheetml/2006/main">
  <c r="O40" i="1" l="1"/>
  <c r="J40" i="1"/>
  <c r="E40" i="1"/>
  <c r="R16" i="7" l="1"/>
  <c r="S16" i="7"/>
  <c r="T16" i="7"/>
  <c r="R17" i="7"/>
  <c r="S17" i="7"/>
  <c r="T17" i="7"/>
  <c r="R18" i="7"/>
  <c r="S18" i="7"/>
  <c r="T18" i="7"/>
  <c r="R19" i="7"/>
  <c r="S19" i="7"/>
  <c r="T19" i="7"/>
  <c r="R20" i="7"/>
  <c r="S20" i="7"/>
  <c r="T20" i="7"/>
  <c r="R21" i="7"/>
  <c r="S21" i="7"/>
  <c r="T21" i="7"/>
  <c r="R22" i="7"/>
  <c r="S22" i="7"/>
  <c r="T22" i="7"/>
  <c r="R23" i="7"/>
  <c r="S23" i="7"/>
  <c r="T23" i="7"/>
  <c r="R24" i="7"/>
  <c r="S24" i="7"/>
  <c r="T24" i="7"/>
  <c r="R25" i="7"/>
  <c r="S25" i="7"/>
  <c r="T25" i="7"/>
  <c r="R26" i="7"/>
  <c r="S26" i="7"/>
  <c r="T26" i="7"/>
  <c r="R27" i="7"/>
  <c r="S27" i="7"/>
  <c r="T27" i="7"/>
  <c r="R28" i="7"/>
  <c r="S28" i="7"/>
  <c r="T28" i="7"/>
  <c r="R29" i="7"/>
  <c r="S29" i="7"/>
  <c r="T29" i="7"/>
  <c r="R30" i="7"/>
  <c r="S30" i="7"/>
  <c r="T30" i="7"/>
  <c r="R31" i="7"/>
  <c r="S31" i="7"/>
  <c r="T31" i="7"/>
  <c r="R32" i="7"/>
  <c r="S32" i="7"/>
  <c r="T32" i="7"/>
  <c r="R33" i="7"/>
  <c r="S33" i="7"/>
  <c r="T33" i="7"/>
  <c r="R34" i="7"/>
  <c r="S34" i="7"/>
  <c r="T34" i="7"/>
  <c r="R35" i="7"/>
  <c r="S35" i="7"/>
  <c r="T35" i="7"/>
  <c r="R36" i="7"/>
  <c r="S36" i="7"/>
  <c r="T36" i="7"/>
  <c r="R37" i="7"/>
  <c r="S37" i="7"/>
  <c r="T37" i="7"/>
  <c r="R38" i="7"/>
  <c r="S38" i="7"/>
  <c r="T38" i="7"/>
  <c r="Q17" i="7"/>
  <c r="Q18" i="7"/>
  <c r="Q19" i="7"/>
  <c r="Q20" i="7"/>
  <c r="Q21" i="7"/>
  <c r="Q22" i="7"/>
  <c r="Q23" i="7"/>
  <c r="Q24" i="7"/>
  <c r="Q25" i="7"/>
  <c r="Q26" i="7"/>
  <c r="Q27" i="7"/>
  <c r="Q28" i="7"/>
  <c r="Q29" i="7"/>
  <c r="Q30" i="7"/>
  <c r="Q31" i="7"/>
  <c r="Q32" i="7"/>
  <c r="Q33" i="7"/>
  <c r="Q34" i="7"/>
  <c r="Q35" i="7"/>
  <c r="Q36" i="7"/>
  <c r="Q37" i="7"/>
  <c r="Q38" i="7"/>
  <c r="Q16" i="7"/>
  <c r="G3" i="7"/>
  <c r="H3" i="7"/>
  <c r="I3" i="7"/>
  <c r="J3" i="7"/>
  <c r="G4" i="7"/>
  <c r="H4" i="7"/>
  <c r="I4" i="7"/>
  <c r="J4" i="7"/>
  <c r="G5" i="7"/>
  <c r="H5" i="7"/>
  <c r="I5" i="7"/>
  <c r="J5" i="7"/>
  <c r="G6" i="7"/>
  <c r="H6" i="7"/>
  <c r="I6" i="7"/>
  <c r="J6" i="7"/>
  <c r="G7" i="7"/>
  <c r="H7" i="7"/>
  <c r="I7" i="7"/>
  <c r="J7" i="7"/>
  <c r="G8" i="7"/>
  <c r="H8" i="7"/>
  <c r="I8" i="7"/>
  <c r="J8" i="7"/>
  <c r="G9" i="7"/>
  <c r="H9" i="7"/>
  <c r="I9" i="7"/>
  <c r="J9" i="7"/>
  <c r="G10" i="7"/>
  <c r="H10" i="7"/>
  <c r="I10" i="7"/>
  <c r="J10" i="7"/>
  <c r="G11" i="7"/>
  <c r="H11" i="7"/>
  <c r="I11" i="7"/>
  <c r="J11" i="7"/>
  <c r="G12" i="7"/>
  <c r="H12" i="7"/>
  <c r="I12" i="7"/>
  <c r="J12" i="7"/>
  <c r="G13" i="7"/>
  <c r="H13" i="7"/>
  <c r="I13" i="7"/>
  <c r="J13" i="7"/>
  <c r="G14" i="7"/>
  <c r="H14" i="7"/>
  <c r="I14" i="7"/>
  <c r="J14" i="7"/>
  <c r="G15" i="7"/>
  <c r="H15" i="7"/>
  <c r="I15" i="7"/>
  <c r="J15" i="7"/>
  <c r="G16" i="7"/>
  <c r="H16" i="7"/>
  <c r="I16" i="7"/>
  <c r="J16" i="7"/>
  <c r="G17" i="7"/>
  <c r="H17" i="7"/>
  <c r="I17" i="7"/>
  <c r="J17" i="7"/>
  <c r="G18" i="7"/>
  <c r="H18" i="7"/>
  <c r="I18" i="7"/>
  <c r="J18" i="7"/>
  <c r="G19" i="7"/>
  <c r="H19" i="7"/>
  <c r="I19" i="7"/>
  <c r="J19" i="7"/>
  <c r="G20" i="7"/>
  <c r="H20" i="7"/>
  <c r="I20" i="7"/>
  <c r="J20" i="7"/>
  <c r="G21" i="7"/>
  <c r="H21" i="7"/>
  <c r="I21" i="7"/>
  <c r="J21" i="7"/>
  <c r="G22" i="7"/>
  <c r="H22" i="7"/>
  <c r="I22" i="7"/>
  <c r="J22" i="7"/>
  <c r="G23" i="7"/>
  <c r="H23" i="7"/>
  <c r="I23" i="7"/>
  <c r="J23" i="7"/>
  <c r="G24" i="7"/>
  <c r="H24" i="7"/>
  <c r="I24" i="7"/>
  <c r="J24" i="7"/>
  <c r="G25" i="7"/>
  <c r="H25" i="7"/>
  <c r="I25" i="7"/>
  <c r="J25" i="7"/>
  <c r="G26" i="7"/>
  <c r="H26" i="7"/>
  <c r="I26" i="7"/>
  <c r="J26" i="7"/>
  <c r="G27" i="7"/>
  <c r="H27" i="7"/>
  <c r="I27" i="7"/>
  <c r="J27" i="7"/>
  <c r="G28" i="7"/>
  <c r="H28" i="7"/>
  <c r="I28" i="7"/>
  <c r="J28" i="7"/>
  <c r="G29" i="7"/>
  <c r="H29" i="7"/>
  <c r="I29" i="7"/>
  <c r="J29" i="7"/>
  <c r="G30" i="7"/>
  <c r="H30" i="7"/>
  <c r="I30" i="7"/>
  <c r="J30" i="7"/>
  <c r="G31" i="7"/>
  <c r="H31" i="7"/>
  <c r="I31" i="7"/>
  <c r="J31" i="7"/>
  <c r="G32" i="7"/>
  <c r="H32" i="7"/>
  <c r="I32" i="7"/>
  <c r="J32" i="7"/>
  <c r="G33" i="7"/>
  <c r="H33" i="7"/>
  <c r="I33" i="7"/>
  <c r="J33" i="7"/>
  <c r="G34" i="7"/>
  <c r="H34" i="7"/>
  <c r="I34" i="7"/>
  <c r="J34" i="7"/>
  <c r="G35" i="7"/>
  <c r="H35" i="7"/>
  <c r="I35" i="7"/>
  <c r="J35" i="7"/>
  <c r="G36" i="7"/>
  <c r="H36" i="7"/>
  <c r="I36" i="7"/>
  <c r="J36" i="7"/>
  <c r="G37" i="7"/>
  <c r="H37" i="7"/>
  <c r="I37" i="7"/>
  <c r="J37" i="7"/>
  <c r="G38" i="7"/>
  <c r="H38" i="7"/>
  <c r="I38" i="7"/>
  <c r="J38" i="7"/>
  <c r="H2" i="7"/>
  <c r="I2" i="7"/>
  <c r="J2" i="7"/>
  <c r="G2" i="7"/>
  <c r="D21" i="2" l="1"/>
  <c r="I40" i="1" l="1"/>
  <c r="E85" i="3"/>
  <c r="E86" i="3"/>
  <c r="E87" i="3"/>
  <c r="E88" i="3"/>
  <c r="E84" i="3"/>
  <c r="C40" i="1"/>
  <c r="D40" i="1"/>
  <c r="H40" i="1"/>
  <c r="M40" i="1"/>
  <c r="N40" i="1"/>
  <c r="E89" i="3" l="1"/>
  <c r="B38" i="3" s="1"/>
  <c r="L40" i="1" s="1"/>
  <c r="F88" i="3"/>
  <c r="E38" i="3" s="1"/>
  <c r="G40" i="1" s="1"/>
  <c r="F85" i="3"/>
  <c r="C38" i="3" s="1"/>
  <c r="B40" i="1" s="1"/>
  <c r="M29" i="1"/>
  <c r="M30" i="1"/>
  <c r="M31" i="1"/>
  <c r="M32" i="1"/>
  <c r="M33" i="1"/>
  <c r="M34" i="1"/>
  <c r="M35" i="1"/>
  <c r="M36" i="1"/>
  <c r="M37" i="1"/>
  <c r="M38" i="1"/>
  <c r="M39" i="1"/>
  <c r="M28" i="1"/>
  <c r="H29" i="1"/>
  <c r="H30" i="1"/>
  <c r="H31" i="1"/>
  <c r="H32" i="1"/>
  <c r="H33" i="1"/>
  <c r="H34" i="1"/>
  <c r="H35" i="1"/>
  <c r="H36" i="1"/>
  <c r="H37" i="1"/>
  <c r="H38" i="1"/>
  <c r="H39" i="1"/>
  <c r="H28" i="1"/>
  <c r="C29" i="1"/>
  <c r="C30" i="1"/>
  <c r="C31" i="1"/>
  <c r="C32" i="1"/>
  <c r="C33" i="1"/>
  <c r="C34" i="1"/>
  <c r="C35" i="1"/>
  <c r="C36" i="1"/>
  <c r="C37" i="1"/>
  <c r="C38" i="1"/>
  <c r="C39" i="1"/>
  <c r="C28" i="1"/>
  <c r="E46" i="3" l="1"/>
  <c r="E45" i="3"/>
  <c r="E44" i="3"/>
  <c r="E43" i="3"/>
  <c r="E42" i="3"/>
  <c r="E49" i="3"/>
  <c r="E50" i="3"/>
  <c r="E51" i="3"/>
  <c r="E52" i="3"/>
  <c r="E48" i="3"/>
  <c r="E58" i="3"/>
  <c r="E57" i="3"/>
  <c r="E56" i="3"/>
  <c r="E55" i="3"/>
  <c r="E54" i="3"/>
  <c r="E82" i="3"/>
  <c r="E81" i="3"/>
  <c r="E80" i="3"/>
  <c r="E79" i="3"/>
  <c r="E78" i="3"/>
  <c r="E76" i="3"/>
  <c r="E75" i="3"/>
  <c r="E74" i="3"/>
  <c r="E73" i="3"/>
  <c r="E72" i="3"/>
  <c r="E70" i="3"/>
  <c r="E69" i="3"/>
  <c r="E68" i="3"/>
  <c r="E67" i="3"/>
  <c r="E66" i="3"/>
  <c r="E64" i="3"/>
  <c r="E63" i="3"/>
  <c r="E62" i="3"/>
  <c r="E61" i="3"/>
  <c r="E60" i="3"/>
  <c r="F45" i="3" l="1"/>
  <c r="F51" i="3"/>
  <c r="F43" i="3"/>
  <c r="C31" i="3" s="1"/>
  <c r="B33" i="1" s="1"/>
  <c r="E47" i="3"/>
  <c r="B31" i="3" s="1"/>
  <c r="L33" i="1" s="1"/>
  <c r="E53" i="3"/>
  <c r="B32" i="3" s="1"/>
  <c r="L34" i="1" s="1"/>
  <c r="F49" i="3"/>
  <c r="C32" i="3" s="1"/>
  <c r="B34" i="1" s="1"/>
  <c r="N39" i="1" l="1"/>
  <c r="N38" i="1"/>
  <c r="N25" i="1"/>
  <c r="N26" i="1"/>
  <c r="N27" i="1"/>
  <c r="N28" i="1"/>
  <c r="N29" i="1"/>
  <c r="N30" i="1"/>
  <c r="N31" i="1"/>
  <c r="N32" i="1"/>
  <c r="N33" i="1"/>
  <c r="N34" i="1"/>
  <c r="N35" i="1"/>
  <c r="N36" i="1"/>
  <c r="N37" i="1"/>
  <c r="N24" i="1"/>
  <c r="D39" i="1"/>
  <c r="D38" i="1"/>
  <c r="D25" i="1"/>
  <c r="D26" i="1"/>
  <c r="D27" i="1"/>
  <c r="D28" i="1"/>
  <c r="D29" i="1"/>
  <c r="D30" i="1"/>
  <c r="D31" i="1"/>
  <c r="D32" i="1"/>
  <c r="D33" i="1"/>
  <c r="D34" i="1"/>
  <c r="D35" i="1"/>
  <c r="D36" i="1"/>
  <c r="D37" i="1"/>
  <c r="D24" i="1"/>
  <c r="E83" i="3" l="1"/>
  <c r="B37" i="3" s="1"/>
  <c r="L39" i="1" s="1"/>
  <c r="E77" i="3"/>
  <c r="B36" i="3" s="1"/>
  <c r="E71" i="3"/>
  <c r="B35" i="3" s="1"/>
  <c r="L37" i="1" s="1"/>
  <c r="E65" i="3"/>
  <c r="B34" i="3" s="1"/>
  <c r="L36" i="1" s="1"/>
  <c r="F82" i="3"/>
  <c r="E37" i="3" s="1"/>
  <c r="G39" i="1" s="1"/>
  <c r="F79" i="3"/>
  <c r="C37" i="3" s="1"/>
  <c r="B39" i="1" s="1"/>
  <c r="E39" i="1" s="1"/>
  <c r="F76" i="3"/>
  <c r="E36" i="3" s="1"/>
  <c r="F73" i="3"/>
  <c r="C36" i="3" s="1"/>
  <c r="F70" i="3"/>
  <c r="E35" i="3" s="1"/>
  <c r="F67" i="3"/>
  <c r="C35" i="3" s="1"/>
  <c r="F55" i="3"/>
  <c r="C33" i="3" s="1"/>
  <c r="B35" i="1" s="1"/>
  <c r="D20" i="2" l="1"/>
  <c r="I39" i="1" s="1"/>
  <c r="J39" i="1" s="1"/>
  <c r="O39" i="1" s="1"/>
  <c r="B4" i="10"/>
  <c r="B42" i="10" l="1"/>
  <c r="D42" i="10"/>
  <c r="C42" i="10"/>
  <c r="E42" i="10"/>
  <c r="B41" i="10"/>
  <c r="B41" i="6" s="1"/>
  <c r="D41" i="10"/>
  <c r="C41" i="10"/>
  <c r="B38" i="10"/>
  <c r="G38" i="10" s="1"/>
  <c r="G38" i="6" s="1"/>
  <c r="E41" i="10"/>
  <c r="E9" i="10"/>
  <c r="E9" i="6" s="1"/>
  <c r="B21" i="10"/>
  <c r="G21" i="10" s="1"/>
  <c r="G21" i="6" s="1"/>
  <c r="B6" i="10"/>
  <c r="G6" i="10" s="1"/>
  <c r="G6" i="6" s="1"/>
  <c r="E16" i="10"/>
  <c r="E16" i="6" s="1"/>
  <c r="E28" i="10"/>
  <c r="E28" i="6" s="1"/>
  <c r="C6" i="10"/>
  <c r="H6" i="10" s="1"/>
  <c r="H6" i="6" s="1"/>
  <c r="E12" i="10"/>
  <c r="E12" i="6" s="1"/>
  <c r="B17" i="10"/>
  <c r="G17" i="10" s="1"/>
  <c r="G17" i="6" s="1"/>
  <c r="D23" i="10"/>
  <c r="D23" i="6" s="1"/>
  <c r="B30" i="10"/>
  <c r="B30" i="6" s="1"/>
  <c r="C15" i="10"/>
  <c r="C15" i="6" s="1"/>
  <c r="E25" i="10"/>
  <c r="E25" i="6" s="1"/>
  <c r="D11" i="10"/>
  <c r="I11" i="10" s="1"/>
  <c r="I11" i="6" s="1"/>
  <c r="C23" i="10"/>
  <c r="C23" i="6" s="1"/>
  <c r="D8" i="10"/>
  <c r="I8" i="10" s="1"/>
  <c r="I8" i="6" s="1"/>
  <c r="C14" i="10"/>
  <c r="H14" i="10" s="1"/>
  <c r="H14" i="6" s="1"/>
  <c r="D19" i="10"/>
  <c r="D19" i="6" s="1"/>
  <c r="B25" i="10"/>
  <c r="G25" i="10" s="1"/>
  <c r="G25" i="6" s="1"/>
  <c r="C7" i="10"/>
  <c r="E8" i="10"/>
  <c r="C10" i="10"/>
  <c r="B13" i="10"/>
  <c r="D15" i="10"/>
  <c r="E17" i="10"/>
  <c r="B22" i="10"/>
  <c r="D24" i="10"/>
  <c r="C26" i="10"/>
  <c r="C31" i="10"/>
  <c r="C39" i="10"/>
  <c r="D7" i="10"/>
  <c r="B9" i="10"/>
  <c r="B14" i="10"/>
  <c r="D16" i="10"/>
  <c r="C18" i="10"/>
  <c r="E20" i="10"/>
  <c r="C22" i="10"/>
  <c r="E24" i="10"/>
  <c r="D27" i="10"/>
  <c r="D32" i="10"/>
  <c r="D40" i="10"/>
  <c r="B8" i="10"/>
  <c r="C9" i="10"/>
  <c r="D10" i="10"/>
  <c r="E11" i="10"/>
  <c r="B16" i="10"/>
  <c r="C17" i="10"/>
  <c r="D18" i="10"/>
  <c r="E19" i="10"/>
  <c r="B24" i="10"/>
  <c r="C25" i="10"/>
  <c r="D26" i="10"/>
  <c r="E27" i="10"/>
  <c r="B32" i="10"/>
  <c r="C33" i="10"/>
  <c r="D34" i="10"/>
  <c r="G4" i="10"/>
  <c r="B7" i="10"/>
  <c r="C8" i="10"/>
  <c r="D9" i="10"/>
  <c r="E10" i="10"/>
  <c r="B15" i="10"/>
  <c r="C16" i="10"/>
  <c r="D17" i="10"/>
  <c r="E18" i="10"/>
  <c r="B23" i="10"/>
  <c r="C24" i="10"/>
  <c r="D25" i="10"/>
  <c r="E26" i="10"/>
  <c r="B31" i="10"/>
  <c r="C32" i="10"/>
  <c r="D33" i="10"/>
  <c r="C40" i="10"/>
  <c r="H40" i="10" s="1"/>
  <c r="C30" i="10"/>
  <c r="E7" i="10"/>
  <c r="B12" i="10"/>
  <c r="D14" i="10"/>
  <c r="D22" i="10"/>
  <c r="C29" i="10"/>
  <c r="D38" i="10"/>
  <c r="B11" i="10"/>
  <c r="C28" i="10"/>
  <c r="B29" i="10"/>
  <c r="D31" i="10"/>
  <c r="C38" i="10"/>
  <c r="D39" i="10"/>
  <c r="D6" i="10"/>
  <c r="C13" i="10"/>
  <c r="E15" i="10"/>
  <c r="B20" i="10"/>
  <c r="C21" i="10"/>
  <c r="E23" i="10"/>
  <c r="B28" i="10"/>
  <c r="D30" i="10"/>
  <c r="B36" i="10"/>
  <c r="C37" i="10"/>
  <c r="E6" i="10"/>
  <c r="C12" i="10"/>
  <c r="D13" i="10"/>
  <c r="E14" i="10"/>
  <c r="B19" i="10"/>
  <c r="C20" i="10"/>
  <c r="D21" i="10"/>
  <c r="E22" i="10"/>
  <c r="B27" i="10"/>
  <c r="D29" i="10"/>
  <c r="B35" i="10"/>
  <c r="C36" i="10"/>
  <c r="D37" i="10"/>
  <c r="B10" i="10"/>
  <c r="C11" i="10"/>
  <c r="D12" i="10"/>
  <c r="E13" i="10"/>
  <c r="B18" i="10"/>
  <c r="C19" i="10"/>
  <c r="D20" i="10"/>
  <c r="E21" i="10"/>
  <c r="B26" i="10"/>
  <c r="C27" i="10"/>
  <c r="D28" i="10"/>
  <c r="E29" i="10"/>
  <c r="B34" i="10"/>
  <c r="C35" i="10"/>
  <c r="D36" i="10"/>
  <c r="B33" i="10"/>
  <c r="C34" i="10"/>
  <c r="D35" i="10"/>
  <c r="D9" i="2"/>
  <c r="I28" i="1" s="1"/>
  <c r="J42" i="10" l="1"/>
  <c r="J42" i="6" s="1"/>
  <c r="E42" i="6"/>
  <c r="H42" i="10"/>
  <c r="H42" i="6" s="1"/>
  <c r="C42" i="6"/>
  <c r="I42" i="10"/>
  <c r="I42" i="6" s="1"/>
  <c r="D42" i="6"/>
  <c r="G42" i="10"/>
  <c r="G42" i="6" s="1"/>
  <c r="B42" i="6"/>
  <c r="H41" i="10"/>
  <c r="H41" i="6" s="1"/>
  <c r="C41" i="6"/>
  <c r="J41" i="10"/>
  <c r="J41" i="6" s="1"/>
  <c r="E41" i="6"/>
  <c r="G41" i="10"/>
  <c r="G41" i="6" s="1"/>
  <c r="I41" i="10"/>
  <c r="I41" i="6" s="1"/>
  <c r="D41" i="6"/>
  <c r="H15" i="10"/>
  <c r="H15" i="6" s="1"/>
  <c r="B38" i="6"/>
  <c r="B17" i="6"/>
  <c r="D11" i="6"/>
  <c r="H23" i="10"/>
  <c r="H23" i="6" s="1"/>
  <c r="C6" i="6"/>
  <c r="I23" i="10"/>
  <c r="I23" i="6" s="1"/>
  <c r="G30" i="10"/>
  <c r="G30" i="6" s="1"/>
  <c r="B21" i="6"/>
  <c r="I19" i="10"/>
  <c r="I19" i="6" s="1"/>
  <c r="B6" i="6"/>
  <c r="C14" i="6"/>
  <c r="D8" i="6"/>
  <c r="B25" i="6"/>
  <c r="H35" i="10"/>
  <c r="H35" i="6" s="1"/>
  <c r="C35" i="6"/>
  <c r="H19" i="10"/>
  <c r="H19" i="6" s="1"/>
  <c r="C19" i="6"/>
  <c r="G27" i="10"/>
  <c r="G27" i="6" s="1"/>
  <c r="B27" i="6"/>
  <c r="G29" i="10"/>
  <c r="G29" i="6" s="1"/>
  <c r="B29" i="6"/>
  <c r="H30" i="10"/>
  <c r="H30" i="6" s="1"/>
  <c r="C30" i="6"/>
  <c r="I17" i="10"/>
  <c r="I17" i="6" s="1"/>
  <c r="D17" i="6"/>
  <c r="G24" i="10"/>
  <c r="G24" i="6" s="1"/>
  <c r="B24" i="6"/>
  <c r="I16" i="10"/>
  <c r="I16" i="6" s="1"/>
  <c r="D16" i="6"/>
  <c r="H10" i="10"/>
  <c r="H10" i="6" s="1"/>
  <c r="C10" i="6"/>
  <c r="G33" i="10"/>
  <c r="G33" i="6" s="1"/>
  <c r="B33" i="6"/>
  <c r="G34" i="10"/>
  <c r="G34" i="6" s="1"/>
  <c r="B34" i="6"/>
  <c r="G26" i="10"/>
  <c r="G26" i="6" s="1"/>
  <c r="B26" i="6"/>
  <c r="G18" i="10"/>
  <c r="G18" i="6" s="1"/>
  <c r="B18" i="6"/>
  <c r="G10" i="10"/>
  <c r="G10" i="6" s="1"/>
  <c r="B10" i="6"/>
  <c r="G35" i="10"/>
  <c r="G35" i="6" s="1"/>
  <c r="B35" i="6"/>
  <c r="E22" i="6"/>
  <c r="E14" i="6"/>
  <c r="I30" i="10"/>
  <c r="I30" i="6" s="1"/>
  <c r="D30" i="6"/>
  <c r="G20" i="10"/>
  <c r="G20" i="6" s="1"/>
  <c r="B20" i="6"/>
  <c r="I39" i="10"/>
  <c r="I39" i="6" s="1"/>
  <c r="D39" i="6"/>
  <c r="H28" i="10"/>
  <c r="H28" i="6" s="1"/>
  <c r="C28" i="6"/>
  <c r="I22" i="10"/>
  <c r="I22" i="6" s="1"/>
  <c r="D22" i="6"/>
  <c r="H40" i="6"/>
  <c r="C40" i="6"/>
  <c r="H32" i="10"/>
  <c r="H32" i="6" s="1"/>
  <c r="C32" i="6"/>
  <c r="H24" i="10"/>
  <c r="H24" i="6" s="1"/>
  <c r="C24" i="6"/>
  <c r="H16" i="10"/>
  <c r="H16" i="6" s="1"/>
  <c r="C16" i="6"/>
  <c r="H8" i="10"/>
  <c r="H8" i="6" s="1"/>
  <c r="C8" i="6"/>
  <c r="E27" i="6"/>
  <c r="E19" i="6"/>
  <c r="E11" i="6"/>
  <c r="I40" i="10"/>
  <c r="I40" i="6" s="1"/>
  <c r="D40" i="6"/>
  <c r="H22" i="10"/>
  <c r="H22" i="6" s="1"/>
  <c r="C22" i="6"/>
  <c r="G14" i="10"/>
  <c r="G14" i="6" s="1"/>
  <c r="B14" i="6"/>
  <c r="H31" i="10"/>
  <c r="H31" i="6" s="1"/>
  <c r="C31" i="6"/>
  <c r="E17" i="6"/>
  <c r="E8" i="6"/>
  <c r="H27" i="10"/>
  <c r="H27" i="6" s="1"/>
  <c r="C27" i="6"/>
  <c r="H36" i="10"/>
  <c r="H36" i="6" s="1"/>
  <c r="C36" i="6"/>
  <c r="E6" i="6"/>
  <c r="H21" i="10"/>
  <c r="H21" i="6" s="1"/>
  <c r="C21" i="6"/>
  <c r="E7" i="6"/>
  <c r="I25" i="10"/>
  <c r="I25" i="6" s="1"/>
  <c r="D25" i="6"/>
  <c r="G16" i="10"/>
  <c r="G16" i="6" s="1"/>
  <c r="B16" i="6"/>
  <c r="E24" i="6"/>
  <c r="G22" i="10"/>
  <c r="G22" i="6" s="1"/>
  <c r="B22" i="6"/>
  <c r="E29" i="6"/>
  <c r="E21" i="6"/>
  <c r="E13" i="6"/>
  <c r="I21" i="10"/>
  <c r="I21" i="6" s="1"/>
  <c r="D21" i="6"/>
  <c r="I13" i="10"/>
  <c r="I13" i="6" s="1"/>
  <c r="D13" i="6"/>
  <c r="H37" i="10"/>
  <c r="H37" i="6" s="1"/>
  <c r="C37" i="6"/>
  <c r="G28" i="10"/>
  <c r="G28" i="6" s="1"/>
  <c r="B28" i="6"/>
  <c r="E15" i="6"/>
  <c r="H38" i="10"/>
  <c r="H38" i="6" s="1"/>
  <c r="C38" i="6"/>
  <c r="G11" i="10"/>
  <c r="G11" i="6" s="1"/>
  <c r="B11" i="6"/>
  <c r="I14" i="10"/>
  <c r="I14" i="6" s="1"/>
  <c r="D14" i="6"/>
  <c r="G31" i="10"/>
  <c r="G31" i="6" s="1"/>
  <c r="B31" i="6"/>
  <c r="G23" i="10"/>
  <c r="G23" i="6" s="1"/>
  <c r="B23" i="6"/>
  <c r="G15" i="10"/>
  <c r="G15" i="6" s="1"/>
  <c r="B15" i="6"/>
  <c r="G7" i="10"/>
  <c r="G7" i="6" s="1"/>
  <c r="B7" i="6"/>
  <c r="I34" i="10"/>
  <c r="I34" i="6" s="1"/>
  <c r="D34" i="6"/>
  <c r="I26" i="10"/>
  <c r="I26" i="6" s="1"/>
  <c r="D26" i="6"/>
  <c r="I18" i="10"/>
  <c r="I18" i="6" s="1"/>
  <c r="D18" i="6"/>
  <c r="I10" i="10"/>
  <c r="I10" i="6" s="1"/>
  <c r="D10" i="6"/>
  <c r="I32" i="10"/>
  <c r="I32" i="6" s="1"/>
  <c r="D32" i="6"/>
  <c r="E20" i="6"/>
  <c r="B9" i="6"/>
  <c r="G9" i="10"/>
  <c r="G9" i="6" s="1"/>
  <c r="H26" i="10"/>
  <c r="H26" i="6" s="1"/>
  <c r="C26" i="6"/>
  <c r="I15" i="10"/>
  <c r="I15" i="6" s="1"/>
  <c r="D15" i="6"/>
  <c r="H7" i="10"/>
  <c r="H7" i="6" s="1"/>
  <c r="C7" i="6"/>
  <c r="H34" i="10"/>
  <c r="H34" i="6" s="1"/>
  <c r="C34" i="6"/>
  <c r="H11" i="10"/>
  <c r="H11" i="6" s="1"/>
  <c r="C11" i="6"/>
  <c r="G19" i="10"/>
  <c r="G19" i="6" s="1"/>
  <c r="B19" i="6"/>
  <c r="I6" i="10"/>
  <c r="I6" i="6" s="1"/>
  <c r="D6" i="6"/>
  <c r="H29" i="10"/>
  <c r="H29" i="6" s="1"/>
  <c r="C29" i="6"/>
  <c r="I33" i="10"/>
  <c r="I33" i="6" s="1"/>
  <c r="D33" i="6"/>
  <c r="I9" i="10"/>
  <c r="I9" i="6" s="1"/>
  <c r="D9" i="6"/>
  <c r="G32" i="10"/>
  <c r="G32" i="6" s="1"/>
  <c r="B32" i="6"/>
  <c r="G8" i="10"/>
  <c r="G8" i="6" s="1"/>
  <c r="B8" i="6"/>
  <c r="H39" i="10"/>
  <c r="H39" i="6" s="1"/>
  <c r="C39" i="6"/>
  <c r="I35" i="10"/>
  <c r="I35" i="6" s="1"/>
  <c r="D35" i="6"/>
  <c r="I36" i="10"/>
  <c r="I36" i="6" s="1"/>
  <c r="D36" i="6"/>
  <c r="I28" i="10"/>
  <c r="I28" i="6" s="1"/>
  <c r="D28" i="6"/>
  <c r="I20" i="10"/>
  <c r="I20" i="6" s="1"/>
  <c r="D20" i="6"/>
  <c r="I12" i="10"/>
  <c r="I12" i="6" s="1"/>
  <c r="D12" i="6"/>
  <c r="I37" i="10"/>
  <c r="I37" i="6" s="1"/>
  <c r="D37" i="6"/>
  <c r="I29" i="10"/>
  <c r="I29" i="6" s="1"/>
  <c r="D29" i="6"/>
  <c r="H20" i="10"/>
  <c r="H20" i="6" s="1"/>
  <c r="C20" i="6"/>
  <c r="H12" i="10"/>
  <c r="H12" i="6" s="1"/>
  <c r="C12" i="6"/>
  <c r="G36" i="10"/>
  <c r="G36" i="6" s="1"/>
  <c r="B36" i="6"/>
  <c r="E23" i="6"/>
  <c r="H13" i="10"/>
  <c r="H13" i="6" s="1"/>
  <c r="C13" i="6"/>
  <c r="I31" i="10"/>
  <c r="I31" i="6" s="1"/>
  <c r="D31" i="6"/>
  <c r="I38" i="10"/>
  <c r="I38" i="6" s="1"/>
  <c r="D38" i="6"/>
  <c r="G12" i="10"/>
  <c r="G12" i="6" s="1"/>
  <c r="B12" i="6"/>
  <c r="E26" i="6"/>
  <c r="E18" i="6"/>
  <c r="E10" i="6"/>
  <c r="H33" i="10"/>
  <c r="H33" i="6" s="1"/>
  <c r="C33" i="6"/>
  <c r="H25" i="10"/>
  <c r="H25" i="6" s="1"/>
  <c r="C25" i="6"/>
  <c r="H17" i="10"/>
  <c r="H17" i="6" s="1"/>
  <c r="C17" i="6"/>
  <c r="H9" i="10"/>
  <c r="H9" i="6" s="1"/>
  <c r="C9" i="6"/>
  <c r="I27" i="10"/>
  <c r="I27" i="6" s="1"/>
  <c r="D27" i="6"/>
  <c r="H18" i="10"/>
  <c r="H18" i="6" s="1"/>
  <c r="C18" i="6"/>
  <c r="D7" i="6"/>
  <c r="I7" i="10"/>
  <c r="I7" i="6" s="1"/>
  <c r="I24" i="10"/>
  <c r="I24" i="6" s="1"/>
  <c r="D24" i="6"/>
  <c r="G13" i="10"/>
  <c r="G13" i="6" s="1"/>
  <c r="B13" i="6"/>
  <c r="J29" i="10" l="1"/>
  <c r="J29" i="6" s="1"/>
  <c r="J28" i="10"/>
  <c r="J28" i="6" s="1"/>
  <c r="J27" i="10"/>
  <c r="J27" i="6" s="1"/>
  <c r="J26" i="10"/>
  <c r="J26" i="6" s="1"/>
  <c r="J25" i="10"/>
  <c r="J25" i="6" s="1"/>
  <c r="J24" i="10"/>
  <c r="J24" i="6" s="1"/>
  <c r="J23" i="10"/>
  <c r="J23" i="6" s="1"/>
  <c r="J22" i="10"/>
  <c r="J22" i="6" s="1"/>
  <c r="J21" i="10"/>
  <c r="J21" i="6" s="1"/>
  <c r="J20" i="10"/>
  <c r="J20" i="6" s="1"/>
  <c r="J19" i="10"/>
  <c r="J19" i="6" s="1"/>
  <c r="J18" i="10"/>
  <c r="J18" i="6" s="1"/>
  <c r="J17" i="10"/>
  <c r="J17" i="6" s="1"/>
  <c r="J16" i="10"/>
  <c r="J16" i="6" s="1"/>
  <c r="J15" i="10"/>
  <c r="J15" i="6" s="1"/>
  <c r="J14" i="10"/>
  <c r="J14" i="6" s="1"/>
  <c r="J13" i="10"/>
  <c r="J13" i="6" s="1"/>
  <c r="J12" i="10"/>
  <c r="J12" i="6" s="1"/>
  <c r="J11" i="10"/>
  <c r="J11" i="6" s="1"/>
  <c r="J10" i="10"/>
  <c r="J10" i="6" s="1"/>
  <c r="J9" i="10"/>
  <c r="J9" i="6" s="1"/>
  <c r="J8" i="10"/>
  <c r="J8" i="6" s="1"/>
  <c r="J7" i="10"/>
  <c r="J7" i="6" s="1"/>
  <c r="J6" i="10"/>
  <c r="J6" i="6" s="1"/>
  <c r="D19" i="2" l="1"/>
  <c r="I38" i="1" s="1"/>
  <c r="F63" i="3" l="1"/>
  <c r="F61" i="3"/>
  <c r="C34" i="3" s="1"/>
  <c r="B36" i="1" s="1"/>
  <c r="F57" i="3"/>
  <c r="E59" i="3"/>
  <c r="B33" i="3" s="1"/>
  <c r="L35" i="1" s="1"/>
  <c r="B37" i="10" s="1"/>
  <c r="B37" i="6" l="1"/>
  <c r="G37" i="10"/>
  <c r="G37" i="6" s="1"/>
  <c r="B38" i="1"/>
  <c r="E38" i="1" s="1"/>
  <c r="B37" i="1"/>
  <c r="B39" i="10"/>
  <c r="G38" i="1"/>
  <c r="G37" i="1"/>
  <c r="L38" i="1"/>
  <c r="B40" i="10" s="1"/>
  <c r="E2" i="3"/>
  <c r="E3" i="3"/>
  <c r="G40" i="10" l="1"/>
  <c r="G40" i="6" s="1"/>
  <c r="B40" i="6"/>
  <c r="G39" i="10"/>
  <c r="G39" i="6" s="1"/>
  <c r="B39" i="6"/>
  <c r="J38" i="1"/>
  <c r="O38" i="1" s="1"/>
  <c r="E40" i="10" s="1"/>
  <c r="D6" i="2"/>
  <c r="I25" i="1" s="1"/>
  <c r="D7" i="2"/>
  <c r="I26" i="1" s="1"/>
  <c r="D8" i="2"/>
  <c r="I27" i="1" s="1"/>
  <c r="D10" i="2"/>
  <c r="I29" i="1" s="1"/>
  <c r="D11" i="2"/>
  <c r="I30" i="1" s="1"/>
  <c r="D12" i="2"/>
  <c r="I31" i="1" s="1"/>
  <c r="D13" i="2"/>
  <c r="I32" i="1" s="1"/>
  <c r="D14" i="2"/>
  <c r="I33" i="1" s="1"/>
  <c r="D15" i="2"/>
  <c r="I34" i="1" s="1"/>
  <c r="D16" i="2"/>
  <c r="I35" i="1" s="1"/>
  <c r="D17" i="2"/>
  <c r="I36" i="1" s="1"/>
  <c r="D18" i="2"/>
  <c r="I37" i="1" s="1"/>
  <c r="D5" i="2"/>
  <c r="I24" i="1" s="1"/>
  <c r="J40" i="10" l="1"/>
  <c r="J40" i="6" s="1"/>
  <c r="E40" i="6"/>
  <c r="G4" i="6"/>
  <c r="J31" i="1" l="1"/>
  <c r="E5" i="3"/>
  <c r="E6" i="3"/>
  <c r="E7" i="3"/>
  <c r="E8" i="3"/>
  <c r="E9" i="3"/>
  <c r="E10" i="3"/>
  <c r="E11" i="3"/>
  <c r="E12" i="3"/>
  <c r="E13" i="3"/>
  <c r="E14" i="3"/>
  <c r="E15" i="3"/>
  <c r="E16" i="3"/>
  <c r="E17" i="3"/>
  <c r="E18" i="3"/>
  <c r="E19" i="3"/>
  <c r="E20" i="3"/>
  <c r="E21" i="3"/>
  <c r="E22" i="3"/>
  <c r="E23" i="3"/>
  <c r="E24" i="3"/>
  <c r="E25" i="3"/>
  <c r="E26" i="3"/>
  <c r="E27" i="3"/>
  <c r="E28" i="3"/>
  <c r="E29" i="3"/>
  <c r="E30" i="3"/>
  <c r="E31" i="3"/>
  <c r="G33" i="1" s="1"/>
  <c r="E32" i="3"/>
  <c r="G34" i="1" s="1"/>
  <c r="E33" i="3"/>
  <c r="G35" i="1" s="1"/>
  <c r="E34" i="3"/>
  <c r="G36" i="1" s="1"/>
  <c r="J36" i="1" s="1"/>
  <c r="E4" i="3"/>
  <c r="E29" i="1"/>
  <c r="E30" i="1"/>
  <c r="E31" i="1"/>
  <c r="E32" i="1"/>
  <c r="E33" i="1"/>
  <c r="E34" i="1"/>
  <c r="E35" i="1"/>
  <c r="E36" i="1"/>
  <c r="E37" i="1"/>
  <c r="E28" i="1"/>
  <c r="J29" i="1"/>
  <c r="O29" i="1" l="1"/>
  <c r="E31" i="10" s="1"/>
  <c r="O31" i="1"/>
  <c r="E33" i="10" s="1"/>
  <c r="J33" i="1"/>
  <c r="O33" i="1" s="1"/>
  <c r="E35" i="10" s="1"/>
  <c r="O36" i="1"/>
  <c r="E38" i="10" s="1"/>
  <c r="J35" i="1"/>
  <c r="O35" i="1" s="1"/>
  <c r="E37" i="10" s="1"/>
  <c r="J32" i="1"/>
  <c r="O32" i="1" s="1"/>
  <c r="E34" i="10" s="1"/>
  <c r="J30" i="1"/>
  <c r="O30" i="1" s="1"/>
  <c r="E32" i="10" s="1"/>
  <c r="J28" i="1"/>
  <c r="O28" i="1" s="1"/>
  <c r="E30" i="10" s="1"/>
  <c r="J37" i="1"/>
  <c r="O37" i="1" s="1"/>
  <c r="E39" i="10" s="1"/>
  <c r="J34" i="1"/>
  <c r="O34" i="1" s="1"/>
  <c r="E36" i="10" s="1"/>
  <c r="J38" i="10" l="1"/>
  <c r="J38" i="6" s="1"/>
  <c r="E38" i="6"/>
  <c r="J32" i="10"/>
  <c r="J32" i="6" s="1"/>
  <c r="E32" i="6"/>
  <c r="J35" i="10"/>
  <c r="J35" i="6" s="1"/>
  <c r="E35" i="6"/>
  <c r="J36" i="10"/>
  <c r="J36" i="6" s="1"/>
  <c r="E36" i="6"/>
  <c r="J34" i="10"/>
  <c r="J34" i="6" s="1"/>
  <c r="E34" i="6"/>
  <c r="J33" i="10"/>
  <c r="J33" i="6" s="1"/>
  <c r="E33" i="6"/>
  <c r="J30" i="10"/>
  <c r="J30" i="6" s="1"/>
  <c r="E30" i="6"/>
  <c r="J39" i="10"/>
  <c r="J39" i="6" s="1"/>
  <c r="E39" i="6"/>
  <c r="J37" i="10"/>
  <c r="J37" i="6" s="1"/>
  <c r="E37" i="6"/>
  <c r="J31" i="10"/>
  <c r="J31" i="6" s="1"/>
  <c r="E31" i="6"/>
</calcChain>
</file>

<file path=xl/sharedStrings.xml><?xml version="1.0" encoding="utf-8"?>
<sst xmlns="http://schemas.openxmlformats.org/spreadsheetml/2006/main" count="1106" uniqueCount="128">
  <si>
    <t>Year</t>
  </si>
  <si>
    <t>Great Britain</t>
  </si>
  <si>
    <t>1999/00</t>
  </si>
  <si>
    <t>..</t>
  </si>
  <si>
    <t>2000/01</t>
  </si>
  <si>
    <t>2001/02</t>
  </si>
  <si>
    <t>2002/03</t>
  </si>
  <si>
    <t>2003/04</t>
  </si>
  <si>
    <t>2004/05</t>
  </si>
  <si>
    <t>2005/06</t>
  </si>
  <si>
    <t>2006/07</t>
  </si>
  <si>
    <t>2007/08</t>
  </si>
  <si>
    <t>2008/09</t>
  </si>
  <si>
    <t>2009/10</t>
  </si>
  <si>
    <t>2010/11</t>
  </si>
  <si>
    <t>2011/12</t>
  </si>
  <si>
    <t>2012/13</t>
  </si>
  <si>
    <t>2013/14</t>
  </si>
  <si>
    <t>2014/15</t>
  </si>
  <si>
    <t>Deliberate</t>
  </si>
  <si>
    <t>2001-02</t>
  </si>
  <si>
    <t>2002-03</t>
  </si>
  <si>
    <t>2003-04</t>
  </si>
  <si>
    <t>2004-05</t>
  </si>
  <si>
    <t>2005-06</t>
  </si>
  <si>
    <t>2006-07</t>
  </si>
  <si>
    <t>2007-08</t>
  </si>
  <si>
    <t>2008-09</t>
  </si>
  <si>
    <t>2009-10</t>
  </si>
  <si>
    <t>2010-11</t>
  </si>
  <si>
    <t>2011-12</t>
  </si>
  <si>
    <t>2012-13</t>
  </si>
  <si>
    <t>1983/84</t>
  </si>
  <si>
    <t>1984/85</t>
  </si>
  <si>
    <t>1985/86</t>
  </si>
  <si>
    <t>1986/87</t>
  </si>
  <si>
    <t>1987/88</t>
  </si>
  <si>
    <t>1988/89</t>
  </si>
  <si>
    <t>1989/90</t>
  </si>
  <si>
    <t>1990/91</t>
  </si>
  <si>
    <t>1991/92</t>
  </si>
  <si>
    <t>1992/93</t>
  </si>
  <si>
    <t>1993/94</t>
  </si>
  <si>
    <t>1994/95</t>
  </si>
  <si>
    <t>1995/96</t>
  </si>
  <si>
    <t>1996/97</t>
  </si>
  <si>
    <t>1997/98</t>
  </si>
  <si>
    <t>1998/99</t>
  </si>
  <si>
    <t>Dwellings</t>
  </si>
  <si>
    <t>fires</t>
  </si>
  <si>
    <t>accidental</t>
  </si>
  <si>
    <t>Total dwelling fires</t>
  </si>
  <si>
    <t>General note:</t>
  </si>
  <si>
    <t>Fire data are collected by the IRS which collects information on all incidents attended by fire services. For a variety of reasons some records take longer than others for fire services to upload to the IRS and therefore incident totals are constantly being increased (by relatively small numbers). This is why the differing dates that data are received by is noted above.</t>
  </si>
  <si>
    <t xml:space="preserve">Source: </t>
  </si>
  <si>
    <t>Total Dwelling fires</t>
  </si>
  <si>
    <t>Accidental dwelling fires</t>
  </si>
  <si>
    <t xml:space="preserve">Accidental </t>
  </si>
  <si>
    <t>Dwelling fires</t>
  </si>
  <si>
    <t>1981/82</t>
  </si>
  <si>
    <t>1982/83</t>
  </si>
  <si>
    <r>
      <t>2012-13</t>
    </r>
    <r>
      <rPr>
        <vertAlign val="superscript"/>
        <sz val="11"/>
        <rFont val="Calibri"/>
        <family val="2"/>
      </rPr>
      <t>r</t>
    </r>
  </si>
  <si>
    <r>
      <t>2013-14</t>
    </r>
    <r>
      <rPr>
        <vertAlign val="superscript"/>
        <sz val="11"/>
        <rFont val="Calibri"/>
        <family val="2"/>
      </rPr>
      <t>r</t>
    </r>
  </si>
  <si>
    <r>
      <t>2014-15</t>
    </r>
    <r>
      <rPr>
        <vertAlign val="superscript"/>
        <sz val="11"/>
        <rFont val="Calibri"/>
        <family val="2"/>
      </rPr>
      <t>p</t>
    </r>
  </si>
  <si>
    <t>Note on 2009/10:</t>
  </si>
  <si>
    <t>Before 1 April 2009 fire incident statistics were based on the FDR1 paper form. This approach means the statistics for before this date can be less robust, especially for non-fire incidents which were based on a sample of returns. Since this date the statistics are based on an online collection tool, the Incident Recording System (IRS).</t>
  </si>
  <si>
    <t>Deliberate dwelling fires</t>
  </si>
  <si>
    <r>
      <t>Wales</t>
    </r>
    <r>
      <rPr>
        <vertAlign val="superscript"/>
        <sz val="11"/>
        <color indexed="8"/>
        <rFont val="Calibri"/>
        <family val="2"/>
      </rPr>
      <t>5</t>
    </r>
  </si>
  <si>
    <r>
      <t>Scotland</t>
    </r>
    <r>
      <rPr>
        <vertAlign val="superscript"/>
        <sz val="11"/>
        <color indexed="8"/>
        <rFont val="Calibri"/>
        <family val="2"/>
      </rPr>
      <t>4</t>
    </r>
  </si>
  <si>
    <r>
      <t>England</t>
    </r>
    <r>
      <rPr>
        <vertAlign val="superscript"/>
        <sz val="11"/>
        <color indexed="8"/>
        <rFont val="Calibri"/>
        <family val="2"/>
      </rPr>
      <t>3</t>
    </r>
  </si>
  <si>
    <t>2000-01</t>
  </si>
  <si>
    <t>1999-00</t>
  </si>
  <si>
    <t>1998-99</t>
  </si>
  <si>
    <t>1997-98</t>
  </si>
  <si>
    <t>1996-97</t>
  </si>
  <si>
    <t>1995-96</t>
  </si>
  <si>
    <t>1994-95</t>
  </si>
  <si>
    <t>Please select total, accidental or deliberate dwelling fires from drop down list in the orange box below:</t>
  </si>
  <si>
    <t>The full set of fire statistics releases, tables and guidance can be found on our landing page, here-</t>
  </si>
  <si>
    <t>https://www.gov.uk/government/collections/fire-statistics</t>
  </si>
  <si>
    <t>2 Using Office for National Statistics mid year population estimates that fall in the relevant financial year.</t>
  </si>
  <si>
    <r>
      <t>FIRE STATISTICS TABLE 0201: Dwelling fires</t>
    </r>
    <r>
      <rPr>
        <b/>
        <sz val="11"/>
        <color indexed="9"/>
        <rFont val="Arial Black"/>
        <family val="2"/>
      </rPr>
      <t xml:space="preserve"> attended by fire and rescue services by motive</t>
    </r>
    <r>
      <rPr>
        <b/>
        <vertAlign val="superscript"/>
        <sz val="11"/>
        <color indexed="9"/>
        <rFont val="Arial Black"/>
        <family val="2"/>
      </rPr>
      <t>1</t>
    </r>
    <r>
      <rPr>
        <b/>
        <sz val="11"/>
        <color indexed="9"/>
        <rFont val="Arial Black"/>
        <family val="2"/>
      </rPr>
      <t>, population</t>
    </r>
    <r>
      <rPr>
        <b/>
        <vertAlign val="superscript"/>
        <sz val="11"/>
        <color indexed="9"/>
        <rFont val="Arial Black"/>
        <family val="2"/>
      </rPr>
      <t>2</t>
    </r>
    <r>
      <rPr>
        <b/>
        <sz val="11"/>
        <color indexed="9"/>
        <rFont val="Arial Black"/>
        <family val="2"/>
      </rPr>
      <t xml:space="preserve"> and nation</t>
    </r>
  </si>
  <si>
    <r>
      <t>1993/94</t>
    </r>
    <r>
      <rPr>
        <vertAlign val="superscript"/>
        <sz val="11"/>
        <color theme="1"/>
        <rFont val="Calibri"/>
        <family val="2"/>
        <scheme val="minor"/>
      </rPr>
      <t>6</t>
    </r>
  </si>
  <si>
    <r>
      <t>1992/93</t>
    </r>
    <r>
      <rPr>
        <vertAlign val="superscript"/>
        <sz val="11"/>
        <color theme="1"/>
        <rFont val="Calibri"/>
        <family val="2"/>
        <scheme val="minor"/>
      </rPr>
      <t>6</t>
    </r>
  </si>
  <si>
    <r>
      <t>1991/92</t>
    </r>
    <r>
      <rPr>
        <vertAlign val="superscript"/>
        <sz val="11"/>
        <color theme="1"/>
        <rFont val="Calibri"/>
        <family val="2"/>
        <scheme val="minor"/>
      </rPr>
      <t>6</t>
    </r>
  </si>
  <si>
    <r>
      <t>1990/91</t>
    </r>
    <r>
      <rPr>
        <vertAlign val="superscript"/>
        <sz val="11"/>
        <color theme="1"/>
        <rFont val="Calibri"/>
        <family val="2"/>
        <scheme val="minor"/>
      </rPr>
      <t>6</t>
    </r>
  </si>
  <si>
    <t>2015/16</t>
  </si>
  <si>
    <t>FINANCIAL_YEAR</t>
  </si>
  <si>
    <t>CAUSE_MOTIVE_CODE</t>
  </si>
  <si>
    <t>CAUSE_MOTIVE_DESCRIPTION</t>
  </si>
  <si>
    <t>Fires</t>
  </si>
  <si>
    <t xml:space="preserve">2012/13   </t>
  </si>
  <si>
    <t>Not known</t>
  </si>
  <si>
    <t>Accidental</t>
  </si>
  <si>
    <t>Deliberate - own property</t>
  </si>
  <si>
    <t>Deliberate - others property</t>
  </si>
  <si>
    <t>Deliberate - unknown owner</t>
  </si>
  <si>
    <t xml:space="preserve">2013/14   </t>
  </si>
  <si>
    <t>TOTAL</t>
  </si>
  <si>
    <t>deliberate</t>
  </si>
  <si>
    <t>England</t>
  </si>
  <si>
    <t>Scotland</t>
  </si>
  <si>
    <t>Wales</t>
  </si>
  <si>
    <t>The statistics in this table for England and Wales are National Statistics. The Scottish Fire and Rescue Service is working towards achieving UK Statistics Authority accreditation.</t>
  </si>
  <si>
    <t xml:space="preserve">.. Data not available. </t>
  </si>
  <si>
    <t>2016/17</t>
  </si>
  <si>
    <t>Dwelling Fires</t>
  </si>
  <si>
    <t>1 The motive for the fire can be recorded as one of: Accidental, Deliberate or Not Known. For the purpose of these tables accidental is defined as when the motive was recorded as either Accidental or Not Known. For more detailed technical definitions of motives, see the Fire Statistics Definitions document here:</t>
  </si>
  <si>
    <t>2013-14</t>
  </si>
  <si>
    <t>2014-15</t>
  </si>
  <si>
    <t>NATION</t>
  </si>
  <si>
    <t>CAUSE_MOTIVE</t>
  </si>
  <si>
    <t xml:space="preserve"> FIRE STATISTICS TABLE 0201: Dwelling fires attended by fire and rescue services by motive, population and nation</t>
  </si>
  <si>
    <t xml:space="preserve">It is possible to create pivot tables from the data worksheets by using the insert pivot table function. </t>
  </si>
  <si>
    <t>Scotland figures are for calendar years (1990, 1991, 1992, 1993)</t>
  </si>
  <si>
    <t>DWELLING_FIRES_COUNT</t>
  </si>
  <si>
    <t>2017/18</t>
  </si>
  <si>
    <t>Contact: FireStatistics@homeoffice.gov.uk</t>
  </si>
  <si>
    <t xml:space="preserve">Contact: stats.inclusion@gov.wales </t>
  </si>
  <si>
    <t>https://www.gov.uk/government/statistical-data-sets/fire-statistics-guidance</t>
  </si>
  <si>
    <t xml:space="preserve">3 Figures for England are from the latest statistical release, published by the Home Office on 8 November 2018. This included data received by 12 September 2018. </t>
  </si>
  <si>
    <t>Next Update: February 2019</t>
  </si>
  <si>
    <t>Last updated: 8 November 2018</t>
  </si>
  <si>
    <t>QA:</t>
  </si>
  <si>
    <t>4 Figures for Scotland are from the latest statistical release, published by the Scottish Fire and Rescue Service on 31 October 2018. This included data received by 28 June 2018.</t>
  </si>
  <si>
    <r>
      <t>This file contains information on the number of dwelling fires attended by fire and rescue services by motive, population and nation. This is for financial years from 1981/82 to 2017/18.
There are two other worksheets in this file. The 'FIRE0201' worksheet shows the number of dwelling fires attended by fire and rescue services by motive, population and nation. 'Data dwelling fires'</t>
    </r>
    <r>
      <rPr>
        <sz val="10"/>
        <color rgb="FFFF0000"/>
        <rFont val="Calibri"/>
        <family val="2"/>
        <scheme val="minor"/>
      </rPr>
      <t xml:space="preserve"> </t>
    </r>
    <r>
      <rPr>
        <sz val="10"/>
        <color rgb="FF000000"/>
        <rFont val="Calibri"/>
        <family val="2"/>
        <scheme val="minor"/>
      </rPr>
      <t>provides the raw data for the main data table.
As complete data for all nations are only available for years 2005/06 to 2017/18 only these data are included in the 'Data dwelling fires' worksheet.</t>
    </r>
  </si>
  <si>
    <t>5 Figures for Wales are from the latest statistical release (for a full financial year), published by the Welsh Government on 31 August 2018. This included data received by 5 July 2018.</t>
  </si>
  <si>
    <t>Contact: SFRS.NationalStatistics@firescotland.gov.uk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</si>
</sst>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52" x14ac:knownFonts="1">
    <font>
      <sz val="12"/>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Black"/>
      <family val="2"/>
    </font>
    <font>
      <sz val="10"/>
      <name val="Arial"/>
      <family val="2"/>
    </font>
    <font>
      <b/>
      <vertAlign val="superscript"/>
      <sz val="11"/>
      <color indexed="9"/>
      <name val="Arial Black"/>
      <family val="2"/>
    </font>
    <font>
      <vertAlign val="superscript"/>
      <sz val="11"/>
      <name val="Calibri"/>
      <family val="2"/>
    </font>
    <font>
      <vertAlign val="superscript"/>
      <sz val="11"/>
      <color indexed="8"/>
      <name val="Calibri"/>
      <family val="2"/>
    </font>
    <font>
      <sz val="12"/>
      <color theme="1"/>
      <name val="Arial"/>
      <family val="2"/>
    </font>
    <font>
      <u/>
      <sz val="11"/>
      <color theme="10"/>
      <name val="Calibri"/>
      <family val="2"/>
      <scheme val="minor"/>
    </font>
    <font>
      <b/>
      <sz val="11"/>
      <color theme="0"/>
      <name val="Arial Black"/>
      <family val="2"/>
    </font>
    <font>
      <b/>
      <sz val="11"/>
      <color theme="1"/>
      <name val="Calibri"/>
      <family val="2"/>
      <scheme val="minor"/>
    </font>
    <font>
      <sz val="12"/>
      <color theme="1"/>
      <name val="Calibri"/>
      <family val="2"/>
      <scheme val="minor"/>
    </font>
    <font>
      <b/>
      <sz val="12"/>
      <color theme="1"/>
      <name val="Calibri"/>
      <family val="2"/>
      <scheme val="minor"/>
    </font>
    <font>
      <sz val="12"/>
      <name val="Calibri"/>
      <family val="2"/>
      <scheme val="minor"/>
    </font>
    <font>
      <sz val="11"/>
      <color theme="1"/>
      <name val="Calibri"/>
      <family val="2"/>
      <scheme val="minor"/>
    </font>
    <font>
      <sz val="11"/>
      <name val="Calibri"/>
      <family val="2"/>
      <scheme val="minor"/>
    </font>
    <font>
      <sz val="11"/>
      <color theme="1"/>
      <name val="Arial"/>
      <family val="2"/>
    </font>
    <font>
      <sz val="11"/>
      <color rgb="FFFF0000"/>
      <name val="Calibri"/>
      <family val="2"/>
      <scheme val="minor"/>
    </font>
    <font>
      <u/>
      <sz val="8.5"/>
      <color indexed="12"/>
      <name val="Arial"/>
      <family val="2"/>
    </font>
    <font>
      <vertAlign val="superscript"/>
      <sz val="11"/>
      <color theme="1"/>
      <name val="Calibri"/>
      <family val="2"/>
      <scheme val="minor"/>
    </font>
    <font>
      <sz val="11"/>
      <color indexed="8"/>
      <name val="Calibri"/>
      <family val="2"/>
    </font>
    <font>
      <u/>
      <sz val="11"/>
      <color rgb="FF0000FF"/>
      <name val="Calibri"/>
      <family val="2"/>
      <scheme val="minor"/>
    </font>
    <font>
      <sz val="10"/>
      <name val="MS Sans Serif"/>
      <family val="2"/>
    </font>
    <font>
      <u/>
      <sz val="11"/>
      <name val="Calibri"/>
      <family val="2"/>
      <scheme val="minor"/>
    </font>
    <font>
      <sz val="12"/>
      <color indexed="8"/>
      <name val="Calibri"/>
      <family val="2"/>
      <scheme val="minor"/>
    </font>
    <font>
      <b/>
      <sz val="12"/>
      <name val="Calibri"/>
      <family val="2"/>
      <scheme val="minor"/>
    </font>
    <font>
      <b/>
      <sz val="12"/>
      <color rgb="FF000000"/>
      <name val="Calibri"/>
      <family val="2"/>
      <scheme val="minor"/>
    </font>
    <font>
      <sz val="9"/>
      <name val="Arial Black"/>
      <family val="2"/>
    </font>
    <font>
      <sz val="10"/>
      <color rgb="FF000000"/>
      <name val="Calibri"/>
      <family val="2"/>
      <scheme val="minor"/>
    </font>
    <font>
      <sz val="10"/>
      <color rgb="FFFF0000"/>
      <name val="Calibri"/>
      <family val="2"/>
      <scheme val="minor"/>
    </font>
    <font>
      <b/>
      <sz val="11"/>
      <color indexed="8"/>
      <name val="Calibri"/>
      <family val="2"/>
    </font>
    <font>
      <sz val="10"/>
      <color theme="1"/>
      <name val="Calibri"/>
      <family val="2"/>
      <scheme val="minor"/>
    </font>
    <font>
      <sz val="11"/>
      <color theme="1"/>
      <name val="Calibri"/>
      <family val="2"/>
    </font>
    <font>
      <b/>
      <sz val="12"/>
      <color theme="1"/>
      <name val="Arial"/>
      <family val="2"/>
    </font>
  </fonts>
  <fills count="8">
    <fill>
      <patternFill patternType="none"/>
    </fill>
    <fill>
      <patternFill patternType="gray125"/>
    </fill>
    <fill>
      <patternFill patternType="solid">
        <fgColor indexed="9"/>
        <bgColor indexed="64"/>
      </patternFill>
    </fill>
    <fill>
      <patternFill patternType="solid">
        <fgColor rgb="FFFF0000"/>
        <bgColor indexed="64"/>
      </patternFill>
    </fill>
    <fill>
      <patternFill patternType="solid">
        <fgColor theme="0"/>
        <bgColor indexed="64"/>
      </patternFill>
    </fill>
    <fill>
      <patternFill patternType="solid">
        <fgColor rgb="FFFFC000"/>
        <bgColor indexed="64"/>
      </patternFill>
    </fill>
    <fill>
      <patternFill patternType="solid">
        <fgColor rgb="FFFFFFFF"/>
        <bgColor indexed="64"/>
      </patternFill>
    </fill>
    <fill>
      <patternFill patternType="solid">
        <fgColor rgb="FFFFFFFF"/>
        <bgColor rgb="FFFFFFFF"/>
      </patternFill>
    </fill>
  </fills>
  <borders count="3">
    <border>
      <left/>
      <right/>
      <top/>
      <bottom/>
      <diagonal/>
    </border>
    <border>
      <left/>
      <right/>
      <top/>
      <bottom style="medium">
        <color rgb="FFFF0000"/>
      </bottom>
      <diagonal/>
    </border>
    <border>
      <left/>
      <right/>
      <top style="medium">
        <color rgb="FFFF0000"/>
      </top>
      <bottom style="medium">
        <color rgb="FFFF0000"/>
      </bottom>
      <diagonal/>
    </border>
  </borders>
  <cellStyleXfs count="11">
    <xf numFmtId="0" fontId="0" fillId="0" borderId="0"/>
    <xf numFmtId="43" fontId="25" fillId="0" borderId="0" applyFont="0" applyFill="0" applyBorder="0" applyAlignment="0" applyProtection="0"/>
    <xf numFmtId="0" fontId="26" fillId="0" borderId="0" applyNumberFormat="0" applyFill="0" applyBorder="0" applyAlignment="0" applyProtection="0"/>
    <xf numFmtId="0" fontId="21" fillId="0" borderId="0"/>
    <xf numFmtId="0" fontId="19" fillId="0" borderId="0"/>
    <xf numFmtId="43" fontId="19" fillId="0" borderId="0" applyFont="0" applyFill="0" applyBorder="0" applyAlignment="0" applyProtection="0"/>
    <xf numFmtId="0" fontId="36" fillId="0" borderId="0" applyNumberFormat="0" applyFill="0" applyBorder="0" applyAlignment="0" applyProtection="0">
      <alignment vertical="top"/>
      <protection locked="0"/>
    </xf>
    <xf numFmtId="9" fontId="25" fillId="0" borderId="0" applyFont="0" applyFill="0" applyBorder="0" applyAlignment="0" applyProtection="0"/>
    <xf numFmtId="0" fontId="40" fillId="0" borderId="0"/>
    <xf numFmtId="0" fontId="9" fillId="0" borderId="0"/>
    <xf numFmtId="0" fontId="21" fillId="0" borderId="0"/>
  </cellStyleXfs>
  <cellXfs count="160">
    <xf numFmtId="0" fontId="0" fillId="0" borderId="0" xfId="0"/>
    <xf numFmtId="0" fontId="0" fillId="4" borderId="0" xfId="0" applyFont="1" applyFill="1"/>
    <xf numFmtId="0" fontId="0" fillId="4" borderId="1" xfId="0" applyFill="1" applyBorder="1"/>
    <xf numFmtId="0" fontId="0" fillId="4" borderId="0" xfId="0" applyFill="1"/>
    <xf numFmtId="0" fontId="0" fillId="4" borderId="0" xfId="0" applyFill="1" applyAlignment="1">
      <alignment horizontal="right"/>
    </xf>
    <xf numFmtId="0" fontId="28" fillId="4" borderId="0" xfId="0" applyFont="1" applyFill="1"/>
    <xf numFmtId="0" fontId="26" fillId="4" borderId="0" xfId="2" applyFont="1" applyFill="1"/>
    <xf numFmtId="0" fontId="26" fillId="4" borderId="0" xfId="2" applyFill="1"/>
    <xf numFmtId="0" fontId="0" fillId="4" borderId="0" xfId="0" applyFont="1" applyFill="1" applyAlignment="1">
      <alignment horizontal="right"/>
    </xf>
    <xf numFmtId="0" fontId="29" fillId="4" borderId="0" xfId="0" applyFont="1" applyFill="1" applyBorder="1"/>
    <xf numFmtId="0" fontId="29" fillId="4" borderId="0" xfId="0" applyFont="1" applyFill="1"/>
    <xf numFmtId="0" fontId="29" fillId="4" borderId="1" xfId="0" applyFont="1" applyFill="1" applyBorder="1"/>
    <xf numFmtId="0" fontId="29" fillId="4" borderId="1" xfId="0" applyFont="1" applyFill="1" applyBorder="1" applyAlignment="1">
      <alignment horizontal="left" vertical="center" wrapText="1"/>
    </xf>
    <xf numFmtId="0" fontId="29" fillId="4" borderId="1" xfId="0" applyFont="1" applyFill="1" applyBorder="1" applyAlignment="1">
      <alignment horizontal="right" vertical="center" wrapText="1"/>
    </xf>
    <xf numFmtId="0" fontId="30" fillId="4" borderId="2" xfId="0" applyFont="1" applyFill="1" applyBorder="1" applyAlignment="1">
      <alignment horizontal="right" vertical="center" wrapText="1"/>
    </xf>
    <xf numFmtId="3" fontId="31" fillId="4" borderId="0" xfId="0" applyNumberFormat="1" applyFont="1" applyFill="1" applyBorder="1" applyAlignment="1">
      <alignment horizontal="right"/>
    </xf>
    <xf numFmtId="3" fontId="29" fillId="4" borderId="0" xfId="0" applyNumberFormat="1" applyFont="1" applyFill="1"/>
    <xf numFmtId="3" fontId="29" fillId="4" borderId="0" xfId="0" applyNumberFormat="1" applyFont="1" applyFill="1" applyAlignment="1">
      <alignment horizontal="right"/>
    </xf>
    <xf numFmtId="3" fontId="29" fillId="4" borderId="0" xfId="0" applyNumberFormat="1" applyFont="1" applyFill="1" applyBorder="1"/>
    <xf numFmtId="0" fontId="30" fillId="4" borderId="1" xfId="0" applyFont="1" applyFill="1" applyBorder="1" applyAlignment="1">
      <alignment horizontal="right" vertical="center" wrapText="1"/>
    </xf>
    <xf numFmtId="3" fontId="31" fillId="4" borderId="0" xfId="1" applyNumberFormat="1" applyFont="1" applyFill="1" applyBorder="1" applyAlignment="1">
      <alignment horizontal="right"/>
    </xf>
    <xf numFmtId="0" fontId="32" fillId="4" borderId="0" xfId="0" applyFont="1" applyFill="1"/>
    <xf numFmtId="0" fontId="32" fillId="4" borderId="0" xfId="0" applyFont="1" applyFill="1" applyAlignment="1">
      <alignment horizontal="right"/>
    </xf>
    <xf numFmtId="0" fontId="29" fillId="4" borderId="0" xfId="0" applyFont="1" applyFill="1"/>
    <xf numFmtId="0" fontId="29" fillId="4" borderId="2" xfId="0" applyFont="1" applyFill="1" applyBorder="1"/>
    <xf numFmtId="0" fontId="32" fillId="0" borderId="0" xfId="0" applyFont="1"/>
    <xf numFmtId="0" fontId="33" fillId="2" borderId="2" xfId="0" applyFont="1" applyFill="1" applyBorder="1"/>
    <xf numFmtId="0" fontId="33" fillId="2" borderId="2" xfId="0" applyFont="1" applyFill="1" applyBorder="1" applyAlignment="1">
      <alignment horizontal="center"/>
    </xf>
    <xf numFmtId="0" fontId="32" fillId="0" borderId="2" xfId="0" applyFont="1" applyBorder="1"/>
    <xf numFmtId="0" fontId="33" fillId="2" borderId="0" xfId="0" applyFont="1" applyFill="1" applyBorder="1"/>
    <xf numFmtId="3" fontId="33" fillId="2" borderId="0" xfId="0" applyNumberFormat="1" applyFont="1" applyFill="1"/>
    <xf numFmtId="3" fontId="32" fillId="4" borderId="0" xfId="0" applyNumberFormat="1" applyFont="1" applyFill="1" applyBorder="1" applyAlignment="1">
      <alignment horizontal="right"/>
    </xf>
    <xf numFmtId="3" fontId="32" fillId="4" borderId="0" xfId="0" applyNumberFormat="1" applyFont="1" applyFill="1" applyBorder="1"/>
    <xf numFmtId="0" fontId="33" fillId="2" borderId="1" xfId="0" applyFont="1" applyFill="1" applyBorder="1"/>
    <xf numFmtId="3" fontId="32" fillId="4" borderId="1" xfId="0" applyNumberFormat="1" applyFont="1" applyFill="1" applyBorder="1"/>
    <xf numFmtId="0" fontId="32" fillId="4" borderId="0" xfId="0" applyFont="1" applyFill="1" applyBorder="1"/>
    <xf numFmtId="0" fontId="33" fillId="4" borderId="0" xfId="0" applyFont="1" applyFill="1" applyBorder="1"/>
    <xf numFmtId="0" fontId="33" fillId="4" borderId="0" xfId="0" applyFont="1" applyFill="1" applyBorder="1" applyAlignment="1">
      <alignment horizontal="left"/>
    </xf>
    <xf numFmtId="0" fontId="33" fillId="4" borderId="2" xfId="0" applyFont="1" applyFill="1" applyBorder="1"/>
    <xf numFmtId="0" fontId="33" fillId="4" borderId="2" xfId="0" applyFont="1" applyFill="1" applyBorder="1" applyAlignment="1">
      <alignment horizontal="center" wrapText="1"/>
    </xf>
    <xf numFmtId="0" fontId="32" fillId="4" borderId="2" xfId="0" applyFont="1" applyFill="1" applyBorder="1"/>
    <xf numFmtId="0" fontId="32" fillId="4" borderId="0" xfId="0" applyFont="1" applyFill="1" applyAlignment="1">
      <alignment horizontal="left" wrapText="1"/>
    </xf>
    <xf numFmtId="0" fontId="34" fillId="4" borderId="0" xfId="0" applyFont="1" applyFill="1"/>
    <xf numFmtId="0" fontId="34" fillId="4" borderId="1" xfId="0" applyFont="1" applyFill="1" applyBorder="1"/>
    <xf numFmtId="0" fontId="32" fillId="4" borderId="1" xfId="0" applyFont="1" applyFill="1" applyBorder="1"/>
    <xf numFmtId="0" fontId="32" fillId="4" borderId="1" xfId="0" applyFont="1" applyFill="1" applyBorder="1" applyAlignment="1">
      <alignment horizontal="right" vertical="center" wrapText="1"/>
    </xf>
    <xf numFmtId="0" fontId="28" fillId="4" borderId="1" xfId="0" applyFont="1" applyFill="1" applyBorder="1" applyAlignment="1">
      <alignment horizontal="right" vertical="center" wrapText="1"/>
    </xf>
    <xf numFmtId="3" fontId="32" fillId="4" borderId="0" xfId="0" applyNumberFormat="1" applyFont="1" applyFill="1"/>
    <xf numFmtId="3" fontId="32" fillId="4" borderId="0" xfId="0" applyNumberFormat="1" applyFont="1" applyFill="1" applyAlignment="1">
      <alignment horizontal="right"/>
    </xf>
    <xf numFmtId="3" fontId="28" fillId="4" borderId="0" xfId="0" applyNumberFormat="1" applyFont="1" applyFill="1" applyAlignment="1">
      <alignment horizontal="right"/>
    </xf>
    <xf numFmtId="3" fontId="28" fillId="4" borderId="0" xfId="0" applyNumberFormat="1" applyFont="1" applyFill="1" applyBorder="1" applyAlignment="1">
      <alignment horizontal="right"/>
    </xf>
    <xf numFmtId="3" fontId="32" fillId="0" borderId="0" xfId="0" applyNumberFormat="1" applyFont="1" applyFill="1"/>
    <xf numFmtId="3" fontId="28" fillId="4" borderId="0" xfId="0" applyNumberFormat="1" applyFont="1" applyFill="1"/>
    <xf numFmtId="3" fontId="32" fillId="4" borderId="1" xfId="0" applyNumberFormat="1" applyFont="1" applyFill="1" applyBorder="1" applyAlignment="1">
      <alignment horizontal="right"/>
    </xf>
    <xf numFmtId="0" fontId="0" fillId="4" borderId="0" xfId="0" applyFill="1" applyAlignment="1">
      <alignment vertical="top" wrapText="1"/>
    </xf>
    <xf numFmtId="0" fontId="32" fillId="4" borderId="0" xfId="0" applyFont="1" applyFill="1" applyBorder="1"/>
    <xf numFmtId="0" fontId="33" fillId="4" borderId="0" xfId="0" applyFont="1" applyFill="1" applyBorder="1" applyAlignment="1">
      <alignment horizontal="center" wrapText="1"/>
    </xf>
    <xf numFmtId="0" fontId="32" fillId="4" borderId="0" xfId="0" applyFont="1" applyFill="1" applyBorder="1"/>
    <xf numFmtId="0" fontId="27" fillId="4" borderId="0" xfId="0" applyFont="1" applyFill="1" applyAlignment="1">
      <alignment horizontal="left" vertical="center" wrapText="1"/>
    </xf>
    <xf numFmtId="0" fontId="34" fillId="4" borderId="0" xfId="0" applyFont="1" applyFill="1" applyBorder="1"/>
    <xf numFmtId="0" fontId="32" fillId="4" borderId="0" xfId="0" applyFont="1" applyFill="1" applyAlignment="1">
      <alignment vertical="top" wrapText="1"/>
    </xf>
    <xf numFmtId="0" fontId="32" fillId="4" borderId="0" xfId="0" applyFont="1" applyFill="1" applyBorder="1" applyAlignment="1"/>
    <xf numFmtId="0" fontId="28" fillId="4" borderId="0" xfId="0" applyFont="1" applyFill="1" applyBorder="1" applyAlignment="1"/>
    <xf numFmtId="0" fontId="32" fillId="4" borderId="0" xfId="0" applyFont="1" applyFill="1" applyAlignment="1">
      <alignment wrapText="1"/>
    </xf>
    <xf numFmtId="0" fontId="35" fillId="4" borderId="0" xfId="0" applyFont="1" applyFill="1" applyAlignment="1">
      <alignment wrapText="1"/>
    </xf>
    <xf numFmtId="3" fontId="32" fillId="0" borderId="0" xfId="0" applyNumberFormat="1" applyFont="1"/>
    <xf numFmtId="0" fontId="19" fillId="4" borderId="0" xfId="0" applyFont="1" applyFill="1" applyBorder="1"/>
    <xf numFmtId="3" fontId="21" fillId="4" borderId="0" xfId="4" applyNumberFormat="1" applyFont="1" applyFill="1" applyBorder="1" applyAlignment="1">
      <alignment horizontal="right"/>
    </xf>
    <xf numFmtId="0" fontId="29" fillId="4" borderId="0" xfId="0" applyFont="1" applyFill="1" applyBorder="1" applyAlignment="1">
      <alignment horizontal="left" vertical="center" wrapText="1"/>
    </xf>
    <xf numFmtId="1" fontId="21" fillId="4" borderId="0" xfId="5" applyNumberFormat="1" applyFont="1" applyFill="1" applyBorder="1" applyAlignment="1">
      <alignment horizontal="right"/>
    </xf>
    <xf numFmtId="0" fontId="18" fillId="4" borderId="0" xfId="0" applyFont="1" applyFill="1"/>
    <xf numFmtId="3" fontId="28" fillId="4" borderId="0" xfId="0" applyNumberFormat="1" applyFont="1" applyFill="1" applyBorder="1"/>
    <xf numFmtId="3" fontId="33" fillId="2" borderId="0" xfId="0" applyNumberFormat="1" applyFont="1" applyFill="1" applyBorder="1"/>
    <xf numFmtId="3" fontId="33" fillId="4" borderId="0" xfId="0" applyNumberFormat="1" applyFont="1" applyFill="1" applyBorder="1"/>
    <xf numFmtId="3" fontId="31" fillId="4" borderId="1" xfId="0" applyNumberFormat="1" applyFont="1" applyFill="1" applyBorder="1" applyAlignment="1">
      <alignment horizontal="right"/>
    </xf>
    <xf numFmtId="0" fontId="15" fillId="4" borderId="1" xfId="0" applyFont="1" applyFill="1" applyBorder="1" applyAlignment="1">
      <alignment horizontal="left" vertical="center" wrapText="1"/>
    </xf>
    <xf numFmtId="0" fontId="15" fillId="4" borderId="1" xfId="0" applyFont="1" applyFill="1" applyBorder="1" applyAlignment="1">
      <alignment horizontal="right" vertical="center" wrapText="1"/>
    </xf>
    <xf numFmtId="0" fontId="15" fillId="4" borderId="0" xfId="0" applyFont="1" applyFill="1" applyBorder="1" applyAlignment="1">
      <alignment horizontal="left"/>
    </xf>
    <xf numFmtId="0" fontId="15" fillId="4" borderId="0" xfId="0" applyFont="1" applyFill="1" applyBorder="1"/>
    <xf numFmtId="3" fontId="28" fillId="4" borderId="1" xfId="0" applyNumberFormat="1" applyFont="1" applyFill="1" applyBorder="1" applyAlignment="1">
      <alignment horizontal="right"/>
    </xf>
    <xf numFmtId="164" fontId="29" fillId="4" borderId="0" xfId="1" applyNumberFormat="1" applyFont="1" applyFill="1"/>
    <xf numFmtId="164" fontId="30" fillId="4" borderId="0" xfId="1" applyNumberFormat="1" applyFont="1" applyFill="1"/>
    <xf numFmtId="3" fontId="38" fillId="6" borderId="0" xfId="0" applyNumberFormat="1" applyFont="1" applyFill="1" applyBorder="1" applyAlignment="1" applyProtection="1"/>
    <xf numFmtId="3" fontId="38" fillId="6" borderId="0" xfId="0" applyNumberFormat="1" applyFont="1" applyFill="1" applyBorder="1" applyAlignment="1" applyProtection="1">
      <alignment horizontal="right"/>
    </xf>
    <xf numFmtId="9" fontId="34" fillId="4" borderId="0" xfId="7" applyFont="1" applyFill="1"/>
    <xf numFmtId="10" fontId="34" fillId="4" borderId="0" xfId="7" applyNumberFormat="1" applyFont="1" applyFill="1"/>
    <xf numFmtId="0" fontId="14" fillId="4" borderId="0" xfId="0" applyFont="1" applyFill="1" applyAlignment="1">
      <alignment horizontal="right"/>
    </xf>
    <xf numFmtId="0" fontId="32" fillId="4" borderId="0" xfId="0" applyFont="1" applyFill="1" applyAlignment="1">
      <alignment horizontal="left" wrapText="1"/>
    </xf>
    <xf numFmtId="0" fontId="13" fillId="4" borderId="0" xfId="0" applyFont="1" applyFill="1" applyAlignment="1">
      <alignment horizontal="right"/>
    </xf>
    <xf numFmtId="0" fontId="17" fillId="4" borderId="0" xfId="0" applyFont="1" applyFill="1" applyBorder="1"/>
    <xf numFmtId="0" fontId="16" fillId="4" borderId="0" xfId="0" applyFont="1" applyFill="1" applyBorder="1"/>
    <xf numFmtId="0" fontId="10" fillId="0" borderId="0" xfId="0" applyFont="1"/>
    <xf numFmtId="0" fontId="10" fillId="0" borderId="2" xfId="0" applyFont="1" applyBorder="1"/>
    <xf numFmtId="0" fontId="9" fillId="0" borderId="0" xfId="0" applyFont="1"/>
    <xf numFmtId="3" fontId="9" fillId="0" borderId="0" xfId="0" applyNumberFormat="1" applyFont="1"/>
    <xf numFmtId="3" fontId="9" fillId="0" borderId="0" xfId="0" applyNumberFormat="1" applyFont="1" applyAlignment="1">
      <alignment horizontal="right"/>
    </xf>
    <xf numFmtId="3" fontId="38" fillId="6" borderId="1" xfId="0" applyNumberFormat="1" applyFont="1" applyFill="1" applyBorder="1" applyAlignment="1" applyProtection="1">
      <alignment horizontal="right"/>
    </xf>
    <xf numFmtId="3" fontId="48" fillId="6" borderId="1" xfId="0" applyNumberFormat="1" applyFont="1" applyFill="1" applyBorder="1" applyAlignment="1" applyProtection="1">
      <alignment horizontal="right"/>
    </xf>
    <xf numFmtId="0" fontId="49" fillId="0" borderId="0" xfId="0" applyFont="1"/>
    <xf numFmtId="0" fontId="8" fillId="4" borderId="0" xfId="0" applyFont="1" applyFill="1"/>
    <xf numFmtId="0" fontId="50" fillId="0" borderId="0" xfId="0" applyFont="1" applyFill="1" applyBorder="1"/>
    <xf numFmtId="164" fontId="31" fillId="4" borderId="0" xfId="1" applyNumberFormat="1" applyFont="1" applyFill="1" applyBorder="1" applyAlignment="1">
      <alignment horizontal="right"/>
    </xf>
    <xf numFmtId="164" fontId="29" fillId="4" borderId="0" xfId="1" applyNumberFormat="1" applyFont="1" applyFill="1" applyAlignment="1">
      <alignment horizontal="right"/>
    </xf>
    <xf numFmtId="164" fontId="30" fillId="4" borderId="0" xfId="1" applyNumberFormat="1" applyFont="1" applyFill="1" applyAlignment="1">
      <alignment horizontal="right"/>
    </xf>
    <xf numFmtId="164" fontId="29" fillId="4" borderId="0" xfId="1" applyNumberFormat="1" applyFont="1" applyFill="1" applyBorder="1" applyAlignment="1">
      <alignment horizontal="right"/>
    </xf>
    <xf numFmtId="164" fontId="30" fillId="4" borderId="0" xfId="1" applyNumberFormat="1" applyFont="1" applyFill="1" applyBorder="1" applyAlignment="1">
      <alignment horizontal="right"/>
    </xf>
    <xf numFmtId="164" fontId="43" fillId="4" borderId="0" xfId="1" applyNumberFormat="1" applyFont="1" applyFill="1" applyBorder="1" applyAlignment="1">
      <alignment horizontal="right"/>
    </xf>
    <xf numFmtId="164" fontId="29" fillId="4" borderId="1" xfId="1" applyNumberFormat="1" applyFont="1" applyFill="1" applyBorder="1" applyAlignment="1">
      <alignment horizontal="right"/>
    </xf>
    <xf numFmtId="164" fontId="29" fillId="4" borderId="0" xfId="1" applyNumberFormat="1" applyFont="1" applyFill="1" applyAlignment="1"/>
    <xf numFmtId="164" fontId="31" fillId="4" borderId="0" xfId="1" applyNumberFormat="1" applyFont="1" applyFill="1" applyBorder="1" applyAlignment="1"/>
    <xf numFmtId="164" fontId="44" fillId="7" borderId="0" xfId="1" applyNumberFormat="1" applyFont="1" applyFill="1" applyAlignment="1"/>
    <xf numFmtId="164" fontId="30" fillId="4" borderId="0" xfId="1" applyNumberFormat="1" applyFont="1" applyFill="1" applyAlignment="1"/>
    <xf numFmtId="164" fontId="29" fillId="4" borderId="0" xfId="1" applyNumberFormat="1" applyFont="1" applyFill="1" applyBorder="1" applyAlignment="1"/>
    <xf numFmtId="164" fontId="30" fillId="4" borderId="0" xfId="1" applyNumberFormat="1" applyFont="1" applyFill="1" applyBorder="1" applyAlignment="1"/>
    <xf numFmtId="164" fontId="42" fillId="4" borderId="0" xfId="1" applyNumberFormat="1" applyFont="1" applyFill="1" applyBorder="1" applyAlignment="1">
      <alignment horizontal="right"/>
    </xf>
    <xf numFmtId="0" fontId="7" fillId="0" borderId="0" xfId="0" applyFont="1"/>
    <xf numFmtId="0" fontId="6" fillId="0" borderId="0" xfId="0" applyFont="1"/>
    <xf numFmtId="0" fontId="29" fillId="4" borderId="1" xfId="0" applyFont="1" applyFill="1" applyBorder="1"/>
    <xf numFmtId="0" fontId="5" fillId="4" borderId="1" xfId="0" applyFont="1" applyFill="1" applyBorder="1"/>
    <xf numFmtId="3" fontId="5" fillId="4" borderId="1" xfId="0" applyNumberFormat="1" applyFont="1" applyFill="1" applyBorder="1" applyAlignment="1">
      <alignment horizontal="right"/>
    </xf>
    <xf numFmtId="3" fontId="33" fillId="2" borderId="1" xfId="0" applyNumberFormat="1" applyFont="1" applyFill="1" applyBorder="1" applyAlignment="1">
      <alignment horizontal="right"/>
    </xf>
    <xf numFmtId="3" fontId="32" fillId="0" borderId="0" xfId="0" applyNumberFormat="1" applyFont="1" applyBorder="1"/>
    <xf numFmtId="3" fontId="48" fillId="6" borderId="0" xfId="0" applyNumberFormat="1" applyFont="1" applyFill="1" applyBorder="1" applyAlignment="1" applyProtection="1">
      <alignment horizontal="right"/>
    </xf>
    <xf numFmtId="0" fontId="15" fillId="4" borderId="1" xfId="0" applyFont="1" applyFill="1" applyBorder="1" applyAlignment="1">
      <alignment horizontal="left"/>
    </xf>
    <xf numFmtId="164" fontId="31" fillId="4" borderId="1" xfId="1" applyNumberFormat="1" applyFont="1" applyFill="1" applyBorder="1" applyAlignment="1">
      <alignment horizontal="right"/>
    </xf>
    <xf numFmtId="0" fontId="5" fillId="0" borderId="0" xfId="0" applyFont="1"/>
    <xf numFmtId="0" fontId="26" fillId="4" borderId="0" xfId="2" applyFill="1" applyAlignment="1"/>
    <xf numFmtId="3" fontId="32" fillId="0" borderId="1" xfId="0" applyNumberFormat="1" applyFont="1" applyBorder="1"/>
    <xf numFmtId="0" fontId="3" fillId="0" borderId="0" xfId="0" applyFont="1"/>
    <xf numFmtId="0" fontId="51" fillId="0" borderId="0" xfId="0" applyFont="1"/>
    <xf numFmtId="1" fontId="0" fillId="0" borderId="0" xfId="0" applyNumberFormat="1"/>
    <xf numFmtId="0" fontId="2" fillId="4" borderId="0" xfId="0" applyFont="1" applyFill="1" applyBorder="1" applyAlignment="1">
      <alignment horizontal="right" vertical="center" wrapText="1"/>
    </xf>
    <xf numFmtId="0" fontId="1" fillId="0" borderId="0" xfId="0" applyFont="1"/>
    <xf numFmtId="0" fontId="45" fillId="3" borderId="0" xfId="9" applyFont="1" applyFill="1" applyAlignment="1">
      <alignment horizontal="left" vertical="center" wrapText="1"/>
    </xf>
    <xf numFmtId="0" fontId="46" fillId="7" borderId="0" xfId="10" applyFont="1" applyFill="1" applyAlignment="1">
      <alignment horizontal="left" vertical="center" wrapText="1"/>
    </xf>
    <xf numFmtId="0" fontId="26" fillId="4" borderId="0" xfId="2" applyFill="1" applyAlignment="1">
      <alignment horizontal="left"/>
    </xf>
    <xf numFmtId="0" fontId="26" fillId="4" borderId="0" xfId="2" applyFont="1" applyFill="1" applyAlignment="1">
      <alignment horizontal="left"/>
    </xf>
    <xf numFmtId="0" fontId="4" fillId="4" borderId="0" xfId="0" applyFont="1" applyFill="1" applyAlignment="1">
      <alignment horizontal="right"/>
    </xf>
    <xf numFmtId="0" fontId="26" fillId="4" borderId="0" xfId="2" applyFill="1" applyAlignment="1">
      <alignment horizontal="right"/>
    </xf>
    <xf numFmtId="0" fontId="27" fillId="3" borderId="0" xfId="0" applyFont="1" applyFill="1" applyAlignment="1">
      <alignment horizontal="left" vertical="center" wrapText="1"/>
    </xf>
    <xf numFmtId="0" fontId="32" fillId="4" borderId="0" xfId="0" applyFont="1" applyFill="1" applyAlignment="1">
      <alignment horizontal="left" wrapText="1"/>
    </xf>
    <xf numFmtId="0" fontId="12" fillId="4" borderId="0" xfId="0" applyFont="1" applyFill="1" applyAlignment="1">
      <alignment horizontal="left" vertical="top" wrapText="1"/>
    </xf>
    <xf numFmtId="0" fontId="32" fillId="4" borderId="0" xfId="0" applyFont="1" applyFill="1" applyAlignment="1">
      <alignment horizontal="left" vertical="top" wrapText="1"/>
    </xf>
    <xf numFmtId="0" fontId="41" fillId="4" borderId="0" xfId="2" applyFont="1" applyFill="1" applyAlignment="1">
      <alignment horizontal="left" wrapText="1"/>
    </xf>
    <xf numFmtId="0" fontId="28" fillId="5" borderId="1" xfId="0" applyFont="1" applyFill="1" applyBorder="1" applyAlignment="1">
      <alignment horizontal="left" vertical="center"/>
    </xf>
    <xf numFmtId="0" fontId="11" fillId="4" borderId="0" xfId="0" applyFont="1" applyFill="1" applyAlignment="1">
      <alignment horizontal="left" vertical="top" wrapText="1"/>
    </xf>
    <xf numFmtId="0" fontId="41" fillId="4" borderId="0" xfId="2" applyFont="1" applyFill="1" applyAlignment="1">
      <alignment horizontal="left" vertical="top" wrapText="1"/>
    </xf>
    <xf numFmtId="0" fontId="12" fillId="4" borderId="0" xfId="0" applyFont="1" applyFill="1" applyAlignment="1">
      <alignment horizontal="left" wrapText="1"/>
    </xf>
    <xf numFmtId="0" fontId="41" fillId="0" borderId="0" xfId="2" applyFont="1" applyFill="1" applyAlignment="1">
      <alignment horizontal="left" vertical="top" wrapText="1"/>
    </xf>
    <xf numFmtId="0" fontId="41" fillId="0" borderId="0" xfId="2" applyFont="1" applyFill="1" applyAlignment="1">
      <alignment horizontal="left" vertical="top"/>
    </xf>
    <xf numFmtId="0" fontId="32" fillId="4" borderId="0" xfId="0" applyFont="1" applyFill="1" applyAlignment="1">
      <alignment horizontal="left" vertical="top"/>
    </xf>
    <xf numFmtId="0" fontId="33" fillId="4" borderId="0" xfId="0" applyFont="1" applyFill="1" applyAlignment="1">
      <alignment horizontal="left"/>
    </xf>
    <xf numFmtId="0" fontId="8" fillId="4" borderId="0" xfId="0" applyFont="1" applyFill="1" applyAlignment="1">
      <alignment horizontal="left" wrapText="1"/>
    </xf>
    <xf numFmtId="0" fontId="26" fillId="4" borderId="0" xfId="2" applyFont="1" applyFill="1" applyAlignment="1">
      <alignment horizontal="left" wrapText="1"/>
    </xf>
    <xf numFmtId="0" fontId="39" fillId="4" borderId="0" xfId="2" applyFont="1" applyFill="1" applyAlignment="1">
      <alignment horizontal="left" wrapText="1"/>
    </xf>
    <xf numFmtId="0" fontId="0" fillId="4" borderId="0" xfId="0" applyFont="1" applyFill="1" applyAlignment="1">
      <alignment horizontal="left" wrapText="1"/>
    </xf>
    <xf numFmtId="0" fontId="35" fillId="4" borderId="0" xfId="0" applyFont="1" applyFill="1" applyAlignment="1">
      <alignment horizontal="left" wrapText="1"/>
    </xf>
    <xf numFmtId="0" fontId="29" fillId="4" borderId="1" xfId="0" applyFont="1" applyFill="1" applyBorder="1"/>
    <xf numFmtId="0" fontId="29" fillId="4" borderId="2" xfId="0" applyFont="1" applyFill="1" applyBorder="1"/>
    <xf numFmtId="0" fontId="0" fillId="4" borderId="0" xfId="0" applyFill="1" applyAlignment="1">
      <alignment horizontal="left" wrapText="1"/>
    </xf>
  </cellXfs>
  <cellStyles count="11">
    <cellStyle name="Comma" xfId="1" builtinId="3"/>
    <cellStyle name="Comma 2" xfId="5" xr:uid="{00000000-0005-0000-0000-000001000000}"/>
    <cellStyle name="Hyperlink" xfId="2" builtinId="8"/>
    <cellStyle name="Hyperlink 2" xfId="6" xr:uid="{00000000-0005-0000-0000-000003000000}"/>
    <cellStyle name="Normal" xfId="0" builtinId="0"/>
    <cellStyle name="Normal 2" xfId="4" xr:uid="{00000000-0005-0000-0000-000005000000}"/>
    <cellStyle name="Normal 2 2" xfId="10" xr:uid="{00000000-0005-0000-0000-000006000000}"/>
    <cellStyle name="Normal 3" xfId="3" xr:uid="{00000000-0005-0000-0000-000007000000}"/>
    <cellStyle name="Normal 5" xfId="9" xr:uid="{00000000-0005-0000-0000-000008000000}"/>
    <cellStyle name="Normal 8" xfId="8" xr:uid="{00000000-0005-0000-0000-000009000000}"/>
    <cellStyle name="Percent" xfId="7" builtinI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257175</xdr:colOff>
      <xdr:row>1</xdr:row>
      <xdr:rowOff>0</xdr:rowOff>
    </xdr:from>
    <xdr:ext cx="7483011" cy="9220345"/>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257175" y="190500"/>
          <a:ext cx="7483011" cy="922034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a:p>
          <a:r>
            <a:rPr lang="en-GB" sz="1100"/>
            <a:t>--0201 Fires in dwellings, by motive and by nation </a:t>
          </a:r>
        </a:p>
        <a:p>
          <a:r>
            <a:rPr lang="en-GB" sz="1100"/>
            <a:t>--Do NOT re-run 2009/10 data as data in the excel tables has already been adjusted for missing data and must NOT be changed </a:t>
          </a:r>
        </a:p>
        <a:p>
          <a:endParaRPr lang="en-GB" sz="1100"/>
        </a:p>
        <a:p>
          <a:r>
            <a:rPr lang="en-GB" sz="1100"/>
            <a:t>USE</a:t>
          </a:r>
        </a:p>
        <a:p>
          <a:r>
            <a:rPr lang="en-GB" sz="1100"/>
            <a:t>TEST_IRS_CURRENT</a:t>
          </a:r>
        </a:p>
        <a:p>
          <a:endParaRPr lang="en-GB" sz="1100"/>
        </a:p>
        <a:p>
          <a:r>
            <a:rPr lang="en-GB" sz="1100"/>
            <a:t>SELECT</a:t>
          </a:r>
        </a:p>
        <a:p>
          <a:r>
            <a:rPr lang="en-GB" sz="1100"/>
            <a:t>RTRIM(FINANCIAL_YEAR) AS 'FINANCIAL_YEAR', --Column for annual table</a:t>
          </a:r>
        </a:p>
        <a:p>
          <a:r>
            <a:rPr lang="en-GB" sz="1100"/>
            <a:t>RTRIM(FINANCIAL_YEAR) + ' ' + --Column for quarterly table</a:t>
          </a:r>
        </a:p>
        <a:p>
          <a:r>
            <a:rPr lang="en-GB" sz="1100"/>
            <a:t>(CASE --concatenate year, a space and quarter together</a:t>
          </a:r>
        </a:p>
        <a:p>
          <a:r>
            <a:rPr lang="en-GB" sz="1100"/>
            <a:t>WHEN QUARTER IN ('Q1') THEN 'Jan, Feb, Mar'</a:t>
          </a:r>
        </a:p>
        <a:p>
          <a:r>
            <a:rPr lang="en-GB" sz="1100"/>
            <a:t>WHEN QUARTER IN ('Q2') THEN 'Apr, May, Jun'</a:t>
          </a:r>
        </a:p>
        <a:p>
          <a:r>
            <a:rPr lang="en-GB" sz="1100"/>
            <a:t>WHEN QUARTER IN ('Q3') THEN 'Jul, Aug, Sep'</a:t>
          </a:r>
        </a:p>
        <a:p>
          <a:r>
            <a:rPr lang="en-GB" sz="1100"/>
            <a:t>WHEN QUARTER IN ('Q4') THEN 'Oct, Nov, Dec'</a:t>
          </a:r>
        </a:p>
        <a:p>
          <a:r>
            <a:rPr lang="en-GB" sz="1100"/>
            <a:t>ELSE 'ERROR'</a:t>
          </a:r>
        </a:p>
        <a:p>
          <a:r>
            <a:rPr lang="en-GB" sz="1100"/>
            <a:t>END) AS 'YEAR_QUARTER',</a:t>
          </a:r>
        </a:p>
        <a:p>
          <a:r>
            <a:rPr lang="en-GB" sz="1100"/>
            <a:t>CASE --  This is hideous. Think very carefully about your quarters.</a:t>
          </a:r>
        </a:p>
        <a:p>
          <a:r>
            <a:rPr lang="en-GB" sz="1100"/>
            <a:t>WHEN FINANCIAL_YEAR IN ('2016/17') AND QUARTER IN ('Q1','Q4') THEN 'Year ending September 2017'</a:t>
          </a:r>
        </a:p>
        <a:p>
          <a:r>
            <a:rPr lang="en-GB" sz="1100"/>
            <a:t>WHEN FINANCIAL_YEAR IN ('2017/18') AND QUARTER IN ('Q2','Q3') THEN 'Year ending September 2017'</a:t>
          </a:r>
        </a:p>
        <a:p>
          <a:r>
            <a:rPr lang="en-GB" sz="1100"/>
            <a:t>WHEN FINANCIAL_YEAR IN ('2015/16') AND QUARTER IN ('Q1','Q4') THEN 'Year ending September 2016'</a:t>
          </a:r>
        </a:p>
        <a:p>
          <a:r>
            <a:rPr lang="en-GB" sz="1100"/>
            <a:t>WHEN FINANCIAL_YEAR IN ('2016/17') AND QUARTER IN ('Q2','Q3') THEN 'Year ending September 2016'</a:t>
          </a:r>
        </a:p>
        <a:p>
          <a:r>
            <a:rPr lang="en-GB" sz="1100"/>
            <a:t>ELSE ' '</a:t>
          </a:r>
        </a:p>
        <a:p>
          <a:r>
            <a:rPr lang="en-GB" sz="1100"/>
            <a:t>END AS 'FINANCIAL_YEAR_ENDING'</a:t>
          </a:r>
        </a:p>
        <a:p>
          <a:r>
            <a:rPr lang="en-GB" sz="1100"/>
            <a:t>,CAUSE_MOTIVE_CODE</a:t>
          </a:r>
        </a:p>
        <a:p>
          <a:r>
            <a:rPr lang="en-GB" sz="1100"/>
            <a:t>,CAUSE_MOTIVE_DESCRIPTION</a:t>
          </a:r>
        </a:p>
        <a:p>
          <a:r>
            <a:rPr lang="en-GB" sz="1100"/>
            <a:t>,COUNT(dbo.vINCIDENT.PUB_INCIDENT_ID) AS 'Fires'</a:t>
          </a:r>
        </a:p>
        <a:p>
          <a:endParaRPr lang="en-GB" sz="1100"/>
        </a:p>
        <a:p>
          <a:r>
            <a:rPr lang="en-GB" sz="1100"/>
            <a:t>FROM</a:t>
          </a:r>
        </a:p>
        <a:p>
          <a:r>
            <a:rPr lang="en-GB" sz="1100"/>
            <a:t>dbo.vINCIDENT</a:t>
          </a:r>
        </a:p>
        <a:p>
          <a:endParaRPr lang="en-GB" sz="1100"/>
        </a:p>
        <a:p>
          <a:r>
            <a:rPr lang="en-GB" sz="1100"/>
            <a:t>LEFT OUTER JOIN TblPropertyTypes ON dbo.vINCIDENT.PROPERTY_TYPE_CODE = TblPropertyTypes.PROPERTY_TYPE_CODE</a:t>
          </a:r>
        </a:p>
        <a:p>
          <a:r>
            <a:rPr lang="en-GB" sz="1100"/>
            <a:t>LEFT OUTER JOIN dbo.vFRS ON dbo.vINCIDENT.TER_FRS_ID = dbo.vFRS.FRS_ID</a:t>
          </a:r>
        </a:p>
        <a:p>
          <a:endParaRPr lang="en-GB" sz="1100"/>
        </a:p>
        <a:p>
          <a:r>
            <a:rPr lang="en-GB" sz="1100"/>
            <a:t>WHERE</a:t>
          </a:r>
        </a:p>
        <a:p>
          <a:r>
            <a:rPr lang="en-GB" sz="1100"/>
            <a:t>FINANCIAL_YEAR IN ('2010/11','2011/12','2012/13','2013/14','2014/15','2015/16','2016/17','2017/18')</a:t>
          </a:r>
        </a:p>
        <a:p>
          <a:r>
            <a:rPr lang="en-GB" sz="1100"/>
            <a:t>AND INCIDENT_STATUS_CODE &gt;55</a:t>
          </a:r>
        </a:p>
        <a:p>
          <a:r>
            <a:rPr lang="en-GB" sz="1100"/>
            <a:t>AND TER_FRS_ID&lt;'M'</a:t>
          </a:r>
        </a:p>
        <a:p>
          <a:r>
            <a:rPr lang="en-GB" sz="1100"/>
            <a:t>AND ON_ATTENDANCE_INCIDENT_CATEGORY_DESCRIPTION IN ('Fire')</a:t>
          </a:r>
        </a:p>
        <a:p>
          <a:r>
            <a:rPr lang="en-GB" sz="1100"/>
            <a:t>AND IS_PRIMARY_FIRE IN ('Yes')</a:t>
          </a:r>
        </a:p>
        <a:p>
          <a:r>
            <a:rPr lang="en-GB" sz="1100"/>
            <a:t>AND LOCAT3 IN ('Dwellings')</a:t>
          </a:r>
        </a:p>
        <a:p>
          <a:endParaRPr lang="en-GB" sz="1100"/>
        </a:p>
        <a:p>
          <a:r>
            <a:rPr lang="en-GB" sz="1100"/>
            <a:t>GROUP BY</a:t>
          </a:r>
        </a:p>
        <a:p>
          <a:r>
            <a:rPr lang="en-GB" sz="1100"/>
            <a:t>FINANCIAL_YEAR</a:t>
          </a:r>
        </a:p>
        <a:p>
          <a:r>
            <a:rPr lang="en-GB" sz="1100"/>
            <a:t>,QUARTER</a:t>
          </a:r>
        </a:p>
        <a:p>
          <a:r>
            <a:rPr lang="en-GB" sz="1100"/>
            <a:t>,CAUSE_MOTIVE_CODE</a:t>
          </a:r>
        </a:p>
        <a:p>
          <a:r>
            <a:rPr lang="en-GB" sz="1100"/>
            <a:t>,CAUSE_MOTIVE_DESCRIPTION</a:t>
          </a:r>
        </a:p>
        <a:p>
          <a:endParaRPr lang="en-GB" sz="1100"/>
        </a:p>
        <a:p>
          <a:r>
            <a:rPr lang="en-GB" sz="1100"/>
            <a:t>ORDER BY</a:t>
          </a:r>
        </a:p>
        <a:p>
          <a:r>
            <a:rPr lang="en-GB" sz="1100"/>
            <a:t>FINANCIAL_YEAR</a:t>
          </a:r>
        </a:p>
        <a:p>
          <a:r>
            <a:rPr lang="en-GB" sz="1100"/>
            <a:t>,CAUSE_MOTIVE_CODE</a:t>
          </a:r>
        </a:p>
        <a:p>
          <a:r>
            <a:rPr lang="en-GB" sz="1100"/>
            <a:t>,CAUSE_MOTIVE_DESCRIPTION</a:t>
          </a:r>
        </a:p>
        <a:p>
          <a:endParaRPr lang="en-GB"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gov.uk/government/uploads/system/uploads/attachment_data/file/704875/fire-statistics-definitions-fire-rescue-incident-dec2017.pdf" TargetMode="External"/><Relationship Id="rId13" Type="http://schemas.openxmlformats.org/officeDocument/2006/relationships/hyperlink" Target="mailto:SFRS.NationalStatistics@firescotland.gov.uk" TargetMode="External"/><Relationship Id="rId3" Type="http://schemas.openxmlformats.org/officeDocument/2006/relationships/hyperlink" Target="mailto:statsinclusion@wales.gsi.gov.uk" TargetMode="External"/><Relationship Id="rId7" Type="http://schemas.openxmlformats.org/officeDocument/2006/relationships/hyperlink" Target="https://www.gov.uk/government/statistics/fire-and-rescue-incident-statistics-england-april-2016-to-march-2017" TargetMode="External"/><Relationship Id="rId12" Type="http://schemas.openxmlformats.org/officeDocument/2006/relationships/hyperlink" Target="mailto:SFRS.PerformanceDataServices1@firescotland.gov.uk" TargetMode="External"/><Relationship Id="rId2" Type="http://schemas.openxmlformats.org/officeDocument/2006/relationships/hyperlink" Target="mailto:firestatistics@homeoffice.gsi.gov.uk" TargetMode="External"/><Relationship Id="rId1" Type="http://schemas.openxmlformats.org/officeDocument/2006/relationships/hyperlink" Target="http://www.firescotland.gov.uk/about-us/fire-and-rescue-statistics.aspx" TargetMode="External"/><Relationship Id="rId6" Type="http://schemas.openxmlformats.org/officeDocument/2006/relationships/hyperlink" Target="http://gov.wales/statistics-and-research/fire-statistics/?lang=en" TargetMode="External"/><Relationship Id="rId11" Type="http://schemas.openxmlformats.org/officeDocument/2006/relationships/hyperlink" Target="mailto:stats.inclusion@gov.wales" TargetMode="External"/><Relationship Id="rId5" Type="http://schemas.openxmlformats.org/officeDocument/2006/relationships/hyperlink" Target="https://www.gov.uk/government/collections/fire-statistics-monitor" TargetMode="External"/><Relationship Id="rId10" Type="http://schemas.openxmlformats.org/officeDocument/2006/relationships/hyperlink" Target="mailto:firestatistics@homeoffice.gov.uk" TargetMode="External"/><Relationship Id="rId4" Type="http://schemas.openxmlformats.org/officeDocument/2006/relationships/hyperlink" Target="https://www.gov.uk/government/collections/fire-statistics" TargetMode="External"/><Relationship Id="rId9" Type="http://schemas.openxmlformats.org/officeDocument/2006/relationships/hyperlink" Target="https://www.gov.uk/government/statistical-data-sets/fire-statistics-guidance" TargetMode="External"/><Relationship Id="rId1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
  <sheetViews>
    <sheetView showGridLines="0" tabSelected="1" workbookViewId="0">
      <selection sqref="A1:K1"/>
    </sheetView>
  </sheetViews>
  <sheetFormatPr defaultRowHeight="15" x14ac:dyDescent="0.2"/>
  <sheetData>
    <row r="1" spans="1:11" ht="21" customHeight="1" x14ac:dyDescent="0.2">
      <c r="A1" s="133" t="s">
        <v>112</v>
      </c>
      <c r="B1" s="133"/>
      <c r="C1" s="133"/>
      <c r="D1" s="133"/>
      <c r="E1" s="133"/>
      <c r="F1" s="133"/>
      <c r="G1" s="133"/>
      <c r="H1" s="133"/>
      <c r="I1" s="133"/>
      <c r="J1" s="133"/>
      <c r="K1" s="133"/>
    </row>
    <row r="2" spans="1:11" ht="94.5" customHeight="1" x14ac:dyDescent="0.2">
      <c r="A2" s="134" t="s">
        <v>125</v>
      </c>
      <c r="B2" s="134"/>
      <c r="C2" s="134"/>
      <c r="D2" s="134"/>
      <c r="E2" s="134"/>
      <c r="F2" s="134"/>
      <c r="G2" s="134"/>
      <c r="H2" s="134"/>
      <c r="I2" s="134"/>
      <c r="J2" s="134"/>
      <c r="K2" s="134"/>
    </row>
    <row r="4" spans="1:11" x14ac:dyDescent="0.2">
      <c r="A4" s="98" t="s">
        <v>113</v>
      </c>
    </row>
  </sheetData>
  <mergeCells count="2">
    <mergeCell ref="A1:K1"/>
    <mergeCell ref="A2:K2"/>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workbookViewId="0">
      <selection activeCell="A2" sqref="A2"/>
    </sheetView>
  </sheetViews>
  <sheetFormatPr defaultRowHeight="15" x14ac:dyDescent="0.2"/>
  <sheetData/>
  <pageMargins left="0.7" right="0.7" top="0.75" bottom="0.75" header="0.3" footer="0.3"/>
  <pageSetup paperSize="9" orientation="portrait" horizontalDpi="1200" verticalDpi="12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161"/>
  <sheetViews>
    <sheetView workbookViewId="0">
      <selection activeCell="H7" sqref="H7"/>
    </sheetView>
  </sheetViews>
  <sheetFormatPr defaultRowHeight="15.75" x14ac:dyDescent="0.25"/>
  <cols>
    <col min="1" max="1" width="14.109375" style="91" bestFit="1" customWidth="1"/>
    <col min="2" max="2" width="17.88671875" style="91" bestFit="1" customWidth="1"/>
    <col min="3" max="3" width="23.44140625" style="91" bestFit="1" customWidth="1"/>
    <col min="4" max="4" width="6.88671875" style="91" bestFit="1" customWidth="1"/>
  </cols>
  <sheetData>
    <row r="1" spans="1:10" x14ac:dyDescent="0.25">
      <c r="A1" s="91" t="s">
        <v>87</v>
      </c>
      <c r="B1" s="91" t="s">
        <v>88</v>
      </c>
      <c r="C1" s="91" t="s">
        <v>89</v>
      </c>
      <c r="D1" s="91" t="s">
        <v>90</v>
      </c>
    </row>
    <row r="2" spans="1:10" x14ac:dyDescent="0.25">
      <c r="A2" s="100" t="s">
        <v>14</v>
      </c>
      <c r="B2" s="100">
        <v>0</v>
      </c>
      <c r="C2" s="100" t="s">
        <v>92</v>
      </c>
      <c r="D2" s="100">
        <v>203</v>
      </c>
      <c r="F2" s="100"/>
      <c r="G2" s="100"/>
      <c r="H2" s="100"/>
      <c r="I2" s="100"/>
      <c r="J2" s="100"/>
    </row>
    <row r="3" spans="1:10" x14ac:dyDescent="0.25">
      <c r="A3" s="100" t="s">
        <v>14</v>
      </c>
      <c r="B3" s="100">
        <v>0</v>
      </c>
      <c r="C3" s="100" t="s">
        <v>92</v>
      </c>
      <c r="D3" s="100">
        <v>186</v>
      </c>
      <c r="F3" s="100"/>
      <c r="G3" s="100"/>
      <c r="H3" s="100"/>
      <c r="I3" s="100"/>
      <c r="J3" s="100"/>
    </row>
    <row r="4" spans="1:10" x14ac:dyDescent="0.25">
      <c r="A4" s="100" t="s">
        <v>14</v>
      </c>
      <c r="B4" s="100">
        <v>0</v>
      </c>
      <c r="C4" s="100" t="s">
        <v>92</v>
      </c>
      <c r="D4" s="100">
        <v>151</v>
      </c>
      <c r="F4" s="100"/>
      <c r="G4" s="100"/>
      <c r="H4" s="100"/>
      <c r="I4" s="100"/>
      <c r="J4" s="100"/>
    </row>
    <row r="5" spans="1:10" x14ac:dyDescent="0.25">
      <c r="A5" s="100" t="s">
        <v>14</v>
      </c>
      <c r="B5" s="100">
        <v>0</v>
      </c>
      <c r="C5" s="100" t="s">
        <v>92</v>
      </c>
      <c r="D5" s="100">
        <v>166</v>
      </c>
      <c r="F5" s="100"/>
      <c r="G5" s="100"/>
      <c r="H5" s="100"/>
      <c r="I5" s="100"/>
      <c r="J5" s="100"/>
    </row>
    <row r="6" spans="1:10" x14ac:dyDescent="0.25">
      <c r="A6" s="100" t="s">
        <v>14</v>
      </c>
      <c r="B6" s="100">
        <v>1</v>
      </c>
      <c r="C6" s="100" t="s">
        <v>93</v>
      </c>
      <c r="D6" s="100">
        <v>8479</v>
      </c>
      <c r="F6" s="100"/>
      <c r="G6" s="100"/>
      <c r="H6" s="100"/>
      <c r="I6" s="100"/>
      <c r="J6" s="100"/>
    </row>
    <row r="7" spans="1:10" x14ac:dyDescent="0.25">
      <c r="A7" s="100" t="s">
        <v>14</v>
      </c>
      <c r="B7" s="100">
        <v>1</v>
      </c>
      <c r="C7" s="100" t="s">
        <v>93</v>
      </c>
      <c r="D7" s="100">
        <v>7716</v>
      </c>
      <c r="F7" s="100"/>
      <c r="G7" s="100"/>
      <c r="H7" s="100"/>
      <c r="I7" s="100"/>
      <c r="J7" s="100"/>
    </row>
    <row r="8" spans="1:10" x14ac:dyDescent="0.25">
      <c r="A8" s="100" t="s">
        <v>14</v>
      </c>
      <c r="B8" s="100">
        <v>1</v>
      </c>
      <c r="C8" s="100" t="s">
        <v>93</v>
      </c>
      <c r="D8" s="100">
        <v>7665</v>
      </c>
      <c r="F8" s="100"/>
      <c r="G8" s="100"/>
      <c r="H8" s="100"/>
      <c r="I8" s="100"/>
      <c r="J8" s="100"/>
    </row>
    <row r="9" spans="1:10" x14ac:dyDescent="0.25">
      <c r="A9" s="100" t="s">
        <v>14</v>
      </c>
      <c r="B9" s="100">
        <v>1</v>
      </c>
      <c r="C9" s="100" t="s">
        <v>93</v>
      </c>
      <c r="D9" s="100">
        <v>7145</v>
      </c>
      <c r="F9" s="100"/>
      <c r="G9" s="100"/>
      <c r="H9" s="100"/>
      <c r="I9" s="100"/>
      <c r="J9" s="100"/>
    </row>
    <row r="10" spans="1:10" x14ac:dyDescent="0.25">
      <c r="A10" s="100" t="s">
        <v>14</v>
      </c>
      <c r="B10" s="100">
        <v>2</v>
      </c>
      <c r="C10" s="100" t="s">
        <v>94</v>
      </c>
      <c r="D10" s="100">
        <v>233</v>
      </c>
      <c r="F10" s="100"/>
      <c r="G10" s="100"/>
      <c r="H10" s="100"/>
      <c r="I10" s="100"/>
      <c r="J10" s="100"/>
    </row>
    <row r="11" spans="1:10" x14ac:dyDescent="0.25">
      <c r="A11" s="100" t="s">
        <v>14</v>
      </c>
      <c r="B11" s="100">
        <v>2</v>
      </c>
      <c r="C11" s="100" t="s">
        <v>94</v>
      </c>
      <c r="D11" s="100">
        <v>218</v>
      </c>
      <c r="F11" s="100"/>
      <c r="G11" s="100"/>
      <c r="H11" s="100"/>
      <c r="I11" s="100"/>
      <c r="J11" s="100"/>
    </row>
    <row r="12" spans="1:10" x14ac:dyDescent="0.25">
      <c r="A12" s="100" t="s">
        <v>14</v>
      </c>
      <c r="B12" s="100">
        <v>2</v>
      </c>
      <c r="C12" s="100" t="s">
        <v>94</v>
      </c>
      <c r="D12" s="100">
        <v>241</v>
      </c>
      <c r="F12" s="100"/>
      <c r="G12" s="100"/>
      <c r="H12" s="100"/>
      <c r="I12" s="100"/>
      <c r="J12" s="100"/>
    </row>
    <row r="13" spans="1:10" x14ac:dyDescent="0.25">
      <c r="A13" s="100" t="s">
        <v>14</v>
      </c>
      <c r="B13" s="100">
        <v>2</v>
      </c>
      <c r="C13" s="100" t="s">
        <v>94</v>
      </c>
      <c r="D13" s="100">
        <v>230</v>
      </c>
      <c r="F13" s="100"/>
      <c r="G13" s="100"/>
      <c r="H13" s="100"/>
      <c r="I13" s="100"/>
      <c r="J13" s="100"/>
    </row>
    <row r="14" spans="1:10" x14ac:dyDescent="0.25">
      <c r="A14" s="100" t="s">
        <v>14</v>
      </c>
      <c r="B14" s="100">
        <v>3</v>
      </c>
      <c r="C14" s="100" t="s">
        <v>95</v>
      </c>
      <c r="D14" s="100">
        <v>730</v>
      </c>
      <c r="F14" s="100"/>
      <c r="G14" s="100"/>
      <c r="H14" s="100"/>
      <c r="I14" s="100"/>
      <c r="J14" s="100"/>
    </row>
    <row r="15" spans="1:10" x14ac:dyDescent="0.25">
      <c r="A15" s="100" t="s">
        <v>14</v>
      </c>
      <c r="B15" s="100">
        <v>3</v>
      </c>
      <c r="C15" s="100" t="s">
        <v>95</v>
      </c>
      <c r="D15" s="100">
        <v>735</v>
      </c>
      <c r="F15" s="100"/>
      <c r="G15" s="100"/>
      <c r="H15" s="100"/>
      <c r="I15" s="100"/>
      <c r="J15" s="100"/>
    </row>
    <row r="16" spans="1:10" x14ac:dyDescent="0.25">
      <c r="A16" s="100" t="s">
        <v>14</v>
      </c>
      <c r="B16" s="100">
        <v>3</v>
      </c>
      <c r="C16" s="100" t="s">
        <v>95</v>
      </c>
      <c r="D16" s="100">
        <v>816</v>
      </c>
      <c r="F16" s="100"/>
      <c r="G16" s="100"/>
      <c r="H16" s="100"/>
      <c r="I16" s="100"/>
      <c r="J16" s="100"/>
    </row>
    <row r="17" spans="1:10" x14ac:dyDescent="0.25">
      <c r="A17" s="100" t="s">
        <v>14</v>
      </c>
      <c r="B17" s="100">
        <v>3</v>
      </c>
      <c r="C17" s="100" t="s">
        <v>95</v>
      </c>
      <c r="D17" s="100">
        <v>605</v>
      </c>
      <c r="F17" s="100"/>
      <c r="G17" s="100"/>
      <c r="H17" s="100"/>
      <c r="I17" s="100"/>
      <c r="J17" s="100"/>
    </row>
    <row r="18" spans="1:10" x14ac:dyDescent="0.25">
      <c r="A18" s="100" t="s">
        <v>14</v>
      </c>
      <c r="B18" s="100">
        <v>4</v>
      </c>
      <c r="C18" s="100" t="s">
        <v>96</v>
      </c>
      <c r="D18" s="100">
        <v>261</v>
      </c>
      <c r="F18" s="100"/>
      <c r="G18" s="100"/>
      <c r="H18" s="100"/>
      <c r="I18" s="100"/>
      <c r="J18" s="100"/>
    </row>
    <row r="19" spans="1:10" x14ac:dyDescent="0.25">
      <c r="A19" s="100" t="s">
        <v>14</v>
      </c>
      <c r="B19" s="100">
        <v>4</v>
      </c>
      <c r="C19" s="100" t="s">
        <v>96</v>
      </c>
      <c r="D19" s="100">
        <v>258</v>
      </c>
      <c r="F19" s="100"/>
      <c r="G19" s="100"/>
      <c r="H19" s="100"/>
      <c r="I19" s="100"/>
      <c r="J19" s="100"/>
    </row>
    <row r="20" spans="1:10" x14ac:dyDescent="0.25">
      <c r="A20" s="100" t="s">
        <v>14</v>
      </c>
      <c r="B20" s="100">
        <v>4</v>
      </c>
      <c r="C20" s="100" t="s">
        <v>96</v>
      </c>
      <c r="D20" s="100">
        <v>301</v>
      </c>
      <c r="F20" s="100"/>
      <c r="G20" s="100"/>
      <c r="H20" s="100"/>
      <c r="I20" s="100"/>
      <c r="J20" s="100"/>
    </row>
    <row r="21" spans="1:10" x14ac:dyDescent="0.25">
      <c r="A21" s="100" t="s">
        <v>14</v>
      </c>
      <c r="B21" s="100">
        <v>4</v>
      </c>
      <c r="C21" s="100" t="s">
        <v>96</v>
      </c>
      <c r="D21" s="100">
        <v>263</v>
      </c>
      <c r="F21" s="100"/>
      <c r="G21" s="100"/>
      <c r="H21" s="100"/>
      <c r="I21" s="100"/>
      <c r="J21" s="100"/>
    </row>
    <row r="22" spans="1:10" x14ac:dyDescent="0.25">
      <c r="A22" s="100" t="s">
        <v>15</v>
      </c>
      <c r="B22" s="100">
        <v>0</v>
      </c>
      <c r="C22" s="100" t="s">
        <v>92</v>
      </c>
      <c r="D22" s="100">
        <v>151</v>
      </c>
      <c r="F22" s="100"/>
      <c r="G22" s="100"/>
      <c r="H22" s="100"/>
      <c r="I22" s="100"/>
      <c r="J22" s="100"/>
    </row>
    <row r="23" spans="1:10" x14ac:dyDescent="0.25">
      <c r="A23" s="100" t="s">
        <v>15</v>
      </c>
      <c r="B23" s="100">
        <v>0</v>
      </c>
      <c r="C23" s="100" t="s">
        <v>92</v>
      </c>
      <c r="D23" s="100">
        <v>114</v>
      </c>
      <c r="F23" s="100"/>
      <c r="G23" s="100"/>
      <c r="H23" s="100"/>
      <c r="I23" s="100"/>
      <c r="J23" s="100"/>
    </row>
    <row r="24" spans="1:10" x14ac:dyDescent="0.25">
      <c r="A24" s="100" t="s">
        <v>15</v>
      </c>
      <c r="B24" s="100">
        <v>0</v>
      </c>
      <c r="C24" s="100" t="s">
        <v>92</v>
      </c>
      <c r="D24" s="100">
        <v>180</v>
      </c>
      <c r="F24" s="100"/>
      <c r="G24" s="100"/>
      <c r="H24" s="100"/>
      <c r="I24" s="100"/>
      <c r="J24" s="100"/>
    </row>
    <row r="25" spans="1:10" x14ac:dyDescent="0.25">
      <c r="A25" s="100" t="s">
        <v>15</v>
      </c>
      <c r="B25" s="100">
        <v>0</v>
      </c>
      <c r="C25" s="100" t="s">
        <v>92</v>
      </c>
      <c r="D25" s="100">
        <v>146</v>
      </c>
      <c r="F25" s="100"/>
      <c r="G25" s="100"/>
      <c r="H25" s="100"/>
      <c r="I25" s="100"/>
      <c r="J25" s="100"/>
    </row>
    <row r="26" spans="1:10" x14ac:dyDescent="0.25">
      <c r="A26" s="100" t="s">
        <v>15</v>
      </c>
      <c r="B26" s="100">
        <v>1</v>
      </c>
      <c r="C26" s="100" t="s">
        <v>93</v>
      </c>
      <c r="D26" s="100">
        <v>7925</v>
      </c>
      <c r="F26" s="100"/>
      <c r="G26" s="100"/>
      <c r="H26" s="100"/>
      <c r="I26" s="100"/>
      <c r="J26" s="100"/>
    </row>
    <row r="27" spans="1:10" x14ac:dyDescent="0.25">
      <c r="A27" s="100" t="s">
        <v>15</v>
      </c>
      <c r="B27" s="100">
        <v>1</v>
      </c>
      <c r="C27" s="100" t="s">
        <v>93</v>
      </c>
      <c r="D27" s="100">
        <v>7030</v>
      </c>
      <c r="F27" s="100"/>
      <c r="G27" s="100"/>
      <c r="H27" s="100"/>
      <c r="I27" s="100"/>
      <c r="J27" s="100"/>
    </row>
    <row r="28" spans="1:10" x14ac:dyDescent="0.25">
      <c r="A28" s="100" t="s">
        <v>15</v>
      </c>
      <c r="B28" s="100">
        <v>1</v>
      </c>
      <c r="C28" s="100" t="s">
        <v>93</v>
      </c>
      <c r="D28" s="100">
        <v>7572</v>
      </c>
      <c r="F28" s="100"/>
      <c r="G28" s="100"/>
      <c r="H28" s="100"/>
      <c r="I28" s="100"/>
      <c r="J28" s="100"/>
    </row>
    <row r="29" spans="1:10" x14ac:dyDescent="0.25">
      <c r="A29" s="100" t="s">
        <v>15</v>
      </c>
      <c r="B29" s="100">
        <v>1</v>
      </c>
      <c r="C29" s="100" t="s">
        <v>93</v>
      </c>
      <c r="D29" s="100">
        <v>7673</v>
      </c>
      <c r="F29" s="100"/>
      <c r="G29" s="100"/>
      <c r="H29" s="100"/>
      <c r="I29" s="100"/>
      <c r="J29" s="100"/>
    </row>
    <row r="30" spans="1:10" x14ac:dyDescent="0.25">
      <c r="A30" s="100" t="s">
        <v>15</v>
      </c>
      <c r="B30" s="100">
        <v>2</v>
      </c>
      <c r="C30" s="100" t="s">
        <v>94</v>
      </c>
      <c r="D30" s="100">
        <v>219</v>
      </c>
      <c r="F30" s="100"/>
      <c r="G30" s="100"/>
      <c r="H30" s="100"/>
      <c r="I30" s="100"/>
      <c r="J30" s="100"/>
    </row>
    <row r="31" spans="1:10" x14ac:dyDescent="0.25">
      <c r="A31" s="100" t="s">
        <v>15</v>
      </c>
      <c r="B31" s="100">
        <v>2</v>
      </c>
      <c r="C31" s="100" t="s">
        <v>94</v>
      </c>
      <c r="D31" s="100">
        <v>194</v>
      </c>
      <c r="F31" s="100"/>
      <c r="G31" s="100"/>
      <c r="H31" s="100"/>
      <c r="I31" s="100"/>
      <c r="J31" s="100"/>
    </row>
    <row r="32" spans="1:10" x14ac:dyDescent="0.25">
      <c r="A32" s="100" t="s">
        <v>15</v>
      </c>
      <c r="B32" s="100">
        <v>2</v>
      </c>
      <c r="C32" s="100" t="s">
        <v>94</v>
      </c>
      <c r="D32" s="100">
        <v>215</v>
      </c>
      <c r="F32" s="100"/>
      <c r="G32" s="100"/>
      <c r="H32" s="100"/>
      <c r="I32" s="100"/>
      <c r="J32" s="100"/>
    </row>
    <row r="33" spans="1:10" x14ac:dyDescent="0.25">
      <c r="A33" s="100" t="s">
        <v>15</v>
      </c>
      <c r="B33" s="100">
        <v>2</v>
      </c>
      <c r="C33" s="100" t="s">
        <v>94</v>
      </c>
      <c r="D33" s="100">
        <v>208</v>
      </c>
      <c r="F33" s="100"/>
      <c r="G33" s="100"/>
      <c r="H33" s="100"/>
      <c r="I33" s="100"/>
      <c r="J33" s="100"/>
    </row>
    <row r="34" spans="1:10" x14ac:dyDescent="0.25">
      <c r="A34" s="100" t="s">
        <v>15</v>
      </c>
      <c r="B34" s="100">
        <v>3</v>
      </c>
      <c r="C34" s="100" t="s">
        <v>95</v>
      </c>
      <c r="D34" s="100">
        <v>730</v>
      </c>
      <c r="F34" s="100"/>
      <c r="G34" s="100"/>
      <c r="H34" s="100"/>
      <c r="I34" s="100"/>
      <c r="J34" s="100"/>
    </row>
    <row r="35" spans="1:10" x14ac:dyDescent="0.25">
      <c r="A35" s="100" t="s">
        <v>15</v>
      </c>
      <c r="B35" s="100">
        <v>3</v>
      </c>
      <c r="C35" s="100" t="s">
        <v>95</v>
      </c>
      <c r="D35" s="100">
        <v>561</v>
      </c>
      <c r="F35" s="100"/>
      <c r="G35" s="100"/>
      <c r="H35" s="100"/>
      <c r="I35" s="100"/>
      <c r="J35" s="100"/>
    </row>
    <row r="36" spans="1:10" x14ac:dyDescent="0.25">
      <c r="A36" s="100" t="s">
        <v>15</v>
      </c>
      <c r="B36" s="100">
        <v>3</v>
      </c>
      <c r="C36" s="100" t="s">
        <v>95</v>
      </c>
      <c r="D36" s="100">
        <v>694</v>
      </c>
      <c r="F36" s="100"/>
      <c r="G36" s="100"/>
      <c r="H36" s="100"/>
      <c r="I36" s="100"/>
      <c r="J36" s="100"/>
    </row>
    <row r="37" spans="1:10" x14ac:dyDescent="0.25">
      <c r="A37" s="100" t="s">
        <v>15</v>
      </c>
      <c r="B37" s="100">
        <v>3</v>
      </c>
      <c r="C37" s="100" t="s">
        <v>95</v>
      </c>
      <c r="D37" s="100">
        <v>753</v>
      </c>
      <c r="F37" s="100"/>
      <c r="G37" s="100"/>
      <c r="H37" s="100"/>
      <c r="I37" s="100"/>
      <c r="J37" s="100"/>
    </row>
    <row r="38" spans="1:10" x14ac:dyDescent="0.25">
      <c r="A38" s="100" t="s">
        <v>15</v>
      </c>
      <c r="B38" s="100">
        <v>4</v>
      </c>
      <c r="C38" s="100" t="s">
        <v>96</v>
      </c>
      <c r="D38" s="100">
        <v>240</v>
      </c>
      <c r="F38" s="100"/>
      <c r="G38" s="100"/>
      <c r="H38" s="100"/>
      <c r="I38" s="100"/>
      <c r="J38" s="100"/>
    </row>
    <row r="39" spans="1:10" x14ac:dyDescent="0.25">
      <c r="A39" s="100" t="s">
        <v>15</v>
      </c>
      <c r="B39" s="100">
        <v>4</v>
      </c>
      <c r="C39" s="100" t="s">
        <v>96</v>
      </c>
      <c r="D39" s="100">
        <v>291</v>
      </c>
      <c r="F39" s="100"/>
      <c r="G39" s="100"/>
      <c r="H39" s="100"/>
      <c r="I39" s="100"/>
      <c r="J39" s="100"/>
    </row>
    <row r="40" spans="1:10" x14ac:dyDescent="0.25">
      <c r="A40" s="100" t="s">
        <v>15</v>
      </c>
      <c r="B40" s="100">
        <v>4</v>
      </c>
      <c r="C40" s="100" t="s">
        <v>96</v>
      </c>
      <c r="D40" s="100">
        <v>210</v>
      </c>
      <c r="F40" s="100"/>
      <c r="G40" s="100"/>
      <c r="H40" s="100"/>
      <c r="I40" s="100"/>
      <c r="J40" s="100"/>
    </row>
    <row r="41" spans="1:10" x14ac:dyDescent="0.25">
      <c r="A41" s="100" t="s">
        <v>15</v>
      </c>
      <c r="B41" s="100">
        <v>4</v>
      </c>
      <c r="C41" s="100" t="s">
        <v>96</v>
      </c>
      <c r="D41" s="100">
        <v>297</v>
      </c>
      <c r="F41" s="100"/>
      <c r="G41" s="100"/>
      <c r="H41" s="100"/>
      <c r="I41" s="100"/>
      <c r="J41" s="100"/>
    </row>
    <row r="42" spans="1:10" x14ac:dyDescent="0.25">
      <c r="A42" s="100" t="s">
        <v>16</v>
      </c>
      <c r="B42" s="100">
        <v>0</v>
      </c>
      <c r="C42" s="100" t="s">
        <v>92</v>
      </c>
      <c r="D42" s="100">
        <v>111</v>
      </c>
      <c r="F42" s="100"/>
      <c r="G42" s="100"/>
      <c r="H42" s="100"/>
      <c r="I42" s="100"/>
      <c r="J42" s="100"/>
    </row>
    <row r="43" spans="1:10" x14ac:dyDescent="0.25">
      <c r="A43" s="100" t="s">
        <v>16</v>
      </c>
      <c r="B43" s="100">
        <v>0</v>
      </c>
      <c r="C43" s="100" t="s">
        <v>92</v>
      </c>
      <c r="D43" s="100">
        <v>116</v>
      </c>
      <c r="F43" s="100"/>
      <c r="G43" s="100"/>
      <c r="H43" s="100"/>
      <c r="I43" s="100"/>
      <c r="J43" s="100"/>
    </row>
    <row r="44" spans="1:10" x14ac:dyDescent="0.25">
      <c r="A44" s="100" t="s">
        <v>16</v>
      </c>
      <c r="B44" s="100">
        <v>0</v>
      </c>
      <c r="C44" s="100" t="s">
        <v>92</v>
      </c>
      <c r="D44" s="100">
        <v>165</v>
      </c>
      <c r="F44" s="100"/>
      <c r="G44" s="100"/>
      <c r="H44" s="100"/>
      <c r="I44" s="100"/>
      <c r="J44" s="100"/>
    </row>
    <row r="45" spans="1:10" x14ac:dyDescent="0.25">
      <c r="A45" s="100" t="s">
        <v>16</v>
      </c>
      <c r="B45" s="100">
        <v>0</v>
      </c>
      <c r="C45" s="100" t="s">
        <v>92</v>
      </c>
      <c r="D45" s="100">
        <v>133</v>
      </c>
      <c r="F45" s="100"/>
      <c r="G45" s="100"/>
      <c r="H45" s="100"/>
      <c r="I45" s="100"/>
      <c r="J45" s="100"/>
    </row>
    <row r="46" spans="1:10" x14ac:dyDescent="0.25">
      <c r="A46" s="100" t="s">
        <v>16</v>
      </c>
      <c r="B46" s="100">
        <v>1</v>
      </c>
      <c r="C46" s="100" t="s">
        <v>93</v>
      </c>
      <c r="D46" s="100">
        <v>6816</v>
      </c>
      <c r="F46" s="100"/>
      <c r="G46" s="100"/>
      <c r="H46" s="100"/>
      <c r="I46" s="100"/>
      <c r="J46" s="100"/>
    </row>
    <row r="47" spans="1:10" x14ac:dyDescent="0.25">
      <c r="A47" s="100" t="s">
        <v>16</v>
      </c>
      <c r="B47" s="100">
        <v>1</v>
      </c>
      <c r="C47" s="100" t="s">
        <v>93</v>
      </c>
      <c r="D47" s="100">
        <v>7589</v>
      </c>
      <c r="F47" s="100"/>
      <c r="G47" s="100"/>
      <c r="H47" s="100"/>
      <c r="I47" s="100"/>
      <c r="J47" s="100"/>
    </row>
    <row r="48" spans="1:10" x14ac:dyDescent="0.25">
      <c r="A48" s="100" t="s">
        <v>16</v>
      </c>
      <c r="B48" s="100">
        <v>1</v>
      </c>
      <c r="C48" s="100" t="s">
        <v>93</v>
      </c>
      <c r="D48" s="100">
        <v>7036</v>
      </c>
      <c r="F48" s="100"/>
      <c r="G48" s="100"/>
      <c r="H48" s="100"/>
      <c r="I48" s="100"/>
      <c r="J48" s="100"/>
    </row>
    <row r="49" spans="1:10" x14ac:dyDescent="0.25">
      <c r="A49" s="100" t="s">
        <v>16</v>
      </c>
      <c r="B49" s="100">
        <v>1</v>
      </c>
      <c r="C49" s="100" t="s">
        <v>93</v>
      </c>
      <c r="D49" s="100">
        <v>7703</v>
      </c>
      <c r="F49" s="100"/>
      <c r="G49" s="100"/>
      <c r="H49" s="100"/>
      <c r="I49" s="100"/>
      <c r="J49" s="100"/>
    </row>
    <row r="50" spans="1:10" x14ac:dyDescent="0.25">
      <c r="A50" s="100" t="s">
        <v>16</v>
      </c>
      <c r="B50" s="100">
        <v>2</v>
      </c>
      <c r="C50" s="100" t="s">
        <v>94</v>
      </c>
      <c r="D50" s="100">
        <v>193</v>
      </c>
      <c r="F50" s="100"/>
      <c r="G50" s="100"/>
      <c r="H50" s="100"/>
      <c r="I50" s="100"/>
      <c r="J50" s="100"/>
    </row>
    <row r="51" spans="1:10" x14ac:dyDescent="0.25">
      <c r="A51" s="100" t="s">
        <v>16</v>
      </c>
      <c r="B51" s="100">
        <v>2</v>
      </c>
      <c r="C51" s="100" t="s">
        <v>94</v>
      </c>
      <c r="D51" s="100">
        <v>236</v>
      </c>
      <c r="F51" s="100"/>
      <c r="G51" s="100"/>
      <c r="H51" s="100"/>
      <c r="I51" s="100"/>
      <c r="J51" s="100"/>
    </row>
    <row r="52" spans="1:10" x14ac:dyDescent="0.25">
      <c r="A52" s="100" t="s">
        <v>16</v>
      </c>
      <c r="B52" s="100">
        <v>2</v>
      </c>
      <c r="C52" s="100" t="s">
        <v>94</v>
      </c>
      <c r="D52" s="100">
        <v>175</v>
      </c>
      <c r="F52" s="100"/>
      <c r="G52" s="100"/>
      <c r="H52" s="100"/>
      <c r="I52" s="100"/>
      <c r="J52" s="100"/>
    </row>
    <row r="53" spans="1:10" x14ac:dyDescent="0.25">
      <c r="A53" s="100" t="s">
        <v>16</v>
      </c>
      <c r="B53" s="100">
        <v>2</v>
      </c>
      <c r="C53" s="100" t="s">
        <v>94</v>
      </c>
      <c r="D53" s="100">
        <v>182</v>
      </c>
      <c r="F53" s="100"/>
      <c r="G53" s="100"/>
      <c r="H53" s="100"/>
      <c r="I53" s="100"/>
      <c r="J53" s="100"/>
    </row>
    <row r="54" spans="1:10" x14ac:dyDescent="0.25">
      <c r="A54" s="100" t="s">
        <v>16</v>
      </c>
      <c r="B54" s="100">
        <v>3</v>
      </c>
      <c r="C54" s="100" t="s">
        <v>95</v>
      </c>
      <c r="D54" s="100">
        <v>391</v>
      </c>
      <c r="F54" s="100"/>
      <c r="G54" s="100"/>
      <c r="H54" s="100"/>
      <c r="I54" s="100"/>
      <c r="J54" s="100"/>
    </row>
    <row r="55" spans="1:10" x14ac:dyDescent="0.25">
      <c r="A55" s="100" t="s">
        <v>16</v>
      </c>
      <c r="B55" s="100">
        <v>3</v>
      </c>
      <c r="C55" s="100" t="s">
        <v>95</v>
      </c>
      <c r="D55" s="100">
        <v>525</v>
      </c>
      <c r="F55" s="100"/>
      <c r="G55" s="100"/>
      <c r="H55" s="100"/>
      <c r="I55" s="100"/>
      <c r="J55" s="100"/>
    </row>
    <row r="56" spans="1:10" x14ac:dyDescent="0.25">
      <c r="A56" s="100" t="s">
        <v>16</v>
      </c>
      <c r="B56" s="100">
        <v>3</v>
      </c>
      <c r="C56" s="100" t="s">
        <v>95</v>
      </c>
      <c r="D56" s="100">
        <v>554</v>
      </c>
      <c r="F56" s="100"/>
      <c r="G56" s="100"/>
      <c r="H56" s="100"/>
      <c r="I56" s="100"/>
      <c r="J56" s="100"/>
    </row>
    <row r="57" spans="1:10" x14ac:dyDescent="0.25">
      <c r="A57" s="100" t="s">
        <v>16</v>
      </c>
      <c r="B57" s="100">
        <v>3</v>
      </c>
      <c r="C57" s="100" t="s">
        <v>95</v>
      </c>
      <c r="D57" s="100">
        <v>531</v>
      </c>
      <c r="F57" s="100"/>
      <c r="G57" s="100"/>
      <c r="H57" s="100"/>
      <c r="I57" s="100"/>
      <c r="J57" s="100"/>
    </row>
    <row r="58" spans="1:10" x14ac:dyDescent="0.25">
      <c r="A58" s="100" t="s">
        <v>16</v>
      </c>
      <c r="B58" s="100">
        <v>4</v>
      </c>
      <c r="C58" s="100" t="s">
        <v>96</v>
      </c>
      <c r="D58" s="100">
        <v>220</v>
      </c>
      <c r="F58" s="100"/>
      <c r="G58" s="100"/>
      <c r="H58" s="100"/>
      <c r="I58" s="100"/>
      <c r="J58" s="100"/>
    </row>
    <row r="59" spans="1:10" x14ac:dyDescent="0.25">
      <c r="A59" s="100" t="s">
        <v>16</v>
      </c>
      <c r="B59" s="100">
        <v>4</v>
      </c>
      <c r="C59" s="100" t="s">
        <v>96</v>
      </c>
      <c r="D59" s="100">
        <v>200</v>
      </c>
      <c r="F59" s="100"/>
      <c r="G59" s="100"/>
      <c r="H59" s="100"/>
      <c r="I59" s="100"/>
      <c r="J59" s="100"/>
    </row>
    <row r="60" spans="1:10" x14ac:dyDescent="0.25">
      <c r="A60" s="100" t="s">
        <v>16</v>
      </c>
      <c r="B60" s="100">
        <v>4</v>
      </c>
      <c r="C60" s="100" t="s">
        <v>96</v>
      </c>
      <c r="D60" s="100">
        <v>195</v>
      </c>
      <c r="F60" s="100"/>
      <c r="G60" s="100"/>
      <c r="H60" s="100"/>
      <c r="I60" s="100"/>
      <c r="J60" s="100"/>
    </row>
    <row r="61" spans="1:10" x14ac:dyDescent="0.25">
      <c r="A61" s="100" t="s">
        <v>16</v>
      </c>
      <c r="B61" s="100">
        <v>4</v>
      </c>
      <c r="C61" s="100" t="s">
        <v>96</v>
      </c>
      <c r="D61" s="100">
        <v>224</v>
      </c>
      <c r="F61" s="100"/>
      <c r="G61" s="100"/>
      <c r="H61" s="100"/>
      <c r="I61" s="100"/>
      <c r="J61" s="100"/>
    </row>
    <row r="62" spans="1:10" x14ac:dyDescent="0.25">
      <c r="A62" s="100" t="s">
        <v>17</v>
      </c>
      <c r="B62" s="100">
        <v>0</v>
      </c>
      <c r="C62" s="100" t="s">
        <v>92</v>
      </c>
      <c r="D62" s="100">
        <v>132</v>
      </c>
      <c r="F62" s="100"/>
      <c r="G62" s="100"/>
      <c r="H62" s="100"/>
      <c r="I62" s="100"/>
      <c r="J62" s="100"/>
    </row>
    <row r="63" spans="1:10" x14ac:dyDescent="0.25">
      <c r="A63" s="100" t="s">
        <v>17</v>
      </c>
      <c r="B63" s="100">
        <v>0</v>
      </c>
      <c r="C63" s="100" t="s">
        <v>92</v>
      </c>
      <c r="D63" s="100">
        <v>144</v>
      </c>
      <c r="F63" s="100"/>
      <c r="G63" s="100"/>
      <c r="H63" s="100"/>
      <c r="I63" s="100"/>
      <c r="J63" s="100"/>
    </row>
    <row r="64" spans="1:10" x14ac:dyDescent="0.25">
      <c r="A64" s="100" t="s">
        <v>17</v>
      </c>
      <c r="B64" s="100">
        <v>0</v>
      </c>
      <c r="C64" s="100" t="s">
        <v>92</v>
      </c>
      <c r="D64" s="100">
        <v>131</v>
      </c>
      <c r="F64" s="100"/>
      <c r="G64" s="100"/>
      <c r="H64" s="100"/>
      <c r="I64" s="100"/>
      <c r="J64" s="100"/>
    </row>
    <row r="65" spans="1:10" x14ac:dyDescent="0.25">
      <c r="A65" s="100" t="s">
        <v>17</v>
      </c>
      <c r="B65" s="100">
        <v>0</v>
      </c>
      <c r="C65" s="100" t="s">
        <v>92</v>
      </c>
      <c r="D65" s="100">
        <v>158</v>
      </c>
      <c r="F65" s="100"/>
      <c r="G65" s="100"/>
      <c r="H65" s="100"/>
      <c r="I65" s="100"/>
      <c r="J65" s="100"/>
    </row>
    <row r="66" spans="1:10" x14ac:dyDescent="0.25">
      <c r="A66" s="100" t="s">
        <v>17</v>
      </c>
      <c r="B66" s="100">
        <v>1</v>
      </c>
      <c r="C66" s="100" t="s">
        <v>93</v>
      </c>
      <c r="D66" s="100">
        <v>7497</v>
      </c>
      <c r="F66" s="100"/>
      <c r="G66" s="100"/>
      <c r="H66" s="100"/>
      <c r="I66" s="100"/>
      <c r="J66" s="100"/>
    </row>
    <row r="67" spans="1:10" x14ac:dyDescent="0.25">
      <c r="A67" s="100" t="s">
        <v>17</v>
      </c>
      <c r="B67" s="100">
        <v>1</v>
      </c>
      <c r="C67" s="100" t="s">
        <v>93</v>
      </c>
      <c r="D67" s="100">
        <v>7078</v>
      </c>
      <c r="F67" s="100"/>
      <c r="G67" s="100"/>
      <c r="H67" s="100"/>
      <c r="I67" s="100"/>
      <c r="J67" s="100"/>
    </row>
    <row r="68" spans="1:10" x14ac:dyDescent="0.25">
      <c r="A68" s="100" t="s">
        <v>17</v>
      </c>
      <c r="B68" s="100">
        <v>1</v>
      </c>
      <c r="C68" s="100" t="s">
        <v>93</v>
      </c>
      <c r="D68" s="100">
        <v>6656</v>
      </c>
      <c r="F68" s="100"/>
      <c r="G68" s="100"/>
      <c r="H68" s="100"/>
      <c r="I68" s="100"/>
      <c r="J68" s="100"/>
    </row>
    <row r="69" spans="1:10" x14ac:dyDescent="0.25">
      <c r="A69" s="100" t="s">
        <v>17</v>
      </c>
      <c r="B69" s="100">
        <v>1</v>
      </c>
      <c r="C69" s="100" t="s">
        <v>93</v>
      </c>
      <c r="D69" s="100">
        <v>6815</v>
      </c>
      <c r="F69" s="100"/>
      <c r="G69" s="100"/>
      <c r="H69" s="100"/>
      <c r="I69" s="100"/>
      <c r="J69" s="100"/>
    </row>
    <row r="70" spans="1:10" x14ac:dyDescent="0.25">
      <c r="A70" s="100" t="s">
        <v>17</v>
      </c>
      <c r="B70" s="100">
        <v>2</v>
      </c>
      <c r="C70" s="100" t="s">
        <v>94</v>
      </c>
      <c r="D70" s="100">
        <v>178</v>
      </c>
      <c r="F70" s="100"/>
      <c r="G70" s="100"/>
      <c r="H70" s="100"/>
      <c r="I70" s="100"/>
      <c r="J70" s="100"/>
    </row>
    <row r="71" spans="1:10" x14ac:dyDescent="0.25">
      <c r="A71" s="100" t="s">
        <v>17</v>
      </c>
      <c r="B71" s="100">
        <v>2</v>
      </c>
      <c r="C71" s="100" t="s">
        <v>94</v>
      </c>
      <c r="D71" s="100">
        <v>202</v>
      </c>
      <c r="F71" s="100"/>
      <c r="G71" s="100"/>
      <c r="H71" s="100"/>
      <c r="I71" s="100"/>
      <c r="J71" s="100"/>
    </row>
    <row r="72" spans="1:10" x14ac:dyDescent="0.25">
      <c r="A72" s="100" t="s">
        <v>17</v>
      </c>
      <c r="B72" s="100">
        <v>2</v>
      </c>
      <c r="C72" s="100" t="s">
        <v>94</v>
      </c>
      <c r="D72" s="100">
        <v>185</v>
      </c>
      <c r="F72" s="100"/>
      <c r="G72" s="100"/>
      <c r="H72" s="100"/>
      <c r="I72" s="100"/>
      <c r="J72" s="100"/>
    </row>
    <row r="73" spans="1:10" x14ac:dyDescent="0.25">
      <c r="A73" s="100" t="s">
        <v>17</v>
      </c>
      <c r="B73" s="100">
        <v>2</v>
      </c>
      <c r="C73" s="100" t="s">
        <v>94</v>
      </c>
      <c r="D73" s="100">
        <v>179</v>
      </c>
      <c r="F73" s="100"/>
      <c r="G73" s="100"/>
      <c r="H73" s="100"/>
      <c r="I73" s="100"/>
      <c r="J73" s="100"/>
    </row>
    <row r="74" spans="1:10" x14ac:dyDescent="0.25">
      <c r="A74" s="100" t="s">
        <v>17</v>
      </c>
      <c r="B74" s="100">
        <v>3</v>
      </c>
      <c r="C74" s="100" t="s">
        <v>95</v>
      </c>
      <c r="D74" s="100">
        <v>425</v>
      </c>
      <c r="F74" s="100"/>
      <c r="G74" s="100"/>
      <c r="H74" s="100"/>
      <c r="I74" s="100"/>
      <c r="J74" s="100"/>
    </row>
    <row r="75" spans="1:10" x14ac:dyDescent="0.25">
      <c r="A75" s="100" t="s">
        <v>17</v>
      </c>
      <c r="B75" s="100">
        <v>3</v>
      </c>
      <c r="C75" s="100" t="s">
        <v>95</v>
      </c>
      <c r="D75" s="100">
        <v>516</v>
      </c>
      <c r="F75" s="100"/>
      <c r="G75" s="100"/>
      <c r="H75" s="100"/>
      <c r="I75" s="100"/>
      <c r="J75" s="100"/>
    </row>
    <row r="76" spans="1:10" x14ac:dyDescent="0.25">
      <c r="A76" s="100" t="s">
        <v>17</v>
      </c>
      <c r="B76" s="100">
        <v>3</v>
      </c>
      <c r="C76" s="100" t="s">
        <v>95</v>
      </c>
      <c r="D76" s="100">
        <v>359</v>
      </c>
      <c r="F76" s="100"/>
      <c r="G76" s="100"/>
      <c r="H76" s="100"/>
      <c r="I76" s="100"/>
      <c r="J76" s="100"/>
    </row>
    <row r="77" spans="1:10" x14ac:dyDescent="0.25">
      <c r="A77" s="100" t="s">
        <v>17</v>
      </c>
      <c r="B77" s="100">
        <v>3</v>
      </c>
      <c r="C77" s="100" t="s">
        <v>95</v>
      </c>
      <c r="D77" s="100">
        <v>483</v>
      </c>
      <c r="F77" s="100"/>
      <c r="G77" s="100"/>
      <c r="H77" s="100"/>
      <c r="I77" s="100"/>
      <c r="J77" s="100"/>
    </row>
    <row r="78" spans="1:10" x14ac:dyDescent="0.25">
      <c r="A78" s="100" t="s">
        <v>17</v>
      </c>
      <c r="B78" s="100">
        <v>4</v>
      </c>
      <c r="C78" s="100" t="s">
        <v>96</v>
      </c>
      <c r="D78" s="100">
        <v>173</v>
      </c>
      <c r="F78" s="100"/>
      <c r="G78" s="100"/>
      <c r="H78" s="100"/>
      <c r="I78" s="100"/>
      <c r="J78" s="100"/>
    </row>
    <row r="79" spans="1:10" x14ac:dyDescent="0.25">
      <c r="A79" s="100" t="s">
        <v>17</v>
      </c>
      <c r="B79" s="100">
        <v>4</v>
      </c>
      <c r="C79" s="100" t="s">
        <v>96</v>
      </c>
      <c r="D79" s="100">
        <v>211</v>
      </c>
      <c r="F79" s="100"/>
      <c r="G79" s="100"/>
      <c r="H79" s="100"/>
      <c r="I79" s="100"/>
      <c r="J79" s="100"/>
    </row>
    <row r="80" spans="1:10" x14ac:dyDescent="0.25">
      <c r="A80" s="100" t="s">
        <v>17</v>
      </c>
      <c r="B80" s="100">
        <v>4</v>
      </c>
      <c r="C80" s="100" t="s">
        <v>96</v>
      </c>
      <c r="D80" s="100">
        <v>185</v>
      </c>
      <c r="F80" s="100"/>
      <c r="G80" s="100"/>
      <c r="H80" s="100"/>
      <c r="I80" s="100"/>
      <c r="J80" s="100"/>
    </row>
    <row r="81" spans="1:10" x14ac:dyDescent="0.25">
      <c r="A81" s="100" t="s">
        <v>17</v>
      </c>
      <c r="B81" s="100">
        <v>4</v>
      </c>
      <c r="C81" s="100" t="s">
        <v>96</v>
      </c>
      <c r="D81" s="100">
        <v>201</v>
      </c>
      <c r="F81" s="100"/>
      <c r="G81" s="100"/>
      <c r="H81" s="100"/>
      <c r="I81" s="100"/>
      <c r="J81" s="100"/>
    </row>
    <row r="82" spans="1:10" x14ac:dyDescent="0.25">
      <c r="A82" s="115" t="s">
        <v>18</v>
      </c>
      <c r="B82" s="115">
        <v>0</v>
      </c>
      <c r="C82" s="115" t="s">
        <v>92</v>
      </c>
      <c r="D82" s="115">
        <v>134</v>
      </c>
      <c r="F82" s="100"/>
      <c r="G82" s="100"/>
      <c r="H82" s="100"/>
      <c r="I82" s="100"/>
      <c r="J82" s="100"/>
    </row>
    <row r="83" spans="1:10" x14ac:dyDescent="0.25">
      <c r="A83" s="115" t="s">
        <v>18</v>
      </c>
      <c r="B83" s="115">
        <v>0</v>
      </c>
      <c r="C83" s="115" t="s">
        <v>92</v>
      </c>
      <c r="D83" s="115">
        <v>157</v>
      </c>
      <c r="F83" s="100"/>
      <c r="G83" s="100"/>
      <c r="H83" s="100"/>
      <c r="I83" s="100"/>
      <c r="J83" s="100"/>
    </row>
    <row r="84" spans="1:10" x14ac:dyDescent="0.25">
      <c r="A84" s="115" t="s">
        <v>18</v>
      </c>
      <c r="B84" s="115">
        <v>0</v>
      </c>
      <c r="C84" s="115" t="s">
        <v>92</v>
      </c>
      <c r="D84" s="115">
        <v>121</v>
      </c>
      <c r="F84" s="100"/>
      <c r="G84" s="100"/>
      <c r="H84" s="100"/>
      <c r="I84" s="100"/>
      <c r="J84" s="100"/>
    </row>
    <row r="85" spans="1:10" x14ac:dyDescent="0.25">
      <c r="A85" s="115" t="s">
        <v>18</v>
      </c>
      <c r="B85" s="115">
        <v>0</v>
      </c>
      <c r="C85" s="115" t="s">
        <v>92</v>
      </c>
      <c r="D85" s="115">
        <v>140</v>
      </c>
      <c r="F85" s="100"/>
      <c r="G85" s="100"/>
      <c r="H85" s="100"/>
      <c r="I85" s="100"/>
      <c r="J85" s="100"/>
    </row>
    <row r="86" spans="1:10" x14ac:dyDescent="0.25">
      <c r="A86" s="115" t="s">
        <v>18</v>
      </c>
      <c r="B86" s="115">
        <v>1</v>
      </c>
      <c r="C86" s="115" t="s">
        <v>93</v>
      </c>
      <c r="D86" s="115">
        <v>6688</v>
      </c>
      <c r="F86" s="100"/>
      <c r="G86" s="100"/>
      <c r="H86" s="100"/>
      <c r="I86" s="100"/>
      <c r="J86" s="100"/>
    </row>
    <row r="87" spans="1:10" x14ac:dyDescent="0.25">
      <c r="A87" s="115" t="s">
        <v>18</v>
      </c>
      <c r="B87" s="115">
        <v>1</v>
      </c>
      <c r="C87" s="115" t="s">
        <v>93</v>
      </c>
      <c r="D87" s="115">
        <v>7075</v>
      </c>
      <c r="F87" s="100"/>
      <c r="G87" s="100"/>
      <c r="H87" s="100"/>
      <c r="I87" s="100"/>
      <c r="J87" s="100"/>
    </row>
    <row r="88" spans="1:10" x14ac:dyDescent="0.25">
      <c r="A88" s="115" t="s">
        <v>18</v>
      </c>
      <c r="B88" s="115">
        <v>1</v>
      </c>
      <c r="C88" s="115" t="s">
        <v>93</v>
      </c>
      <c r="D88" s="115">
        <v>6695</v>
      </c>
      <c r="F88" s="100"/>
      <c r="G88" s="100"/>
      <c r="H88" s="100"/>
      <c r="I88" s="100"/>
      <c r="J88" s="100"/>
    </row>
    <row r="89" spans="1:10" x14ac:dyDescent="0.25">
      <c r="A89" s="115" t="s">
        <v>18</v>
      </c>
      <c r="B89" s="115">
        <v>1</v>
      </c>
      <c r="C89" s="115" t="s">
        <v>93</v>
      </c>
      <c r="D89" s="115">
        <v>7309</v>
      </c>
      <c r="F89" s="100"/>
      <c r="G89" s="100"/>
      <c r="H89" s="100"/>
      <c r="I89" s="100"/>
      <c r="J89" s="100"/>
    </row>
    <row r="90" spans="1:10" x14ac:dyDescent="0.25">
      <c r="A90" s="115" t="s">
        <v>18</v>
      </c>
      <c r="B90" s="115">
        <v>2</v>
      </c>
      <c r="C90" s="115" t="s">
        <v>94</v>
      </c>
      <c r="D90" s="115">
        <v>189</v>
      </c>
      <c r="F90" s="100"/>
      <c r="G90" s="100"/>
      <c r="H90" s="100"/>
      <c r="I90" s="100"/>
      <c r="J90" s="100"/>
    </row>
    <row r="91" spans="1:10" x14ac:dyDescent="0.25">
      <c r="A91" s="115" t="s">
        <v>18</v>
      </c>
      <c r="B91" s="115">
        <v>2</v>
      </c>
      <c r="C91" s="115" t="s">
        <v>94</v>
      </c>
      <c r="D91" s="115">
        <v>185</v>
      </c>
      <c r="F91" s="100"/>
      <c r="G91" s="100"/>
      <c r="H91" s="100"/>
      <c r="I91" s="100"/>
      <c r="J91" s="100"/>
    </row>
    <row r="92" spans="1:10" x14ac:dyDescent="0.25">
      <c r="A92" s="115" t="s">
        <v>18</v>
      </c>
      <c r="B92" s="115">
        <v>2</v>
      </c>
      <c r="C92" s="115" t="s">
        <v>94</v>
      </c>
      <c r="D92" s="115">
        <v>183</v>
      </c>
      <c r="F92" s="100"/>
      <c r="G92" s="100"/>
      <c r="H92" s="100"/>
      <c r="I92" s="100"/>
      <c r="J92" s="100"/>
    </row>
    <row r="93" spans="1:10" x14ac:dyDescent="0.25">
      <c r="A93" s="115" t="s">
        <v>18</v>
      </c>
      <c r="B93" s="115">
        <v>2</v>
      </c>
      <c r="C93" s="115" t="s">
        <v>94</v>
      </c>
      <c r="D93" s="115">
        <v>176</v>
      </c>
      <c r="F93" s="100"/>
      <c r="G93" s="100"/>
      <c r="H93" s="100"/>
      <c r="I93" s="100"/>
      <c r="J93" s="100"/>
    </row>
    <row r="94" spans="1:10" x14ac:dyDescent="0.25">
      <c r="A94" s="115" t="s">
        <v>18</v>
      </c>
      <c r="B94" s="115">
        <v>3</v>
      </c>
      <c r="C94" s="115" t="s">
        <v>95</v>
      </c>
      <c r="D94" s="115">
        <v>358</v>
      </c>
      <c r="F94" s="100"/>
      <c r="G94" s="100"/>
      <c r="H94" s="100"/>
      <c r="I94" s="100"/>
      <c r="J94" s="100"/>
    </row>
    <row r="95" spans="1:10" x14ac:dyDescent="0.25">
      <c r="A95" s="115" t="s">
        <v>18</v>
      </c>
      <c r="B95" s="115">
        <v>3</v>
      </c>
      <c r="C95" s="115" t="s">
        <v>95</v>
      </c>
      <c r="D95" s="115">
        <v>390</v>
      </c>
      <c r="F95" s="100"/>
      <c r="G95" s="100"/>
      <c r="H95" s="100"/>
      <c r="I95" s="100"/>
      <c r="J95" s="100"/>
    </row>
    <row r="96" spans="1:10" x14ac:dyDescent="0.25">
      <c r="A96" s="115" t="s">
        <v>18</v>
      </c>
      <c r="B96" s="115">
        <v>3</v>
      </c>
      <c r="C96" s="115" t="s">
        <v>95</v>
      </c>
      <c r="D96" s="115">
        <v>357</v>
      </c>
      <c r="F96" s="100"/>
      <c r="G96" s="100"/>
      <c r="H96" s="100"/>
      <c r="I96" s="100"/>
      <c r="J96" s="100"/>
    </row>
    <row r="97" spans="1:10" x14ac:dyDescent="0.25">
      <c r="A97" s="115" t="s">
        <v>18</v>
      </c>
      <c r="B97" s="115">
        <v>3</v>
      </c>
      <c r="C97" s="115" t="s">
        <v>95</v>
      </c>
      <c r="D97" s="115">
        <v>404</v>
      </c>
      <c r="F97" s="100"/>
      <c r="G97" s="100"/>
      <c r="H97" s="100"/>
      <c r="I97" s="100"/>
      <c r="J97" s="100"/>
    </row>
    <row r="98" spans="1:10" x14ac:dyDescent="0.25">
      <c r="A98" s="115" t="s">
        <v>18</v>
      </c>
      <c r="B98" s="115">
        <v>4</v>
      </c>
      <c r="C98" s="115" t="s">
        <v>96</v>
      </c>
      <c r="D98" s="115">
        <v>193</v>
      </c>
      <c r="F98" s="100"/>
      <c r="G98" s="100"/>
      <c r="H98" s="100"/>
      <c r="I98" s="100"/>
      <c r="J98" s="100"/>
    </row>
    <row r="99" spans="1:10" x14ac:dyDescent="0.25">
      <c r="A99" s="115" t="s">
        <v>18</v>
      </c>
      <c r="B99" s="115">
        <v>4</v>
      </c>
      <c r="C99" s="115" t="s">
        <v>96</v>
      </c>
      <c r="D99" s="115">
        <v>199</v>
      </c>
      <c r="F99" s="100"/>
      <c r="G99" s="100"/>
      <c r="H99" s="100"/>
      <c r="I99" s="100"/>
      <c r="J99" s="100"/>
    </row>
    <row r="100" spans="1:10" x14ac:dyDescent="0.25">
      <c r="A100" s="115" t="s">
        <v>18</v>
      </c>
      <c r="B100" s="115">
        <v>4</v>
      </c>
      <c r="C100" s="115" t="s">
        <v>96</v>
      </c>
      <c r="D100" s="115">
        <v>182</v>
      </c>
      <c r="F100" s="100"/>
      <c r="G100" s="100"/>
      <c r="H100" s="100"/>
      <c r="I100" s="100"/>
      <c r="J100" s="100"/>
    </row>
    <row r="101" spans="1:10" x14ac:dyDescent="0.25">
      <c r="A101" s="115" t="s">
        <v>18</v>
      </c>
      <c r="B101" s="115">
        <v>4</v>
      </c>
      <c r="C101" s="115" t="s">
        <v>96</v>
      </c>
      <c r="D101" s="115">
        <v>197</v>
      </c>
      <c r="F101" s="100"/>
      <c r="G101" s="100"/>
      <c r="H101" s="100"/>
      <c r="I101" s="100"/>
      <c r="J101" s="100"/>
    </row>
    <row r="102" spans="1:10" x14ac:dyDescent="0.25">
      <c r="A102" s="115" t="s">
        <v>86</v>
      </c>
      <c r="B102" s="115">
        <v>0</v>
      </c>
      <c r="C102" s="115" t="s">
        <v>92</v>
      </c>
      <c r="D102" s="115">
        <v>149</v>
      </c>
      <c r="F102" s="100"/>
      <c r="G102" s="100"/>
      <c r="H102" s="100"/>
      <c r="I102" s="100"/>
      <c r="J102" s="100"/>
    </row>
    <row r="103" spans="1:10" x14ac:dyDescent="0.25">
      <c r="A103" s="115" t="s">
        <v>86</v>
      </c>
      <c r="B103" s="115">
        <v>0</v>
      </c>
      <c r="C103" s="115" t="s">
        <v>92</v>
      </c>
      <c r="D103" s="115">
        <v>135</v>
      </c>
      <c r="F103" s="100"/>
      <c r="G103" s="100"/>
      <c r="H103" s="100"/>
      <c r="I103" s="100"/>
      <c r="J103" s="100"/>
    </row>
    <row r="104" spans="1:10" x14ac:dyDescent="0.25">
      <c r="A104" s="115" t="s">
        <v>86</v>
      </c>
      <c r="B104" s="115">
        <v>0</v>
      </c>
      <c r="C104" s="115" t="s">
        <v>92</v>
      </c>
      <c r="D104" s="115">
        <v>133</v>
      </c>
      <c r="F104" s="100"/>
      <c r="G104" s="100"/>
      <c r="H104" s="100"/>
      <c r="I104" s="100"/>
      <c r="J104" s="100"/>
    </row>
    <row r="105" spans="1:10" x14ac:dyDescent="0.25">
      <c r="A105" s="115" t="s">
        <v>86</v>
      </c>
      <c r="B105" s="115">
        <v>0</v>
      </c>
      <c r="C105" s="115" t="s">
        <v>92</v>
      </c>
      <c r="D105" s="115">
        <v>158</v>
      </c>
      <c r="F105" s="100"/>
      <c r="G105" s="100"/>
      <c r="H105" s="100"/>
      <c r="I105" s="100"/>
      <c r="J105" s="100"/>
    </row>
    <row r="106" spans="1:10" x14ac:dyDescent="0.25">
      <c r="A106" s="115" t="s">
        <v>86</v>
      </c>
      <c r="B106" s="115">
        <v>1</v>
      </c>
      <c r="C106" s="115" t="s">
        <v>93</v>
      </c>
      <c r="D106" s="115">
        <v>6904</v>
      </c>
      <c r="F106" s="100"/>
      <c r="G106" s="100"/>
      <c r="H106" s="100"/>
      <c r="I106" s="100"/>
      <c r="J106" s="100"/>
    </row>
    <row r="107" spans="1:10" x14ac:dyDescent="0.25">
      <c r="A107" s="115" t="s">
        <v>86</v>
      </c>
      <c r="B107" s="115">
        <v>1</v>
      </c>
      <c r="C107" s="115" t="s">
        <v>93</v>
      </c>
      <c r="D107" s="115">
        <v>7072</v>
      </c>
      <c r="F107" s="100"/>
      <c r="G107" s="100"/>
      <c r="H107" s="100"/>
      <c r="I107" s="100"/>
      <c r="J107" s="100"/>
    </row>
    <row r="108" spans="1:10" x14ac:dyDescent="0.25">
      <c r="A108" s="115" t="s">
        <v>86</v>
      </c>
      <c r="B108" s="115">
        <v>1</v>
      </c>
      <c r="C108" s="115" t="s">
        <v>93</v>
      </c>
      <c r="D108" s="115">
        <v>7255</v>
      </c>
      <c r="F108" s="100"/>
      <c r="G108" s="100"/>
      <c r="H108" s="100"/>
      <c r="I108" s="100"/>
      <c r="J108" s="100"/>
    </row>
    <row r="109" spans="1:10" x14ac:dyDescent="0.25">
      <c r="A109" s="115" t="s">
        <v>86</v>
      </c>
      <c r="B109" s="115">
        <v>1</v>
      </c>
      <c r="C109" s="115" t="s">
        <v>93</v>
      </c>
      <c r="D109" s="115">
        <v>6549</v>
      </c>
      <c r="F109" s="100"/>
      <c r="G109" s="100"/>
      <c r="H109" s="100"/>
      <c r="I109" s="100"/>
      <c r="J109" s="100"/>
    </row>
    <row r="110" spans="1:10" x14ac:dyDescent="0.25">
      <c r="A110" s="115" t="s">
        <v>86</v>
      </c>
      <c r="B110" s="115">
        <v>2</v>
      </c>
      <c r="C110" s="115" t="s">
        <v>94</v>
      </c>
      <c r="D110" s="115">
        <v>188</v>
      </c>
      <c r="F110" s="100"/>
      <c r="G110" s="100"/>
      <c r="H110" s="100"/>
      <c r="I110" s="100"/>
      <c r="J110" s="100"/>
    </row>
    <row r="111" spans="1:10" x14ac:dyDescent="0.25">
      <c r="A111" s="115" t="s">
        <v>86</v>
      </c>
      <c r="B111" s="115">
        <v>2</v>
      </c>
      <c r="C111" s="115" t="s">
        <v>94</v>
      </c>
      <c r="D111" s="115">
        <v>185</v>
      </c>
      <c r="F111" s="100"/>
      <c r="G111" s="100"/>
      <c r="H111" s="100"/>
      <c r="I111" s="100"/>
      <c r="J111" s="100"/>
    </row>
    <row r="112" spans="1:10" x14ac:dyDescent="0.25">
      <c r="A112" s="115" t="s">
        <v>86</v>
      </c>
      <c r="B112" s="115">
        <v>2</v>
      </c>
      <c r="C112" s="115" t="s">
        <v>94</v>
      </c>
      <c r="D112" s="115">
        <v>185</v>
      </c>
      <c r="F112" s="100"/>
      <c r="G112" s="100"/>
      <c r="H112" s="100"/>
      <c r="I112" s="100"/>
      <c r="J112" s="100"/>
    </row>
    <row r="113" spans="1:10" x14ac:dyDescent="0.25">
      <c r="A113" s="115" t="s">
        <v>86</v>
      </c>
      <c r="B113" s="115">
        <v>2</v>
      </c>
      <c r="C113" s="115" t="s">
        <v>94</v>
      </c>
      <c r="D113" s="115">
        <v>171</v>
      </c>
      <c r="F113" s="100"/>
      <c r="G113" s="100"/>
      <c r="H113" s="100"/>
      <c r="I113" s="100"/>
      <c r="J113" s="100"/>
    </row>
    <row r="114" spans="1:10" x14ac:dyDescent="0.25">
      <c r="A114" s="115" t="s">
        <v>86</v>
      </c>
      <c r="B114" s="115">
        <v>3</v>
      </c>
      <c r="C114" s="115" t="s">
        <v>95</v>
      </c>
      <c r="D114" s="115">
        <v>376</v>
      </c>
      <c r="F114" s="100"/>
      <c r="G114" s="100"/>
      <c r="H114" s="100"/>
      <c r="I114" s="100"/>
      <c r="J114" s="100"/>
    </row>
    <row r="115" spans="1:10" x14ac:dyDescent="0.25">
      <c r="A115" s="115" t="s">
        <v>86</v>
      </c>
      <c r="B115" s="115">
        <v>3</v>
      </c>
      <c r="C115" s="115" t="s">
        <v>95</v>
      </c>
      <c r="D115" s="115">
        <v>404</v>
      </c>
      <c r="F115" s="100"/>
      <c r="G115" s="100"/>
      <c r="H115" s="100"/>
      <c r="I115" s="100"/>
      <c r="J115" s="100"/>
    </row>
    <row r="116" spans="1:10" x14ac:dyDescent="0.25">
      <c r="A116" s="115" t="s">
        <v>86</v>
      </c>
      <c r="B116" s="115">
        <v>3</v>
      </c>
      <c r="C116" s="115" t="s">
        <v>95</v>
      </c>
      <c r="D116" s="115">
        <v>329</v>
      </c>
      <c r="F116" s="100"/>
      <c r="G116" s="100"/>
      <c r="H116" s="100"/>
      <c r="I116" s="100"/>
      <c r="J116" s="100"/>
    </row>
    <row r="117" spans="1:10" x14ac:dyDescent="0.25">
      <c r="A117" s="115" t="s">
        <v>86</v>
      </c>
      <c r="B117" s="115">
        <v>3</v>
      </c>
      <c r="C117" s="115" t="s">
        <v>95</v>
      </c>
      <c r="D117" s="115">
        <v>441</v>
      </c>
      <c r="F117" s="100"/>
      <c r="G117" s="100"/>
      <c r="H117" s="100"/>
      <c r="I117" s="100"/>
      <c r="J117" s="100"/>
    </row>
    <row r="118" spans="1:10" x14ac:dyDescent="0.25">
      <c r="A118" s="115" t="s">
        <v>86</v>
      </c>
      <c r="B118" s="115">
        <v>4</v>
      </c>
      <c r="C118" s="115" t="s">
        <v>96</v>
      </c>
      <c r="D118" s="115">
        <v>194</v>
      </c>
      <c r="F118" s="100"/>
      <c r="G118" s="100"/>
      <c r="H118" s="100"/>
      <c r="I118" s="100"/>
      <c r="J118" s="100"/>
    </row>
    <row r="119" spans="1:10" x14ac:dyDescent="0.25">
      <c r="A119" s="115" t="s">
        <v>86</v>
      </c>
      <c r="B119" s="115">
        <v>4</v>
      </c>
      <c r="C119" s="115" t="s">
        <v>96</v>
      </c>
      <c r="D119" s="115">
        <v>158</v>
      </c>
      <c r="F119" s="100"/>
      <c r="G119" s="100"/>
      <c r="H119" s="100"/>
      <c r="I119" s="100"/>
      <c r="J119" s="100"/>
    </row>
    <row r="120" spans="1:10" x14ac:dyDescent="0.25">
      <c r="A120" s="115" t="s">
        <v>86</v>
      </c>
      <c r="B120" s="115">
        <v>4</v>
      </c>
      <c r="C120" s="115" t="s">
        <v>96</v>
      </c>
      <c r="D120" s="115">
        <v>184</v>
      </c>
      <c r="F120" s="100"/>
      <c r="G120" s="100"/>
      <c r="H120" s="100"/>
      <c r="I120" s="100"/>
      <c r="J120" s="100"/>
    </row>
    <row r="121" spans="1:10" x14ac:dyDescent="0.25">
      <c r="A121" s="115" t="s">
        <v>86</v>
      </c>
      <c r="B121" s="115">
        <v>4</v>
      </c>
      <c r="C121" s="115" t="s">
        <v>96</v>
      </c>
      <c r="D121" s="115">
        <v>201</v>
      </c>
      <c r="F121" s="100"/>
      <c r="G121" s="100"/>
      <c r="H121" s="100"/>
      <c r="I121" s="100"/>
      <c r="J121" s="100"/>
    </row>
    <row r="122" spans="1:10" x14ac:dyDescent="0.25">
      <c r="A122" s="115" t="s">
        <v>105</v>
      </c>
      <c r="B122" s="115">
        <v>0</v>
      </c>
      <c r="C122" s="115" t="s">
        <v>92</v>
      </c>
      <c r="D122" s="115">
        <v>142</v>
      </c>
      <c r="F122" s="100"/>
      <c r="G122" s="100"/>
      <c r="H122" s="100"/>
      <c r="I122" s="100"/>
      <c r="J122" s="100"/>
    </row>
    <row r="123" spans="1:10" x14ac:dyDescent="0.25">
      <c r="A123" s="115" t="s">
        <v>105</v>
      </c>
      <c r="B123" s="115">
        <v>0</v>
      </c>
      <c r="C123" s="115" t="s">
        <v>92</v>
      </c>
      <c r="D123" s="115">
        <v>134</v>
      </c>
      <c r="F123" s="100"/>
      <c r="G123" s="100"/>
      <c r="H123" s="100"/>
      <c r="I123" s="100"/>
      <c r="J123" s="100"/>
    </row>
    <row r="124" spans="1:10" x14ac:dyDescent="0.25">
      <c r="A124" s="115" t="s">
        <v>105</v>
      </c>
      <c r="B124" s="115">
        <v>0</v>
      </c>
      <c r="C124" s="115" t="s">
        <v>92</v>
      </c>
      <c r="D124" s="115">
        <v>154</v>
      </c>
      <c r="F124" s="100"/>
      <c r="G124" s="100"/>
      <c r="H124" s="100"/>
      <c r="I124" s="100"/>
      <c r="J124" s="100"/>
    </row>
    <row r="125" spans="1:10" x14ac:dyDescent="0.25">
      <c r="A125" s="115" t="s">
        <v>105</v>
      </c>
      <c r="B125" s="115">
        <v>0</v>
      </c>
      <c r="C125" s="115" t="s">
        <v>92</v>
      </c>
      <c r="D125" s="115">
        <v>154</v>
      </c>
      <c r="F125" s="100"/>
      <c r="G125" s="100"/>
      <c r="H125" s="100"/>
      <c r="I125" s="100"/>
      <c r="J125" s="100"/>
    </row>
    <row r="126" spans="1:10" x14ac:dyDescent="0.25">
      <c r="A126" s="115" t="s">
        <v>105</v>
      </c>
      <c r="B126" s="115">
        <v>1</v>
      </c>
      <c r="C126" s="115" t="s">
        <v>93</v>
      </c>
      <c r="D126" s="115">
        <v>6365</v>
      </c>
      <c r="F126" s="100"/>
      <c r="G126" s="100"/>
      <c r="H126" s="100"/>
      <c r="I126" s="100"/>
      <c r="J126" s="100"/>
    </row>
    <row r="127" spans="1:10" x14ac:dyDescent="0.25">
      <c r="A127" s="115" t="s">
        <v>105</v>
      </c>
      <c r="B127" s="115">
        <v>1</v>
      </c>
      <c r="C127" s="115" t="s">
        <v>93</v>
      </c>
      <c r="D127" s="115">
        <v>7158</v>
      </c>
      <c r="F127" s="100"/>
      <c r="G127" s="100"/>
      <c r="H127" s="100"/>
      <c r="I127" s="100"/>
      <c r="J127" s="100"/>
    </row>
    <row r="128" spans="1:10" x14ac:dyDescent="0.25">
      <c r="A128" s="115" t="s">
        <v>105</v>
      </c>
      <c r="B128" s="115">
        <v>1</v>
      </c>
      <c r="C128" s="115" t="s">
        <v>93</v>
      </c>
      <c r="D128" s="115">
        <v>6552</v>
      </c>
      <c r="F128" s="100"/>
      <c r="G128" s="100"/>
      <c r="H128" s="100"/>
      <c r="I128" s="100"/>
      <c r="J128" s="100"/>
    </row>
    <row r="129" spans="1:10" x14ac:dyDescent="0.25">
      <c r="A129" s="115" t="s">
        <v>105</v>
      </c>
      <c r="B129" s="115">
        <v>1</v>
      </c>
      <c r="C129" s="115" t="s">
        <v>93</v>
      </c>
      <c r="D129" s="115">
        <v>6580</v>
      </c>
      <c r="F129" s="100"/>
      <c r="G129" s="100"/>
      <c r="H129" s="100"/>
      <c r="I129" s="100"/>
      <c r="J129" s="100"/>
    </row>
    <row r="130" spans="1:10" x14ac:dyDescent="0.25">
      <c r="A130" s="115" t="s">
        <v>105</v>
      </c>
      <c r="B130" s="115">
        <v>2</v>
      </c>
      <c r="C130" s="115" t="s">
        <v>94</v>
      </c>
      <c r="D130" s="115">
        <v>180</v>
      </c>
      <c r="F130" s="100"/>
      <c r="G130" s="100"/>
      <c r="H130" s="100"/>
      <c r="I130" s="100"/>
      <c r="J130" s="100"/>
    </row>
    <row r="131" spans="1:10" x14ac:dyDescent="0.25">
      <c r="A131" s="115" t="s">
        <v>105</v>
      </c>
      <c r="B131" s="115">
        <v>2</v>
      </c>
      <c r="C131" s="115" t="s">
        <v>94</v>
      </c>
      <c r="D131" s="115">
        <v>192</v>
      </c>
      <c r="F131" s="100"/>
      <c r="G131" s="100"/>
      <c r="H131" s="100"/>
      <c r="I131" s="100"/>
      <c r="J131" s="100"/>
    </row>
    <row r="132" spans="1:10" x14ac:dyDescent="0.25">
      <c r="A132" s="115" t="s">
        <v>105</v>
      </c>
      <c r="B132" s="115">
        <v>2</v>
      </c>
      <c r="C132" s="115" t="s">
        <v>94</v>
      </c>
      <c r="D132" s="115">
        <v>184</v>
      </c>
      <c r="F132" s="100"/>
      <c r="G132" s="100"/>
      <c r="H132" s="100"/>
      <c r="I132" s="100"/>
      <c r="J132" s="100"/>
    </row>
    <row r="133" spans="1:10" x14ac:dyDescent="0.25">
      <c r="A133" s="115" t="s">
        <v>105</v>
      </c>
      <c r="B133" s="115">
        <v>2</v>
      </c>
      <c r="C133" s="115" t="s">
        <v>94</v>
      </c>
      <c r="D133" s="115">
        <v>192</v>
      </c>
      <c r="F133" s="100"/>
      <c r="G133" s="100"/>
      <c r="H133" s="100"/>
      <c r="I133" s="100"/>
      <c r="J133" s="100"/>
    </row>
    <row r="134" spans="1:10" x14ac:dyDescent="0.25">
      <c r="A134" s="115" t="s">
        <v>105</v>
      </c>
      <c r="B134" s="115">
        <v>3</v>
      </c>
      <c r="C134" s="115" t="s">
        <v>95</v>
      </c>
      <c r="D134" s="115">
        <v>368</v>
      </c>
      <c r="F134" s="100"/>
      <c r="G134" s="100"/>
      <c r="H134" s="100"/>
      <c r="I134" s="100"/>
      <c r="J134" s="100"/>
    </row>
    <row r="135" spans="1:10" x14ac:dyDescent="0.25">
      <c r="A135" s="115" t="s">
        <v>105</v>
      </c>
      <c r="B135" s="115">
        <v>3</v>
      </c>
      <c r="C135" s="115" t="s">
        <v>95</v>
      </c>
      <c r="D135" s="115">
        <v>454</v>
      </c>
      <c r="F135" s="100"/>
      <c r="G135" s="100"/>
      <c r="H135" s="100"/>
      <c r="I135" s="100"/>
      <c r="J135" s="100"/>
    </row>
    <row r="136" spans="1:10" x14ac:dyDescent="0.25">
      <c r="A136" s="115" t="s">
        <v>105</v>
      </c>
      <c r="B136" s="115">
        <v>3</v>
      </c>
      <c r="C136" s="115" t="s">
        <v>95</v>
      </c>
      <c r="D136" s="115">
        <v>365</v>
      </c>
      <c r="F136" s="100"/>
      <c r="G136" s="100"/>
      <c r="H136" s="100"/>
      <c r="I136" s="100"/>
      <c r="J136" s="100"/>
    </row>
    <row r="137" spans="1:10" x14ac:dyDescent="0.25">
      <c r="A137" s="115" t="s">
        <v>105</v>
      </c>
      <c r="B137" s="115">
        <v>3</v>
      </c>
      <c r="C137" s="115" t="s">
        <v>95</v>
      </c>
      <c r="D137" s="115">
        <v>384</v>
      </c>
      <c r="F137" s="100"/>
      <c r="G137" s="100"/>
      <c r="H137" s="100"/>
      <c r="I137" s="100"/>
      <c r="J137" s="100"/>
    </row>
    <row r="138" spans="1:10" x14ac:dyDescent="0.25">
      <c r="A138" s="115" t="s">
        <v>105</v>
      </c>
      <c r="B138" s="115">
        <v>4</v>
      </c>
      <c r="C138" s="115" t="s">
        <v>96</v>
      </c>
      <c r="D138" s="115">
        <v>180</v>
      </c>
      <c r="F138" s="100"/>
      <c r="G138" s="100"/>
      <c r="H138" s="100"/>
      <c r="I138" s="100"/>
      <c r="J138" s="100"/>
    </row>
    <row r="139" spans="1:10" x14ac:dyDescent="0.25">
      <c r="A139" s="115" t="s">
        <v>105</v>
      </c>
      <c r="B139" s="115">
        <v>4</v>
      </c>
      <c r="C139" s="115" t="s">
        <v>96</v>
      </c>
      <c r="D139" s="115">
        <v>211</v>
      </c>
      <c r="F139" s="100"/>
      <c r="G139" s="100"/>
      <c r="H139" s="100"/>
      <c r="I139" s="100"/>
      <c r="J139" s="100"/>
    </row>
    <row r="140" spans="1:10" x14ac:dyDescent="0.25">
      <c r="A140" s="115" t="s">
        <v>105</v>
      </c>
      <c r="B140" s="115">
        <v>4</v>
      </c>
      <c r="C140" s="115" t="s">
        <v>96</v>
      </c>
      <c r="D140" s="115">
        <v>192</v>
      </c>
      <c r="F140" s="100"/>
      <c r="G140" s="100"/>
      <c r="H140" s="100"/>
      <c r="I140" s="100"/>
      <c r="J140" s="100"/>
    </row>
    <row r="141" spans="1:10" x14ac:dyDescent="0.25">
      <c r="A141" s="115" t="s">
        <v>105</v>
      </c>
      <c r="B141" s="115">
        <v>4</v>
      </c>
      <c r="C141" s="115" t="s">
        <v>96</v>
      </c>
      <c r="D141" s="115">
        <v>204</v>
      </c>
      <c r="F141" s="100"/>
      <c r="G141" s="100"/>
      <c r="H141" s="100"/>
      <c r="I141" s="100"/>
      <c r="J141" s="100"/>
    </row>
    <row r="142" spans="1:10" x14ac:dyDescent="0.25">
      <c r="A142" s="91" t="s">
        <v>116</v>
      </c>
      <c r="B142" s="91">
        <v>0</v>
      </c>
      <c r="C142" s="91" t="s">
        <v>92</v>
      </c>
      <c r="D142" s="91">
        <v>129</v>
      </c>
    </row>
    <row r="143" spans="1:10" x14ac:dyDescent="0.25">
      <c r="A143" s="91" t="s">
        <v>116</v>
      </c>
      <c r="B143" s="91">
        <v>0</v>
      </c>
      <c r="C143" s="91" t="s">
        <v>92</v>
      </c>
      <c r="D143" s="91">
        <v>147</v>
      </c>
    </row>
    <row r="144" spans="1:10" x14ac:dyDescent="0.25">
      <c r="A144" s="91" t="s">
        <v>116</v>
      </c>
      <c r="B144" s="91">
        <v>0</v>
      </c>
      <c r="C144" s="91" t="s">
        <v>92</v>
      </c>
      <c r="D144" s="91">
        <v>135</v>
      </c>
    </row>
    <row r="145" spans="1:4" x14ac:dyDescent="0.25">
      <c r="A145" s="91" t="s">
        <v>116</v>
      </c>
      <c r="B145" s="91">
        <v>0</v>
      </c>
      <c r="C145" s="91" t="s">
        <v>92</v>
      </c>
      <c r="D145" s="91">
        <v>147</v>
      </c>
    </row>
    <row r="146" spans="1:4" x14ac:dyDescent="0.25">
      <c r="A146" s="91" t="s">
        <v>116</v>
      </c>
      <c r="B146" s="91">
        <v>1</v>
      </c>
      <c r="C146" s="91" t="s">
        <v>93</v>
      </c>
      <c r="D146" s="91">
        <v>7142</v>
      </c>
    </row>
    <row r="147" spans="1:4" x14ac:dyDescent="0.25">
      <c r="A147" s="91" t="s">
        <v>116</v>
      </c>
      <c r="B147" s="91">
        <v>1</v>
      </c>
      <c r="C147" s="91" t="s">
        <v>93</v>
      </c>
      <c r="D147" s="91">
        <v>6251</v>
      </c>
    </row>
    <row r="148" spans="1:4" x14ac:dyDescent="0.25">
      <c r="A148" s="91" t="s">
        <v>116</v>
      </c>
      <c r="B148" s="91">
        <v>1</v>
      </c>
      <c r="C148" s="91" t="s">
        <v>93</v>
      </c>
      <c r="D148" s="91">
        <v>6746</v>
      </c>
    </row>
    <row r="149" spans="1:4" x14ac:dyDescent="0.25">
      <c r="A149" s="91" t="s">
        <v>116</v>
      </c>
      <c r="B149" s="91">
        <v>1</v>
      </c>
      <c r="C149" s="91" t="s">
        <v>93</v>
      </c>
      <c r="D149" s="91">
        <v>6863</v>
      </c>
    </row>
    <row r="150" spans="1:4" x14ac:dyDescent="0.25">
      <c r="A150" s="91" t="s">
        <v>116</v>
      </c>
      <c r="B150" s="91">
        <v>2</v>
      </c>
      <c r="C150" s="91" t="s">
        <v>94</v>
      </c>
      <c r="D150" s="91">
        <v>206</v>
      </c>
    </row>
    <row r="151" spans="1:4" x14ac:dyDescent="0.25">
      <c r="A151" s="91" t="s">
        <v>116</v>
      </c>
      <c r="B151" s="91">
        <v>2</v>
      </c>
      <c r="C151" s="91" t="s">
        <v>94</v>
      </c>
      <c r="D151" s="91">
        <v>193</v>
      </c>
    </row>
    <row r="152" spans="1:4" x14ac:dyDescent="0.25">
      <c r="A152" s="91" t="s">
        <v>116</v>
      </c>
      <c r="B152" s="91">
        <v>2</v>
      </c>
      <c r="C152" s="91" t="s">
        <v>94</v>
      </c>
      <c r="D152" s="91">
        <v>182</v>
      </c>
    </row>
    <row r="153" spans="1:4" x14ac:dyDescent="0.25">
      <c r="A153" s="91" t="s">
        <v>116</v>
      </c>
      <c r="B153" s="91">
        <v>2</v>
      </c>
      <c r="C153" s="91" t="s">
        <v>94</v>
      </c>
      <c r="D153" s="91">
        <v>181</v>
      </c>
    </row>
    <row r="154" spans="1:4" x14ac:dyDescent="0.25">
      <c r="A154" s="91" t="s">
        <v>116</v>
      </c>
      <c r="B154" s="91">
        <v>3</v>
      </c>
      <c r="C154" s="91" t="s">
        <v>95</v>
      </c>
      <c r="D154" s="91">
        <v>468</v>
      </c>
    </row>
    <row r="155" spans="1:4" x14ac:dyDescent="0.25">
      <c r="A155" s="91" t="s">
        <v>116</v>
      </c>
      <c r="B155" s="91">
        <v>3</v>
      </c>
      <c r="C155" s="91" t="s">
        <v>95</v>
      </c>
      <c r="D155" s="91">
        <v>406</v>
      </c>
    </row>
    <row r="156" spans="1:4" x14ac:dyDescent="0.25">
      <c r="A156" s="91" t="s">
        <v>116</v>
      </c>
      <c r="B156" s="91">
        <v>3</v>
      </c>
      <c r="C156" s="91" t="s">
        <v>95</v>
      </c>
      <c r="D156" s="91">
        <v>345</v>
      </c>
    </row>
    <row r="157" spans="1:4" x14ac:dyDescent="0.25">
      <c r="A157" s="91" t="s">
        <v>116</v>
      </c>
      <c r="B157" s="91">
        <v>3</v>
      </c>
      <c r="C157" s="91" t="s">
        <v>95</v>
      </c>
      <c r="D157" s="91">
        <v>411</v>
      </c>
    </row>
    <row r="158" spans="1:4" x14ac:dyDescent="0.25">
      <c r="A158" s="91" t="s">
        <v>116</v>
      </c>
      <c r="B158" s="91">
        <v>4</v>
      </c>
      <c r="C158" s="91" t="s">
        <v>96</v>
      </c>
      <c r="D158" s="91">
        <v>228</v>
      </c>
    </row>
    <row r="159" spans="1:4" x14ac:dyDescent="0.25">
      <c r="A159" s="91" t="s">
        <v>116</v>
      </c>
      <c r="B159" s="91">
        <v>4</v>
      </c>
      <c r="C159" s="91" t="s">
        <v>96</v>
      </c>
      <c r="D159" s="91">
        <v>214</v>
      </c>
    </row>
    <row r="160" spans="1:4" x14ac:dyDescent="0.25">
      <c r="A160" s="91" t="s">
        <v>116</v>
      </c>
      <c r="B160" s="91">
        <v>4</v>
      </c>
      <c r="C160" s="91" t="s">
        <v>96</v>
      </c>
      <c r="D160" s="91">
        <v>219</v>
      </c>
    </row>
    <row r="161" spans="1:4" x14ac:dyDescent="0.25">
      <c r="A161" s="91" t="s">
        <v>116</v>
      </c>
      <c r="B161" s="91">
        <v>4</v>
      </c>
      <c r="C161" s="91" t="s">
        <v>96</v>
      </c>
      <c r="D161" s="91">
        <v>171</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70"/>
  <sheetViews>
    <sheetView workbookViewId="0">
      <pane ySplit="5" topLeftCell="A6" activePane="bottomLeft" state="frozen"/>
      <selection pane="bottomLeft" activeCell="B4" sqref="B4:E4"/>
    </sheetView>
  </sheetViews>
  <sheetFormatPr defaultColWidth="8.88671875" defaultRowHeight="15" x14ac:dyDescent="0.2"/>
  <cols>
    <col min="1" max="1" width="17.5546875" style="3" customWidth="1"/>
    <col min="2" max="5" width="8.88671875" style="3" customWidth="1"/>
    <col min="6" max="6" width="5.88671875" style="3" customWidth="1"/>
    <col min="7" max="10" width="8.88671875" style="3" customWidth="1"/>
    <col min="11" max="11" width="9" style="3" customWidth="1"/>
    <col min="12" max="12" width="18.109375" style="3" hidden="1" customWidth="1"/>
    <col min="13" max="16384" width="8.88671875" style="3"/>
  </cols>
  <sheetData>
    <row r="1" spans="1:12" ht="35.25" customHeight="1" x14ac:dyDescent="0.2">
      <c r="A1" s="139" t="s">
        <v>81</v>
      </c>
      <c r="B1" s="139"/>
      <c r="C1" s="139"/>
      <c r="D1" s="139"/>
      <c r="E1" s="139"/>
      <c r="F1" s="139"/>
      <c r="G1" s="139"/>
      <c r="H1" s="139"/>
      <c r="I1" s="139"/>
      <c r="J1" s="139"/>
    </row>
    <row r="2" spans="1:12" ht="15" customHeight="1" x14ac:dyDescent="0.2">
      <c r="A2" s="58"/>
      <c r="B2" s="58"/>
      <c r="C2" s="58"/>
      <c r="D2" s="58"/>
      <c r="E2" s="58"/>
      <c r="F2" s="58"/>
      <c r="G2" s="58"/>
      <c r="H2" s="58"/>
      <c r="I2" s="58"/>
      <c r="J2" s="58"/>
    </row>
    <row r="3" spans="1:12" ht="15" customHeight="1" x14ac:dyDescent="0.25">
      <c r="A3" s="21"/>
      <c r="B3" s="62" t="s">
        <v>77</v>
      </c>
      <c r="C3" s="61"/>
      <c r="D3" s="61"/>
      <c r="E3" s="61"/>
      <c r="F3" s="42"/>
      <c r="G3" s="42"/>
      <c r="H3" s="42"/>
      <c r="I3" s="42"/>
      <c r="J3" s="42"/>
      <c r="K3" s="42"/>
    </row>
    <row r="4" spans="1:12" ht="15" customHeight="1" thickBot="1" x14ac:dyDescent="0.3">
      <c r="A4" s="21"/>
      <c r="B4" s="144" t="s">
        <v>51</v>
      </c>
      <c r="C4" s="144"/>
      <c r="D4" s="144"/>
      <c r="E4" s="144"/>
      <c r="F4" s="59"/>
      <c r="G4" s="44" t="str">
        <f>CONCATENATE(B4," per 1 million people")</f>
        <v>Total dwelling fires per 1 million people</v>
      </c>
      <c r="H4" s="43"/>
      <c r="I4" s="43"/>
      <c r="J4" s="43"/>
      <c r="K4" s="42"/>
    </row>
    <row r="5" spans="1:12" ht="30.75" thickBot="1" x14ac:dyDescent="0.3">
      <c r="A5" s="44"/>
      <c r="B5" s="45" t="s">
        <v>69</v>
      </c>
      <c r="C5" s="45" t="s">
        <v>68</v>
      </c>
      <c r="D5" s="45" t="s">
        <v>67</v>
      </c>
      <c r="E5" s="46" t="s">
        <v>1</v>
      </c>
      <c r="F5" s="57"/>
      <c r="G5" s="45" t="s">
        <v>69</v>
      </c>
      <c r="H5" s="45" t="s">
        <v>68</v>
      </c>
      <c r="I5" s="45" t="s">
        <v>67</v>
      </c>
      <c r="J5" s="46" t="s">
        <v>1</v>
      </c>
      <c r="K5" s="42"/>
    </row>
    <row r="6" spans="1:12" ht="15.75" x14ac:dyDescent="0.25">
      <c r="A6" s="66" t="s">
        <v>59</v>
      </c>
      <c r="B6" s="47">
        <f>IF('Table 0201 (2)'!B6="..","..",ROUND('Table 0201 (2)'!B6,0))</f>
        <v>44601</v>
      </c>
      <c r="C6" s="48" t="str">
        <f>IF('Table 0201 (2)'!C6="..","..",ROUND('Table 0201 (2)'!C6,0))</f>
        <v>..</v>
      </c>
      <c r="D6" s="48" t="str">
        <f>IF('Table 0201 (2)'!D6="..","..",ROUND('Table 0201 (2)'!D6,0))</f>
        <v>..</v>
      </c>
      <c r="E6" s="49">
        <f>IF('Table 0201 (2)'!E6="..","..",ROUND('Table 0201 (2)'!E6,0))</f>
        <v>55289</v>
      </c>
      <c r="F6" s="21"/>
      <c r="G6" s="31">
        <f>IF('Table 0201 (2)'!G6="..","..",ROUND('Table 0201 (2)'!G6,0))</f>
        <v>953</v>
      </c>
      <c r="H6" s="31" t="str">
        <f>IF('Table 0201 (2)'!H6="..","..",ROUND('Table 0201 (2)'!H6,0))</f>
        <v>..</v>
      </c>
      <c r="I6" s="31" t="str">
        <f>IF('Table 0201 (2)'!I6="..","..",ROUND('Table 0201 (2)'!I6,0))</f>
        <v>..</v>
      </c>
      <c r="J6" s="50">
        <f>IF('Table 0201 (2)'!J6="..","..",ROUND('Table 0201 (2)'!J6,0))</f>
        <v>1009</v>
      </c>
      <c r="K6" s="42"/>
      <c r="L6" s="21" t="s">
        <v>51</v>
      </c>
    </row>
    <row r="7" spans="1:12" ht="15.75" x14ac:dyDescent="0.25">
      <c r="A7" s="66" t="s">
        <v>60</v>
      </c>
      <c r="B7" s="47">
        <f>IF('Table 0201 (2)'!B7="..","..",ROUND('Table 0201 (2)'!B7,0))</f>
        <v>44094</v>
      </c>
      <c r="C7" s="48" t="str">
        <f>IF('Table 0201 (2)'!C7="..","..",ROUND('Table 0201 (2)'!C7,0))</f>
        <v>..</v>
      </c>
      <c r="D7" s="48" t="str">
        <f>IF('Table 0201 (2)'!D7="..","..",ROUND('Table 0201 (2)'!D7,0))</f>
        <v>..</v>
      </c>
      <c r="E7" s="49">
        <f>IF('Table 0201 (2)'!E7="..","..",ROUND('Table 0201 (2)'!E7,0))</f>
        <v>54776</v>
      </c>
      <c r="F7" s="21"/>
      <c r="G7" s="31">
        <f>IF('Table 0201 (2)'!G7="..","..",ROUND('Table 0201 (2)'!G7,0))</f>
        <v>943</v>
      </c>
      <c r="H7" s="31" t="str">
        <f>IF('Table 0201 (2)'!H7="..","..",ROUND('Table 0201 (2)'!H7,0))</f>
        <v>..</v>
      </c>
      <c r="I7" s="31" t="str">
        <f>IF('Table 0201 (2)'!I7="..","..",ROUND('Table 0201 (2)'!I7,0))</f>
        <v>..</v>
      </c>
      <c r="J7" s="50">
        <f>IF('Table 0201 (2)'!J7="..","..",ROUND('Table 0201 (2)'!J7,0))</f>
        <v>1001</v>
      </c>
      <c r="K7" s="42"/>
      <c r="L7" s="21" t="s">
        <v>56</v>
      </c>
    </row>
    <row r="8" spans="1:12" ht="15" customHeight="1" x14ac:dyDescent="0.25">
      <c r="A8" s="21" t="s">
        <v>32</v>
      </c>
      <c r="B8" s="47">
        <f>IF('Table 0201 (2)'!B8="..","..",ROUND('Table 0201 (2)'!B8,0))</f>
        <v>44964</v>
      </c>
      <c r="C8" s="48" t="str">
        <f>IF('Table 0201 (2)'!C8="..","..",ROUND('Table 0201 (2)'!C8,0))</f>
        <v>..</v>
      </c>
      <c r="D8" s="48" t="str">
        <f>IF('Table 0201 (2)'!D8="..","..",ROUND('Table 0201 (2)'!D8,0))</f>
        <v>..</v>
      </c>
      <c r="E8" s="49">
        <f>IF('Table 0201 (2)'!E8="..","..",ROUND('Table 0201 (2)'!E8,0))</f>
        <v>56374</v>
      </c>
      <c r="F8" s="21"/>
      <c r="G8" s="31">
        <f>IF('Table 0201 (2)'!G8="..","..",ROUND('Table 0201 (2)'!G8,0))</f>
        <v>960</v>
      </c>
      <c r="H8" s="31" t="str">
        <f>IF('Table 0201 (2)'!H8="..","..",ROUND('Table 0201 (2)'!H8,0))</f>
        <v>..</v>
      </c>
      <c r="I8" s="31" t="str">
        <f>IF('Table 0201 (2)'!I8="..","..",ROUND('Table 0201 (2)'!I8,0))</f>
        <v>..</v>
      </c>
      <c r="J8" s="50">
        <f>IF('Table 0201 (2)'!J8="..","..",ROUND('Table 0201 (2)'!J8,0))</f>
        <v>1029</v>
      </c>
      <c r="K8" s="42"/>
      <c r="L8" s="21" t="s">
        <v>66</v>
      </c>
    </row>
    <row r="9" spans="1:12" ht="15" customHeight="1" x14ac:dyDescent="0.25">
      <c r="A9" s="21" t="s">
        <v>33</v>
      </c>
      <c r="B9" s="47">
        <f>IF('Table 0201 (2)'!B9="..","..",ROUND('Table 0201 (2)'!B9,0))</f>
        <v>47115</v>
      </c>
      <c r="C9" s="48" t="str">
        <f>IF('Table 0201 (2)'!C9="..","..",ROUND('Table 0201 (2)'!C9,0))</f>
        <v>..</v>
      </c>
      <c r="D9" s="48" t="str">
        <f>IF('Table 0201 (2)'!D9="..","..",ROUND('Table 0201 (2)'!D9,0))</f>
        <v>..</v>
      </c>
      <c r="E9" s="49">
        <f>IF('Table 0201 (2)'!E9="..","..",ROUND('Table 0201 (2)'!E9,0))</f>
        <v>59345</v>
      </c>
      <c r="F9" s="21"/>
      <c r="G9" s="31">
        <f>IF('Table 0201 (2)'!G9="..","..",ROUND('Table 0201 (2)'!G9,0))</f>
        <v>1004</v>
      </c>
      <c r="H9" s="31" t="str">
        <f>IF('Table 0201 (2)'!H9="..","..",ROUND('Table 0201 (2)'!H9,0))</f>
        <v>..</v>
      </c>
      <c r="I9" s="31" t="str">
        <f>IF('Table 0201 (2)'!I9="..","..",ROUND('Table 0201 (2)'!I9,0))</f>
        <v>..</v>
      </c>
      <c r="J9" s="50">
        <f>IF('Table 0201 (2)'!J9="..","..",ROUND('Table 0201 (2)'!J9,0))</f>
        <v>1082</v>
      </c>
      <c r="K9" s="42"/>
    </row>
    <row r="10" spans="1:12" ht="15" customHeight="1" x14ac:dyDescent="0.25">
      <c r="A10" s="21" t="s">
        <v>34</v>
      </c>
      <c r="B10" s="47">
        <f>IF('Table 0201 (2)'!B10="..","..",ROUND('Table 0201 (2)'!B10,0))</f>
        <v>49029</v>
      </c>
      <c r="C10" s="48" t="str">
        <f>IF('Table 0201 (2)'!C10="..","..",ROUND('Table 0201 (2)'!C10,0))</f>
        <v>..</v>
      </c>
      <c r="D10" s="48" t="str">
        <f>IF('Table 0201 (2)'!D10="..","..",ROUND('Table 0201 (2)'!D10,0))</f>
        <v>..</v>
      </c>
      <c r="E10" s="49">
        <f>IF('Table 0201 (2)'!E10="..","..",ROUND('Table 0201 (2)'!E10,0))</f>
        <v>61347</v>
      </c>
      <c r="F10" s="21"/>
      <c r="G10" s="31">
        <f>IF('Table 0201 (2)'!G10="..","..",ROUND('Table 0201 (2)'!G10,0))</f>
        <v>1042</v>
      </c>
      <c r="H10" s="31" t="str">
        <f>IF('Table 0201 (2)'!H10="..","..",ROUND('Table 0201 (2)'!H10,0))</f>
        <v>..</v>
      </c>
      <c r="I10" s="31" t="str">
        <f>IF('Table 0201 (2)'!I10="..","..",ROUND('Table 0201 (2)'!I10,0))</f>
        <v>..</v>
      </c>
      <c r="J10" s="50">
        <f>IF('Table 0201 (2)'!J10="..","..",ROUND('Table 0201 (2)'!J10,0))</f>
        <v>1116</v>
      </c>
      <c r="K10" s="42"/>
    </row>
    <row r="11" spans="1:12" ht="15" customHeight="1" x14ac:dyDescent="0.25">
      <c r="A11" s="21" t="s">
        <v>35</v>
      </c>
      <c r="B11" s="47">
        <f>IF('Table 0201 (2)'!B11="..","..",ROUND('Table 0201 (2)'!B11,0))</f>
        <v>49291</v>
      </c>
      <c r="C11" s="48" t="str">
        <f>IF('Table 0201 (2)'!C11="..","..",ROUND('Table 0201 (2)'!C11,0))</f>
        <v>..</v>
      </c>
      <c r="D11" s="48" t="str">
        <f>IF('Table 0201 (2)'!D11="..","..",ROUND('Table 0201 (2)'!D11,0))</f>
        <v>..</v>
      </c>
      <c r="E11" s="49">
        <f>IF('Table 0201 (2)'!E11="..","..",ROUND('Table 0201 (2)'!E11,0))</f>
        <v>61517</v>
      </c>
      <c r="F11" s="21"/>
      <c r="G11" s="31">
        <f>IF('Table 0201 (2)'!G11="..","..",ROUND('Table 0201 (2)'!G11,0))</f>
        <v>1045</v>
      </c>
      <c r="H11" s="31" t="str">
        <f>IF('Table 0201 (2)'!H11="..","..",ROUND('Table 0201 (2)'!H11,0))</f>
        <v>..</v>
      </c>
      <c r="I11" s="31" t="str">
        <f>IF('Table 0201 (2)'!I11="..","..",ROUND('Table 0201 (2)'!I11,0))</f>
        <v>..</v>
      </c>
      <c r="J11" s="50">
        <f>IF('Table 0201 (2)'!J11="..","..",ROUND('Table 0201 (2)'!J11,0))</f>
        <v>1116</v>
      </c>
      <c r="K11" s="42"/>
    </row>
    <row r="12" spans="1:12" ht="15" customHeight="1" x14ac:dyDescent="0.25">
      <c r="A12" s="21" t="s">
        <v>36</v>
      </c>
      <c r="B12" s="47">
        <f>IF('Table 0201 (2)'!B12="..","..",ROUND('Table 0201 (2)'!B12,0))</f>
        <v>48850</v>
      </c>
      <c r="C12" s="48" t="str">
        <f>IF('Table 0201 (2)'!C12="..","..",ROUND('Table 0201 (2)'!C12,0))</f>
        <v>..</v>
      </c>
      <c r="D12" s="48" t="str">
        <f>IF('Table 0201 (2)'!D12="..","..",ROUND('Table 0201 (2)'!D12,0))</f>
        <v>..</v>
      </c>
      <c r="E12" s="49">
        <f>IF('Table 0201 (2)'!E12="..","..",ROUND('Table 0201 (2)'!E12,0))</f>
        <v>60830</v>
      </c>
      <c r="F12" s="21"/>
      <c r="G12" s="31">
        <f>IF('Table 0201 (2)'!G12="..","..",ROUND('Table 0201 (2)'!G12,0))</f>
        <v>1033</v>
      </c>
      <c r="H12" s="31" t="str">
        <f>IF('Table 0201 (2)'!H12="..","..",ROUND('Table 0201 (2)'!H12,0))</f>
        <v>..</v>
      </c>
      <c r="I12" s="31" t="str">
        <f>IF('Table 0201 (2)'!I12="..","..",ROUND('Table 0201 (2)'!I12,0))</f>
        <v>..</v>
      </c>
      <c r="J12" s="50">
        <f>IF('Table 0201 (2)'!J12="..","..",ROUND('Table 0201 (2)'!J12,0))</f>
        <v>1102</v>
      </c>
      <c r="K12" s="42"/>
    </row>
    <row r="13" spans="1:12" ht="15" customHeight="1" x14ac:dyDescent="0.25">
      <c r="A13" s="21" t="s">
        <v>37</v>
      </c>
      <c r="B13" s="47">
        <f>IF('Table 0201 (2)'!B13="..","..",ROUND('Table 0201 (2)'!B13,0))</f>
        <v>49471</v>
      </c>
      <c r="C13" s="48" t="str">
        <f>IF('Table 0201 (2)'!C13="..","..",ROUND('Table 0201 (2)'!C13,0))</f>
        <v>..</v>
      </c>
      <c r="D13" s="48" t="str">
        <f>IF('Table 0201 (2)'!D13="..","..",ROUND('Table 0201 (2)'!D13,0))</f>
        <v>..</v>
      </c>
      <c r="E13" s="49">
        <f>IF('Table 0201 (2)'!E13="..","..",ROUND('Table 0201 (2)'!E13,0))</f>
        <v>61628</v>
      </c>
      <c r="F13" s="21"/>
      <c r="G13" s="31">
        <f>IF('Table 0201 (2)'!G13="..","..",ROUND('Table 0201 (2)'!G13,0))</f>
        <v>1043</v>
      </c>
      <c r="H13" s="31" t="str">
        <f>IF('Table 0201 (2)'!H13="..","..",ROUND('Table 0201 (2)'!H13,0))</f>
        <v>..</v>
      </c>
      <c r="I13" s="31" t="str">
        <f>IF('Table 0201 (2)'!I13="..","..",ROUND('Table 0201 (2)'!I13,0))</f>
        <v>..</v>
      </c>
      <c r="J13" s="50">
        <f>IF('Table 0201 (2)'!J13="..","..",ROUND('Table 0201 (2)'!J13,0))</f>
        <v>1114</v>
      </c>
      <c r="K13" s="42"/>
    </row>
    <row r="14" spans="1:12" ht="15" customHeight="1" x14ac:dyDescent="0.25">
      <c r="A14" s="21" t="s">
        <v>38</v>
      </c>
      <c r="B14" s="47">
        <f>IF('Table 0201 (2)'!B14="..","..",ROUND('Table 0201 (2)'!B14,0))</f>
        <v>49920</v>
      </c>
      <c r="C14" s="48" t="str">
        <f>IF('Table 0201 (2)'!C14="..","..",ROUND('Table 0201 (2)'!C14,0))</f>
        <v>..</v>
      </c>
      <c r="D14" s="48" t="str">
        <f>IF('Table 0201 (2)'!D14="..","..",ROUND('Table 0201 (2)'!D14,0))</f>
        <v>..</v>
      </c>
      <c r="E14" s="49">
        <f>IF('Table 0201 (2)'!E14="..","..",ROUND('Table 0201 (2)'!E14,0))</f>
        <v>62430</v>
      </c>
      <c r="F14" s="21"/>
      <c r="G14" s="31">
        <f>IF('Table 0201 (2)'!G14="..","..",ROUND('Table 0201 (2)'!G14,0))</f>
        <v>1050</v>
      </c>
      <c r="H14" s="31" t="str">
        <f>IF('Table 0201 (2)'!H14="..","..",ROUND('Table 0201 (2)'!H14,0))</f>
        <v>..</v>
      </c>
      <c r="I14" s="31" t="str">
        <f>IF('Table 0201 (2)'!I14="..","..",ROUND('Table 0201 (2)'!I14,0))</f>
        <v>..</v>
      </c>
      <c r="J14" s="50">
        <f>IF('Table 0201 (2)'!J14="..","..",ROUND('Table 0201 (2)'!J14,0))</f>
        <v>1125</v>
      </c>
      <c r="K14" s="42"/>
    </row>
    <row r="15" spans="1:12" ht="15" customHeight="1" x14ac:dyDescent="0.25">
      <c r="A15" s="99" t="s">
        <v>39</v>
      </c>
      <c r="B15" s="47">
        <f>IF('Table 0201 (2)'!B15="..","..",ROUND('Table 0201 (2)'!B15,0))</f>
        <v>48631</v>
      </c>
      <c r="C15" s="48">
        <f>IF('Table 0201 (2)'!C15="..","..",ROUND('Table 0201 (2)'!C15,0))</f>
        <v>9811</v>
      </c>
      <c r="D15" s="48" t="str">
        <f>IF('Table 0201 (2)'!D15="..","..",ROUND('Table 0201 (2)'!D15,0))</f>
        <v>..</v>
      </c>
      <c r="E15" s="49">
        <f>IF('Table 0201 (2)'!E15="..","..",ROUND('Table 0201 (2)'!E15,0))</f>
        <v>61256</v>
      </c>
      <c r="F15" s="21"/>
      <c r="G15" s="31">
        <f>IF('Table 0201 (2)'!G15="..","..",ROUND('Table 0201 (2)'!G15,0))</f>
        <v>1020</v>
      </c>
      <c r="H15" s="31">
        <f>IF('Table 0201 (2)'!H15="..","..",ROUND('Table 0201 (2)'!H15,0))</f>
        <v>1931</v>
      </c>
      <c r="I15" s="31" t="str">
        <f>IF('Table 0201 (2)'!I15="..","..",ROUND('Table 0201 (2)'!I15,0))</f>
        <v>..</v>
      </c>
      <c r="J15" s="50">
        <f>IF('Table 0201 (2)'!J15="..","..",ROUND('Table 0201 (2)'!J15,0))</f>
        <v>1101</v>
      </c>
      <c r="K15" s="42"/>
    </row>
    <row r="16" spans="1:12" ht="15" customHeight="1" x14ac:dyDescent="0.25">
      <c r="A16" s="99" t="s">
        <v>40</v>
      </c>
      <c r="B16" s="47">
        <f>IF('Table 0201 (2)'!B16="..","..",ROUND('Table 0201 (2)'!B16,0))</f>
        <v>49558</v>
      </c>
      <c r="C16" s="48">
        <f>IF('Table 0201 (2)'!C16="..","..",ROUND('Table 0201 (2)'!C16,0))</f>
        <v>9799</v>
      </c>
      <c r="D16" s="48" t="str">
        <f>IF('Table 0201 (2)'!D16="..","..",ROUND('Table 0201 (2)'!D16,0))</f>
        <v>..</v>
      </c>
      <c r="E16" s="49">
        <f>IF('Table 0201 (2)'!E16="..","..",ROUND('Table 0201 (2)'!E16,0))</f>
        <v>62018</v>
      </c>
      <c r="F16" s="21"/>
      <c r="G16" s="31">
        <f>IF('Table 0201 (2)'!G16="..","..",ROUND('Table 0201 (2)'!G16,0))</f>
        <v>1035</v>
      </c>
      <c r="H16" s="31">
        <f>IF('Table 0201 (2)'!H16="..","..",ROUND('Table 0201 (2)'!H16,0))</f>
        <v>1928</v>
      </c>
      <c r="I16" s="31" t="str">
        <f>IF('Table 0201 (2)'!I16="..","..",ROUND('Table 0201 (2)'!I16,0))</f>
        <v>..</v>
      </c>
      <c r="J16" s="50">
        <f>IF('Table 0201 (2)'!J16="..","..",ROUND('Table 0201 (2)'!J16,0))</f>
        <v>1111</v>
      </c>
      <c r="K16" s="42"/>
    </row>
    <row r="17" spans="1:11" ht="15" customHeight="1" x14ac:dyDescent="0.25">
      <c r="A17" s="99" t="s">
        <v>41</v>
      </c>
      <c r="B17" s="47">
        <f>IF('Table 0201 (2)'!B17="..","..",ROUND('Table 0201 (2)'!B17,0))</f>
        <v>50199</v>
      </c>
      <c r="C17" s="48">
        <f>IF('Table 0201 (2)'!C17="..","..",ROUND('Table 0201 (2)'!C17,0))</f>
        <v>9612</v>
      </c>
      <c r="D17" s="48" t="str">
        <f>IF('Table 0201 (2)'!D17="..","..",ROUND('Table 0201 (2)'!D17,0))</f>
        <v>..</v>
      </c>
      <c r="E17" s="49">
        <f>IF('Table 0201 (2)'!E17="..","..",ROUND('Table 0201 (2)'!E17,0))</f>
        <v>62829</v>
      </c>
      <c r="F17" s="21"/>
      <c r="G17" s="31">
        <f>IF('Table 0201 (2)'!G17="..","..",ROUND('Table 0201 (2)'!G17,0))</f>
        <v>1046</v>
      </c>
      <c r="H17" s="31">
        <f>IF('Table 0201 (2)'!H17="..","..",ROUND('Table 0201 (2)'!H17,0))</f>
        <v>1890</v>
      </c>
      <c r="I17" s="31" t="str">
        <f>IF('Table 0201 (2)'!I17="..","..",ROUND('Table 0201 (2)'!I17,0))</f>
        <v>..</v>
      </c>
      <c r="J17" s="50">
        <f>IF('Table 0201 (2)'!J17="..","..",ROUND('Table 0201 (2)'!J17,0))</f>
        <v>1123</v>
      </c>
      <c r="K17" s="42"/>
    </row>
    <row r="18" spans="1:11" ht="15" customHeight="1" x14ac:dyDescent="0.25">
      <c r="A18" s="99" t="s">
        <v>42</v>
      </c>
      <c r="B18" s="47">
        <f>IF('Table 0201 (2)'!B18="..","..",ROUND('Table 0201 (2)'!B18,0))</f>
        <v>50960</v>
      </c>
      <c r="C18" s="48">
        <f>IF('Table 0201 (2)'!C18="..","..",ROUND('Table 0201 (2)'!C18,0))</f>
        <v>9786</v>
      </c>
      <c r="D18" s="48" t="str">
        <f>IF('Table 0201 (2)'!D18="..","..",ROUND('Table 0201 (2)'!D18,0))</f>
        <v>..</v>
      </c>
      <c r="E18" s="49">
        <f>IF('Table 0201 (2)'!E18="..","..",ROUND('Table 0201 (2)'!E18,0))</f>
        <v>63761</v>
      </c>
      <c r="F18" s="21"/>
      <c r="G18" s="31">
        <f>IF('Table 0201 (2)'!G18="..","..",ROUND('Table 0201 (2)'!G18,0))</f>
        <v>1059</v>
      </c>
      <c r="H18" s="31">
        <f>IF('Table 0201 (2)'!H18="..","..",ROUND('Table 0201 (2)'!H18,0))</f>
        <v>1922</v>
      </c>
      <c r="I18" s="31" t="str">
        <f>IF('Table 0201 (2)'!I18="..","..",ROUND('Table 0201 (2)'!I18,0))</f>
        <v>..</v>
      </c>
      <c r="J18" s="50">
        <f>IF('Table 0201 (2)'!J18="..","..",ROUND('Table 0201 (2)'!J18,0))</f>
        <v>1137</v>
      </c>
      <c r="K18" s="42"/>
    </row>
    <row r="19" spans="1:11" ht="15" customHeight="1" x14ac:dyDescent="0.25">
      <c r="A19" s="21" t="s">
        <v>43</v>
      </c>
      <c r="B19" s="47">
        <f>IF('Table 0201 (2)'!B19="..","..",ROUND('Table 0201 (2)'!B19,0))</f>
        <v>51863</v>
      </c>
      <c r="C19" s="48">
        <f>IF('Table 0201 (2)'!C19="..","..",ROUND('Table 0201 (2)'!C19,0))</f>
        <v>9139</v>
      </c>
      <c r="D19" s="48">
        <f>IF('Table 0201 (2)'!D19="..","..",ROUND('Table 0201 (2)'!D19,0))</f>
        <v>3030</v>
      </c>
      <c r="E19" s="49">
        <f>IF('Table 0201 (2)'!E19="..","..",ROUND('Table 0201 (2)'!E19,0))</f>
        <v>64032</v>
      </c>
      <c r="F19" s="21"/>
      <c r="G19" s="31">
        <f>IF('Table 0201 (2)'!G19="..","..",ROUND('Table 0201 (2)'!G19,0))</f>
        <v>1075</v>
      </c>
      <c r="H19" s="31">
        <f>IF('Table 0201 (2)'!H19="..","..",ROUND('Table 0201 (2)'!H19,0))</f>
        <v>1791</v>
      </c>
      <c r="I19" s="31">
        <f>IF('Table 0201 (2)'!I19="..","..",ROUND('Table 0201 (2)'!I19,0))</f>
        <v>1049</v>
      </c>
      <c r="J19" s="50">
        <f>IF('Table 0201 (2)'!J19="..","..",ROUND('Table 0201 (2)'!J19,0))</f>
        <v>1139</v>
      </c>
      <c r="K19" s="42"/>
    </row>
    <row r="20" spans="1:11" ht="15" customHeight="1" x14ac:dyDescent="0.25">
      <c r="A20" s="21" t="s">
        <v>44</v>
      </c>
      <c r="B20" s="47">
        <f>IF('Table 0201 (2)'!B20="..","..",ROUND('Table 0201 (2)'!B20,0))</f>
        <v>53487</v>
      </c>
      <c r="C20" s="48">
        <f>IF('Table 0201 (2)'!C20="..","..",ROUND('Table 0201 (2)'!C20,0))</f>
        <v>9313</v>
      </c>
      <c r="D20" s="48">
        <f>IF('Table 0201 (2)'!D20="..","..",ROUND('Table 0201 (2)'!D20,0))</f>
        <v>3128</v>
      </c>
      <c r="E20" s="49">
        <f>IF('Table 0201 (2)'!E20="..","..",ROUND('Table 0201 (2)'!E20,0))</f>
        <v>65928</v>
      </c>
      <c r="F20" s="21"/>
      <c r="G20" s="31">
        <f>IF('Table 0201 (2)'!G20="..","..",ROUND('Table 0201 (2)'!G20,0))</f>
        <v>1105</v>
      </c>
      <c r="H20" s="31">
        <f>IF('Table 0201 (2)'!H20="..","..",ROUND('Table 0201 (2)'!H20,0))</f>
        <v>1825</v>
      </c>
      <c r="I20" s="31">
        <f>IF('Table 0201 (2)'!I20="..","..",ROUND('Table 0201 (2)'!I20,0))</f>
        <v>1083</v>
      </c>
      <c r="J20" s="50">
        <f>IF('Table 0201 (2)'!J20="..","..",ROUND('Table 0201 (2)'!J20,0))</f>
        <v>1169</v>
      </c>
      <c r="K20" s="42"/>
    </row>
    <row r="21" spans="1:11" ht="15" customHeight="1" x14ac:dyDescent="0.25">
      <c r="A21" s="21" t="s">
        <v>45</v>
      </c>
      <c r="B21" s="47">
        <f>IF('Table 0201 (2)'!B21="..","..",ROUND('Table 0201 (2)'!B21,0))</f>
        <v>56664</v>
      </c>
      <c r="C21" s="48">
        <f>IF('Table 0201 (2)'!C21="..","..",ROUND('Table 0201 (2)'!C21,0))</f>
        <v>9461</v>
      </c>
      <c r="D21" s="48">
        <f>IF('Table 0201 (2)'!D21="..","..",ROUND('Table 0201 (2)'!D21,0))</f>
        <v>3296</v>
      </c>
      <c r="E21" s="49">
        <f>IF('Table 0201 (2)'!E21="..","..",ROUND('Table 0201 (2)'!E21,0))</f>
        <v>69421</v>
      </c>
      <c r="F21" s="21"/>
      <c r="G21" s="31">
        <f>IF('Table 0201 (2)'!G21="..","..",ROUND('Table 0201 (2)'!G21,0))</f>
        <v>1168</v>
      </c>
      <c r="H21" s="31">
        <f>IF('Table 0201 (2)'!H21="..","..",ROUND('Table 0201 (2)'!H21,0))</f>
        <v>1858</v>
      </c>
      <c r="I21" s="31">
        <f>IF('Table 0201 (2)'!I21="..","..",ROUND('Table 0201 (2)'!I21,0))</f>
        <v>1140</v>
      </c>
      <c r="J21" s="50">
        <f>IF('Table 0201 (2)'!J21="..","..",ROUND('Table 0201 (2)'!J21,0))</f>
        <v>1229</v>
      </c>
      <c r="K21" s="42"/>
    </row>
    <row r="22" spans="1:11" ht="15" customHeight="1" x14ac:dyDescent="0.25">
      <c r="A22" s="21" t="s">
        <v>46</v>
      </c>
      <c r="B22" s="47">
        <f>IF('Table 0201 (2)'!B22="..","..",ROUND('Table 0201 (2)'!B22,0))</f>
        <v>57608</v>
      </c>
      <c r="C22" s="48">
        <f>IF('Table 0201 (2)'!C22="..","..",ROUND('Table 0201 (2)'!C22,0))</f>
        <v>9282</v>
      </c>
      <c r="D22" s="48">
        <f>IF('Table 0201 (2)'!D22="..","..",ROUND('Table 0201 (2)'!D22,0))</f>
        <v>3386</v>
      </c>
      <c r="E22" s="49">
        <f>IF('Table 0201 (2)'!E22="..","..",ROUND('Table 0201 (2)'!E22,0))</f>
        <v>70276</v>
      </c>
      <c r="F22" s="21"/>
      <c r="G22" s="31">
        <f>IF('Table 0201 (2)'!G22="..","..",ROUND('Table 0201 (2)'!G22,0))</f>
        <v>1184</v>
      </c>
      <c r="H22" s="31">
        <f>IF('Table 0201 (2)'!H22="..","..",ROUND('Table 0201 (2)'!H22,0))</f>
        <v>1826</v>
      </c>
      <c r="I22" s="31">
        <f>IF('Table 0201 (2)'!I22="..","..",ROUND('Table 0201 (2)'!I22,0))</f>
        <v>1170</v>
      </c>
      <c r="J22" s="50">
        <f>IF('Table 0201 (2)'!J22="..","..",ROUND('Table 0201 (2)'!J22,0))</f>
        <v>1241</v>
      </c>
      <c r="K22" s="42"/>
    </row>
    <row r="23" spans="1:11" ht="15" customHeight="1" x14ac:dyDescent="0.25">
      <c r="A23" s="21" t="s">
        <v>47</v>
      </c>
      <c r="B23" s="47">
        <f>IF('Table 0201 (2)'!B23="..","..",ROUND('Table 0201 (2)'!B23,0))</f>
        <v>55908</v>
      </c>
      <c r="C23" s="48">
        <f>IF('Table 0201 (2)'!C23="..","..",ROUND('Table 0201 (2)'!C23,0))</f>
        <v>9222</v>
      </c>
      <c r="D23" s="48">
        <f>IF('Table 0201 (2)'!D23="..","..",ROUND('Table 0201 (2)'!D23,0))</f>
        <v>3109</v>
      </c>
      <c r="E23" s="49">
        <f>IF('Table 0201 (2)'!E23="..","..",ROUND('Table 0201 (2)'!E23,0))</f>
        <v>68239</v>
      </c>
      <c r="F23" s="21"/>
      <c r="G23" s="31">
        <f>IF('Table 0201 (2)'!G23="..","..",ROUND('Table 0201 (2)'!G23,0))</f>
        <v>1145</v>
      </c>
      <c r="H23" s="31">
        <f>IF('Table 0201 (2)'!H23="..","..",ROUND('Table 0201 (2)'!H23,0))</f>
        <v>1816</v>
      </c>
      <c r="I23" s="31">
        <f>IF('Table 0201 (2)'!I23="..","..",ROUND('Table 0201 (2)'!I23,0))</f>
        <v>1072</v>
      </c>
      <c r="J23" s="50">
        <f>IF('Table 0201 (2)'!J23="..","..",ROUND('Table 0201 (2)'!J23,0))</f>
        <v>1201</v>
      </c>
      <c r="K23" s="42"/>
    </row>
    <row r="24" spans="1:11" ht="15" customHeight="1" x14ac:dyDescent="0.25">
      <c r="A24" s="35" t="s">
        <v>2</v>
      </c>
      <c r="B24" s="47">
        <f>IF('Table 0201 (2)'!B24="..","..",ROUND('Table 0201 (2)'!B24,0))</f>
        <v>58280</v>
      </c>
      <c r="C24" s="48">
        <f>IF('Table 0201 (2)'!C24="..","..",ROUND('Table 0201 (2)'!C24,0))</f>
        <v>9316</v>
      </c>
      <c r="D24" s="48">
        <f>IF('Table 0201 (2)'!D24="..","..",ROUND('Table 0201 (2)'!D24,0))</f>
        <v>3486</v>
      </c>
      <c r="E24" s="49">
        <f>IF('Table 0201 (2)'!E24="..","..",ROUND('Table 0201 (2)'!E24,0))</f>
        <v>71082</v>
      </c>
      <c r="F24" s="21"/>
      <c r="G24" s="31">
        <f>IF('Table 0201 (2)'!G24="..","..",ROUND('Table 0201 (2)'!G24,0))</f>
        <v>1189</v>
      </c>
      <c r="H24" s="31">
        <f>IF('Table 0201 (2)'!H24="..","..",ROUND('Table 0201 (2)'!H24,0))</f>
        <v>1837</v>
      </c>
      <c r="I24" s="31">
        <f>IF('Table 0201 (2)'!I24="..","..",ROUND('Table 0201 (2)'!I24,0))</f>
        <v>1202</v>
      </c>
      <c r="J24" s="50">
        <f>IF('Table 0201 (2)'!J24="..","..",ROUND('Table 0201 (2)'!J24,0))</f>
        <v>1247</v>
      </c>
      <c r="K24" s="42"/>
    </row>
    <row r="25" spans="1:11" ht="15" customHeight="1" x14ac:dyDescent="0.25">
      <c r="A25" s="35" t="s">
        <v>4</v>
      </c>
      <c r="B25" s="47">
        <f>IF('Table 0201 (2)'!B25="..","..",ROUND('Table 0201 (2)'!B25,0))</f>
        <v>54933</v>
      </c>
      <c r="C25" s="48">
        <f>IF('Table 0201 (2)'!C25="..","..",ROUND('Table 0201 (2)'!C25,0))</f>
        <v>9257</v>
      </c>
      <c r="D25" s="48">
        <f>IF('Table 0201 (2)'!D25="..","..",ROUND('Table 0201 (2)'!D25,0))</f>
        <v>3202</v>
      </c>
      <c r="E25" s="49">
        <f>IF('Table 0201 (2)'!E25="..","..",ROUND('Table 0201 (2)'!E25,0))</f>
        <v>67392</v>
      </c>
      <c r="F25" s="21"/>
      <c r="G25" s="31">
        <f>IF('Table 0201 (2)'!G25="..","..",ROUND('Table 0201 (2)'!G25,0))</f>
        <v>1116</v>
      </c>
      <c r="H25" s="31">
        <f>IF('Table 0201 (2)'!H25="..","..",ROUND('Table 0201 (2)'!H25,0))</f>
        <v>1828</v>
      </c>
      <c r="I25" s="31">
        <f>IF('Table 0201 (2)'!I25="..","..",ROUND('Table 0201 (2)'!I25,0))</f>
        <v>1102</v>
      </c>
      <c r="J25" s="50">
        <f>IF('Table 0201 (2)'!J25="..","..",ROUND('Table 0201 (2)'!J25,0))</f>
        <v>1178</v>
      </c>
      <c r="K25" s="42"/>
    </row>
    <row r="26" spans="1:11" ht="15" customHeight="1" x14ac:dyDescent="0.25">
      <c r="A26" s="35" t="s">
        <v>5</v>
      </c>
      <c r="B26" s="51">
        <f>IF('Table 0201 (2)'!B26="..","..",ROUND('Table 0201 (2)'!B26,0))</f>
        <v>54531</v>
      </c>
      <c r="C26" s="48">
        <f>IF('Table 0201 (2)'!C26="..","..",ROUND('Table 0201 (2)'!C26,0))</f>
        <v>8895</v>
      </c>
      <c r="D26" s="47">
        <f>IF('Table 0201 (2)'!D26="..","..",ROUND('Table 0201 (2)'!D26,0))</f>
        <v>3086</v>
      </c>
      <c r="E26" s="49">
        <f>IF('Table 0201 (2)'!E26="..","..",ROUND('Table 0201 (2)'!E26,0))</f>
        <v>66512</v>
      </c>
      <c r="F26" s="21"/>
      <c r="G26" s="31">
        <f>IF('Table 0201 (2)'!G26="..","..",ROUND('Table 0201 (2)'!G26,0))</f>
        <v>1103</v>
      </c>
      <c r="H26" s="31">
        <f>IF('Table 0201 (2)'!H26="..","..",ROUND('Table 0201 (2)'!H26,0))</f>
        <v>1756</v>
      </c>
      <c r="I26" s="31">
        <f>IF('Table 0201 (2)'!I26="..","..",ROUND('Table 0201 (2)'!I26,0))</f>
        <v>1060</v>
      </c>
      <c r="J26" s="50">
        <f>IF('Table 0201 (2)'!J26="..","..",ROUND('Table 0201 (2)'!J26,0))</f>
        <v>1158</v>
      </c>
      <c r="K26" s="42"/>
    </row>
    <row r="27" spans="1:11" ht="15" customHeight="1" x14ac:dyDescent="0.25">
      <c r="A27" s="35" t="s">
        <v>6</v>
      </c>
      <c r="B27" s="47">
        <f>IF('Table 0201 (2)'!B27="..","..",ROUND('Table 0201 (2)'!B27,0))</f>
        <v>48899</v>
      </c>
      <c r="C27" s="48">
        <f>IF('Table 0201 (2)'!C27="..","..",ROUND('Table 0201 (2)'!C27,0))</f>
        <v>7875</v>
      </c>
      <c r="D27" s="47">
        <f>IF('Table 0201 (2)'!D27="..","..",ROUND('Table 0201 (2)'!D27,0))</f>
        <v>2924</v>
      </c>
      <c r="E27" s="49">
        <f>IF('Table 0201 (2)'!E27="..","..",ROUND('Table 0201 (2)'!E27,0))</f>
        <v>59698</v>
      </c>
      <c r="F27" s="21"/>
      <c r="G27" s="31">
        <f>IF('Table 0201 (2)'!G27="..","..",ROUND('Table 0201 (2)'!G27,0))</f>
        <v>984</v>
      </c>
      <c r="H27" s="31">
        <f>IF('Table 0201 (2)'!H27="..","..",ROUND('Table 0201 (2)'!H27,0))</f>
        <v>1554</v>
      </c>
      <c r="I27" s="31">
        <f>IF('Table 0201 (2)'!I27="..","..",ROUND('Table 0201 (2)'!I27,0))</f>
        <v>1000</v>
      </c>
      <c r="J27" s="50">
        <f>IF('Table 0201 (2)'!J27="..","..",ROUND('Table 0201 (2)'!J27,0))</f>
        <v>1035</v>
      </c>
      <c r="K27" s="42"/>
    </row>
    <row r="28" spans="1:11" ht="15" customHeight="1" x14ac:dyDescent="0.25">
      <c r="A28" s="35" t="s">
        <v>7</v>
      </c>
      <c r="B28" s="47">
        <f>IF('Table 0201 (2)'!B28="..","..",ROUND('Table 0201 (2)'!B28,0))</f>
        <v>50830</v>
      </c>
      <c r="C28" s="48">
        <f>IF('Table 0201 (2)'!C28="..","..",ROUND('Table 0201 (2)'!C28,0))</f>
        <v>8131</v>
      </c>
      <c r="D28" s="47">
        <f>IF('Table 0201 (2)'!D28="..","..",ROUND('Table 0201 (2)'!D28,0))</f>
        <v>2787</v>
      </c>
      <c r="E28" s="49">
        <f>IF('Table 0201 (2)'!E28="..","..",ROUND('Table 0201 (2)'!E28,0))</f>
        <v>61748</v>
      </c>
      <c r="F28" s="21"/>
      <c r="G28" s="31">
        <f>IF('Table 0201 (2)'!G28="..","..",ROUND('Table 0201 (2)'!G28,0))</f>
        <v>1018</v>
      </c>
      <c r="H28" s="31">
        <f>IF('Table 0201 (2)'!H28="..","..",ROUND('Table 0201 (2)'!H28,0))</f>
        <v>1604</v>
      </c>
      <c r="I28" s="31">
        <f>IF('Table 0201 (2)'!I28="..","..",ROUND('Table 0201 (2)'!I28,0))</f>
        <v>949</v>
      </c>
      <c r="J28" s="50">
        <f>IF('Table 0201 (2)'!J28="..","..",ROUND('Table 0201 (2)'!J28,0))</f>
        <v>1066</v>
      </c>
      <c r="K28" s="42"/>
    </row>
    <row r="29" spans="1:11" ht="15" customHeight="1" x14ac:dyDescent="0.25">
      <c r="A29" s="35" t="s">
        <v>8</v>
      </c>
      <c r="B29" s="47">
        <f>IF('Table 0201 (2)'!B29="..","..",ROUND('Table 0201 (2)'!B29,0))</f>
        <v>47434</v>
      </c>
      <c r="C29" s="48">
        <f>IF('Table 0201 (2)'!C29="..","..",ROUND('Table 0201 (2)'!C29,0))</f>
        <v>7048</v>
      </c>
      <c r="D29" s="47">
        <f>IF('Table 0201 (2)'!D29="..","..",ROUND('Table 0201 (2)'!D29,0))</f>
        <v>2592</v>
      </c>
      <c r="E29" s="49">
        <f>IF('Table 0201 (2)'!E29="..","..",ROUND('Table 0201 (2)'!E29,0))</f>
        <v>57074</v>
      </c>
      <c r="F29" s="21"/>
      <c r="G29" s="31">
        <f>IF('Table 0201 (2)'!G29="..","..",ROUND('Table 0201 (2)'!G29,0))</f>
        <v>945</v>
      </c>
      <c r="H29" s="31">
        <f>IF('Table 0201 (2)'!H29="..","..",ROUND('Table 0201 (2)'!H29,0))</f>
        <v>1386</v>
      </c>
      <c r="I29" s="31">
        <f>IF('Table 0201 (2)'!I29="..","..",ROUND('Table 0201 (2)'!I29,0))</f>
        <v>876</v>
      </c>
      <c r="J29" s="50">
        <f>IF('Table 0201 (2)'!J29="..","..",ROUND('Table 0201 (2)'!J29,0))</f>
        <v>980</v>
      </c>
      <c r="K29" s="42"/>
    </row>
    <row r="30" spans="1:11" ht="15" customHeight="1" x14ac:dyDescent="0.25">
      <c r="A30" s="35" t="s">
        <v>9</v>
      </c>
      <c r="B30" s="47">
        <f>IF('Table 0201 (2)'!B30="..","..",ROUND('Table 0201 (2)'!B30,0))</f>
        <v>46248</v>
      </c>
      <c r="C30" s="47">
        <f>IF('Table 0201 (2)'!C30="..","..",ROUND('Table 0201 (2)'!C30,0))</f>
        <v>7061</v>
      </c>
      <c r="D30" s="47">
        <f>IF('Table 0201 (2)'!D30="..","..",ROUND('Table 0201 (2)'!D30,0))</f>
        <v>2548</v>
      </c>
      <c r="E30" s="52">
        <f>IF('Table 0201 (2)'!E30="..","..",ROUND('Table 0201 (2)'!E30,0))</f>
        <v>55857</v>
      </c>
      <c r="F30" s="21"/>
      <c r="G30" s="31">
        <f>IF('Table 0201 (2)'!G30="..","..",ROUND('Table 0201 (2)'!G30,0))</f>
        <v>914</v>
      </c>
      <c r="H30" s="31">
        <f>IF('Table 0201 (2)'!H30="..","..",ROUND('Table 0201 (2)'!H30,0))</f>
        <v>1382</v>
      </c>
      <c r="I30" s="31">
        <f>IF('Table 0201 (2)'!I30="..","..",ROUND('Table 0201 (2)'!I30,0))</f>
        <v>858</v>
      </c>
      <c r="J30" s="50">
        <f>IF('Table 0201 (2)'!J30="..","..",ROUND('Table 0201 (2)'!J30,0))</f>
        <v>952</v>
      </c>
      <c r="K30" s="42"/>
    </row>
    <row r="31" spans="1:11" ht="15" customHeight="1" x14ac:dyDescent="0.25">
      <c r="A31" s="35" t="s">
        <v>10</v>
      </c>
      <c r="B31" s="47">
        <f>IF('Table 0201 (2)'!B31="..","..",ROUND('Table 0201 (2)'!B31,0))</f>
        <v>44422</v>
      </c>
      <c r="C31" s="47">
        <f>IF('Table 0201 (2)'!C31="..","..",ROUND('Table 0201 (2)'!C31,0))</f>
        <v>6963</v>
      </c>
      <c r="D31" s="47">
        <f>IF('Table 0201 (2)'!D31="..","..",ROUND('Table 0201 (2)'!D31,0))</f>
        <v>2400</v>
      </c>
      <c r="E31" s="52">
        <f>IF('Table 0201 (2)'!E31="..","..",ROUND('Table 0201 (2)'!E31,0))</f>
        <v>53785</v>
      </c>
      <c r="F31" s="21"/>
      <c r="G31" s="31">
        <f>IF('Table 0201 (2)'!G31="..","..",ROUND('Table 0201 (2)'!G31,0))</f>
        <v>872</v>
      </c>
      <c r="H31" s="31">
        <f>IF('Table 0201 (2)'!H31="..","..",ROUND('Table 0201 (2)'!H31,0))</f>
        <v>1356</v>
      </c>
      <c r="I31" s="31">
        <f>IF('Table 0201 (2)'!I31="..","..",ROUND('Table 0201 (2)'!I31,0))</f>
        <v>804</v>
      </c>
      <c r="J31" s="50">
        <f>IF('Table 0201 (2)'!J31="..","..",ROUND('Table 0201 (2)'!J31,0))</f>
        <v>910</v>
      </c>
      <c r="K31" s="42"/>
    </row>
    <row r="32" spans="1:11" ht="15" customHeight="1" x14ac:dyDescent="0.25">
      <c r="A32" s="35" t="s">
        <v>11</v>
      </c>
      <c r="B32" s="47">
        <f>IF('Table 0201 (2)'!B32="..","..",ROUND('Table 0201 (2)'!B32,0))</f>
        <v>41336</v>
      </c>
      <c r="C32" s="47">
        <f>IF('Table 0201 (2)'!C32="..","..",ROUND('Table 0201 (2)'!C32,0))</f>
        <v>6666</v>
      </c>
      <c r="D32" s="47">
        <f>IF('Table 0201 (2)'!D32="..","..",ROUND('Table 0201 (2)'!D32,0))</f>
        <v>2380</v>
      </c>
      <c r="E32" s="52">
        <f>IF('Table 0201 (2)'!E32="..","..",ROUND('Table 0201 (2)'!E32,0))</f>
        <v>50382</v>
      </c>
      <c r="F32" s="21"/>
      <c r="G32" s="31">
        <f>IF('Table 0201 (2)'!G32="..","..",ROUND('Table 0201 (2)'!G32,0))</f>
        <v>804</v>
      </c>
      <c r="H32" s="31">
        <f>IF('Table 0201 (2)'!H32="..","..",ROUND('Table 0201 (2)'!H32,0))</f>
        <v>1289</v>
      </c>
      <c r="I32" s="31">
        <f>IF('Table 0201 (2)'!I32="..","..",ROUND('Table 0201 (2)'!I32,0))</f>
        <v>792</v>
      </c>
      <c r="J32" s="50">
        <f>IF('Table 0201 (2)'!J32="..","..",ROUND('Table 0201 (2)'!J32,0))</f>
        <v>846</v>
      </c>
      <c r="K32" s="42"/>
    </row>
    <row r="33" spans="1:11" ht="15" customHeight="1" x14ac:dyDescent="0.25">
      <c r="A33" s="35" t="s">
        <v>12</v>
      </c>
      <c r="B33" s="47">
        <f>IF('Table 0201 (2)'!B33="..","..",ROUND('Table 0201 (2)'!B33,0))</f>
        <v>38584</v>
      </c>
      <c r="C33" s="47">
        <f>IF('Table 0201 (2)'!C33="..","..",ROUND('Table 0201 (2)'!C33,0))</f>
        <v>6705</v>
      </c>
      <c r="D33" s="47">
        <f>IF('Table 0201 (2)'!D33="..","..",ROUND('Table 0201 (2)'!D33,0))</f>
        <v>2257</v>
      </c>
      <c r="E33" s="52">
        <f>IF('Table 0201 (2)'!E33="..","..",ROUND('Table 0201 (2)'!E33,0))</f>
        <v>47546</v>
      </c>
      <c r="F33" s="21"/>
      <c r="G33" s="31">
        <f>IF('Table 0201 (2)'!G33="..","..",ROUND('Table 0201 (2)'!G33,0))</f>
        <v>745</v>
      </c>
      <c r="H33" s="31">
        <f>IF('Table 0201 (2)'!H33="..","..",ROUND('Table 0201 (2)'!H33,0))</f>
        <v>1289</v>
      </c>
      <c r="I33" s="31">
        <f>IF('Table 0201 (2)'!I33="..","..",ROUND('Table 0201 (2)'!I33,0))</f>
        <v>746</v>
      </c>
      <c r="J33" s="50">
        <f>IF('Table 0201 (2)'!J33="..","..",ROUND('Table 0201 (2)'!J33,0))</f>
        <v>792</v>
      </c>
      <c r="K33" s="42"/>
    </row>
    <row r="34" spans="1:11" ht="15" customHeight="1" x14ac:dyDescent="0.25">
      <c r="A34" s="35" t="s">
        <v>13</v>
      </c>
      <c r="B34" s="47">
        <f>IF('Table 0201 (2)'!B34="..","..",ROUND('Table 0201 (2)'!B34,0))</f>
        <v>38376</v>
      </c>
      <c r="C34" s="47">
        <f>IF('Table 0201 (2)'!C34="..","..",ROUND('Table 0201 (2)'!C34,0))</f>
        <v>6573</v>
      </c>
      <c r="D34" s="47">
        <f>IF('Table 0201 (2)'!D34="..","..",ROUND('Table 0201 (2)'!D34,0))</f>
        <v>2202</v>
      </c>
      <c r="E34" s="52">
        <f>IF('Table 0201 (2)'!E34="..","..",ROUND('Table 0201 (2)'!E34,0))</f>
        <v>47151</v>
      </c>
      <c r="F34" s="21"/>
      <c r="G34" s="31">
        <f>IF('Table 0201 (2)'!G34="..","..",ROUND('Table 0201 (2)'!G34,0))</f>
        <v>735</v>
      </c>
      <c r="H34" s="31">
        <f>IF('Table 0201 (2)'!H34="..","..",ROUND('Table 0201 (2)'!H34,0))</f>
        <v>1256</v>
      </c>
      <c r="I34" s="31">
        <f>IF('Table 0201 (2)'!I34="..","..",ROUND('Table 0201 (2)'!I34,0))</f>
        <v>725</v>
      </c>
      <c r="J34" s="50">
        <f>IF('Table 0201 (2)'!J34="..","..",ROUND('Table 0201 (2)'!J34,0))</f>
        <v>780</v>
      </c>
      <c r="K34" s="42"/>
    </row>
    <row r="35" spans="1:11" ht="15" customHeight="1" x14ac:dyDescent="0.25">
      <c r="A35" s="35" t="s">
        <v>14</v>
      </c>
      <c r="B35" s="47">
        <f>IF('Table 0201 (2)'!B35="..","..",ROUND('Table 0201 (2)'!B35,0))</f>
        <v>36602</v>
      </c>
      <c r="C35" s="47">
        <f>IF('Table 0201 (2)'!C35="..","..",ROUND('Table 0201 (2)'!C35,0))</f>
        <v>6300</v>
      </c>
      <c r="D35" s="47">
        <f>IF('Table 0201 (2)'!D35="..","..",ROUND('Table 0201 (2)'!D35,0))</f>
        <v>2108</v>
      </c>
      <c r="E35" s="52">
        <f>IF('Table 0201 (2)'!E35="..","..",ROUND('Table 0201 (2)'!E35,0))</f>
        <v>45010</v>
      </c>
      <c r="F35" s="21"/>
      <c r="G35" s="31">
        <f>IF('Table 0201 (2)'!G35="..","..",ROUND('Table 0201 (2)'!G35,0))</f>
        <v>695</v>
      </c>
      <c r="H35" s="31">
        <f>IF('Table 0201 (2)'!H35="..","..",ROUND('Table 0201 (2)'!H35,0))</f>
        <v>1197</v>
      </c>
      <c r="I35" s="31">
        <f>IF('Table 0201 (2)'!I35="..","..",ROUND('Table 0201 (2)'!I35,0))</f>
        <v>691</v>
      </c>
      <c r="J35" s="50">
        <f>IF('Table 0201 (2)'!J35="..","..",ROUND('Table 0201 (2)'!J35,0))</f>
        <v>738</v>
      </c>
      <c r="K35" s="42"/>
    </row>
    <row r="36" spans="1:11" ht="15" customHeight="1" x14ac:dyDescent="0.25">
      <c r="A36" s="35" t="s">
        <v>15</v>
      </c>
      <c r="B36" s="47">
        <f>IF('Table 0201 (2)'!B36="..","..",ROUND('Table 0201 (2)'!B36,0))</f>
        <v>35403</v>
      </c>
      <c r="C36" s="47">
        <f>IF('Table 0201 (2)'!C36="..","..",ROUND('Table 0201 (2)'!C36,0))</f>
        <v>6160</v>
      </c>
      <c r="D36" s="47">
        <f>IF('Table 0201 (2)'!D36="..","..",ROUND('Table 0201 (2)'!D36,0))</f>
        <v>2022</v>
      </c>
      <c r="E36" s="52">
        <f>IF('Table 0201 (2)'!E36="..","..",ROUND('Table 0201 (2)'!E36,0))</f>
        <v>43585</v>
      </c>
      <c r="F36" s="21"/>
      <c r="G36" s="31">
        <f>IF('Table 0201 (2)'!G36="..","..",ROUND('Table 0201 (2)'!G36,0))</f>
        <v>667</v>
      </c>
      <c r="H36" s="31">
        <f>IF('Table 0201 (2)'!H36="..","..",ROUND('Table 0201 (2)'!H36,0))</f>
        <v>1162</v>
      </c>
      <c r="I36" s="31">
        <f>IF('Table 0201 (2)'!I36="..","..",ROUND('Table 0201 (2)'!I36,0))</f>
        <v>660</v>
      </c>
      <c r="J36" s="50">
        <f>IF('Table 0201 (2)'!J36="..","..",ROUND('Table 0201 (2)'!J36,0))</f>
        <v>709</v>
      </c>
      <c r="K36" s="42"/>
    </row>
    <row r="37" spans="1:11" ht="15" customHeight="1" x14ac:dyDescent="0.25">
      <c r="A37" s="35" t="s">
        <v>16</v>
      </c>
      <c r="B37" s="47">
        <f>IF('Table 0201 (2)'!B37="..","..",ROUND('Table 0201 (2)'!B37,0))</f>
        <v>33295</v>
      </c>
      <c r="C37" s="47">
        <f>IF('Table 0201 (2)'!C37="..","..",ROUND('Table 0201 (2)'!C37,0))</f>
        <v>5836</v>
      </c>
      <c r="D37" s="47">
        <f>IF('Table 0201 (2)'!D37="..","..",ROUND('Table 0201 (2)'!D37,0))</f>
        <v>1911</v>
      </c>
      <c r="E37" s="52">
        <f>IF('Table 0201 (2)'!E37="..","..",ROUND('Table 0201 (2)'!E37,0))</f>
        <v>41042</v>
      </c>
      <c r="F37" s="21"/>
      <c r="G37" s="31">
        <f>IF('Table 0201 (2)'!G37="..","..",ROUND('Table 0201 (2)'!G37,0))</f>
        <v>622</v>
      </c>
      <c r="H37" s="31">
        <f>IF('Table 0201 (2)'!H37="..","..",ROUND('Table 0201 (2)'!H37,0))</f>
        <v>1098</v>
      </c>
      <c r="I37" s="31">
        <f>IF('Table 0201 (2)'!I37="..","..",ROUND('Table 0201 (2)'!I37,0))</f>
        <v>622</v>
      </c>
      <c r="J37" s="50">
        <f>IF('Table 0201 (2)'!J37="..","..",ROUND('Table 0201 (2)'!J37,0))</f>
        <v>663</v>
      </c>
      <c r="K37" s="42"/>
    </row>
    <row r="38" spans="1:11" ht="15" customHeight="1" x14ac:dyDescent="0.25">
      <c r="A38" s="35" t="s">
        <v>17</v>
      </c>
      <c r="B38" s="47">
        <f>IF('Table 0201 (2)'!B38="..","..",ROUND('Table 0201 (2)'!B38,0))</f>
        <v>31908</v>
      </c>
      <c r="C38" s="47">
        <f>IF('Table 0201 (2)'!C38="..","..",ROUND('Table 0201 (2)'!C38,0))</f>
        <v>5334</v>
      </c>
      <c r="D38" s="47">
        <f>IF('Table 0201 (2)'!D38="..","..",ROUND('Table 0201 (2)'!D38,0))</f>
        <v>1910</v>
      </c>
      <c r="E38" s="52">
        <f>IF('Table 0201 (2)'!E38="..","..",ROUND('Table 0201 (2)'!E38,0))</f>
        <v>39152</v>
      </c>
      <c r="F38" s="21"/>
      <c r="G38" s="31">
        <f>IF('Table 0201 (2)'!G38="..","..",ROUND('Table 0201 (2)'!G38,0))</f>
        <v>592</v>
      </c>
      <c r="H38" s="31">
        <f>IF('Table 0201 (2)'!H38="..","..",ROUND('Table 0201 (2)'!H38,0))</f>
        <v>1001</v>
      </c>
      <c r="I38" s="31">
        <f>IF('Table 0201 (2)'!I38="..","..",ROUND('Table 0201 (2)'!I38,0))</f>
        <v>620</v>
      </c>
      <c r="J38" s="50">
        <f>IF('Table 0201 (2)'!J38="..","..",ROUND('Table 0201 (2)'!J38,0))</f>
        <v>629</v>
      </c>
      <c r="K38" s="42"/>
    </row>
    <row r="39" spans="1:11" ht="15" customHeight="1" x14ac:dyDescent="0.25">
      <c r="A39" s="57" t="s">
        <v>18</v>
      </c>
      <c r="B39" s="47">
        <f>IF('Table 0201 (2)'!B39="..","..",ROUND('Table 0201 (2)'!B39,0))</f>
        <v>31332</v>
      </c>
      <c r="C39" s="32">
        <f>IF('Table 0201 (2)'!C39="..","..",ROUND('Table 0201 (2)'!C39,0))</f>
        <v>5582</v>
      </c>
      <c r="D39" s="32">
        <f>IF('Table 0201 (2)'!D39="..","..",ROUND('Table 0201 (2)'!D39,0))</f>
        <v>1808</v>
      </c>
      <c r="E39" s="71">
        <f>IF('Table 0201 (2)'!E39="..","..",ROUND('Table 0201 (2)'!E39,0))</f>
        <v>38722</v>
      </c>
      <c r="F39" s="21"/>
      <c r="G39" s="31">
        <f>IF('Table 0201 (2)'!G39="..","..",ROUND('Table 0201 (2)'!G39,0))</f>
        <v>577</v>
      </c>
      <c r="H39" s="31">
        <f>IF('Table 0201 (2)'!H39="..","..",ROUND('Table 0201 (2)'!H39,0))</f>
        <v>1044</v>
      </c>
      <c r="I39" s="31">
        <f>IF('Table 0201 (2)'!I39="..","..",ROUND('Table 0201 (2)'!I39,0))</f>
        <v>585</v>
      </c>
      <c r="J39" s="50">
        <f>IF('Table 0201 (2)'!J39="..","..",ROUND('Table 0201 (2)'!J39,0))</f>
        <v>617</v>
      </c>
      <c r="K39" s="42"/>
    </row>
    <row r="40" spans="1:11" ht="15" customHeight="1" x14ac:dyDescent="0.25">
      <c r="A40" s="89" t="s">
        <v>86</v>
      </c>
      <c r="B40" s="32">
        <f>IF('Table 0201 (2)'!B40="..","..",ROUND('Table 0201 (2)'!B40,0))</f>
        <v>31371</v>
      </c>
      <c r="C40" s="31">
        <f>IF('Table 0201 (2)'!C40="..","..",ROUND('Table 0201 (2)'!C40,0))</f>
        <v>5677</v>
      </c>
      <c r="D40" s="32">
        <f>IF('Table 0201 (2)'!D40="..","..",ROUND('Table 0201 (2)'!D40,0))</f>
        <v>1775</v>
      </c>
      <c r="E40" s="50">
        <f>IF('Table 0201 (2)'!E40="..","..",ROUND('Table 0201 (2)'!E40,0))</f>
        <v>38823</v>
      </c>
      <c r="F40" s="21"/>
      <c r="G40" s="31">
        <f>IF('Table 0201 (2)'!G40="..","..",ROUND('Table 0201 (2)'!G40,0))</f>
        <v>573</v>
      </c>
      <c r="H40" s="31">
        <f>IF('Table 0201 (2)'!H40="..","..",ROUND('Table 0201 (2)'!H40,0))</f>
        <v>1057</v>
      </c>
      <c r="I40" s="31">
        <f>IF('Table 0201 (2)'!I40="..","..",ROUND('Table 0201 (2)'!I40,0))</f>
        <v>573</v>
      </c>
      <c r="J40" s="50">
        <f>IF('Table 0201 (2)'!J40="..","..",ROUND('Table 0201 (2)'!J40,0))</f>
        <v>614</v>
      </c>
      <c r="K40" s="42"/>
    </row>
    <row r="41" spans="1:11" ht="15" customHeight="1" x14ac:dyDescent="0.25">
      <c r="A41" s="89" t="s">
        <v>105</v>
      </c>
      <c r="B41" s="32">
        <f>IF('Table 0201 (2)'!B41="..","..",ROUND('Table 0201 (2)'!B41,0))</f>
        <v>30345</v>
      </c>
      <c r="C41" s="31">
        <f>IF('Table 0201 (2)'!C41="..","..",ROUND('Table 0201 (2)'!C41,0))</f>
        <v>5548</v>
      </c>
      <c r="D41" s="31">
        <f>IF('Table 0201 (2)'!D41="..","..",ROUND('Table 0201 (2)'!D41,0))</f>
        <v>1858</v>
      </c>
      <c r="E41" s="50">
        <f>IF('Table 0201 (2)'!E41="..","..",ROUND('Table 0201 (2)'!E41,0))</f>
        <v>37751</v>
      </c>
      <c r="F41" s="21"/>
      <c r="G41" s="31">
        <f>IF('Table 0201 (2)'!G41="..","..",ROUND('Table 0201 (2)'!G41,0))</f>
        <v>549</v>
      </c>
      <c r="H41" s="31">
        <f>IF('Table 0201 (2)'!H41="..","..",ROUND('Table 0201 (2)'!H41,0))</f>
        <v>1027</v>
      </c>
      <c r="I41" s="31">
        <f>IF('Table 0201 (2)'!I41="..","..",ROUND('Table 0201 (2)'!I41,0))</f>
        <v>597</v>
      </c>
      <c r="J41" s="50">
        <f>IF('Table 0201 (2)'!J41="..","..",ROUND('Table 0201 (2)'!J41,0))</f>
        <v>592</v>
      </c>
      <c r="K41" s="42"/>
    </row>
    <row r="42" spans="1:11" ht="15" customHeight="1" thickBot="1" x14ac:dyDescent="0.3">
      <c r="A42" s="118" t="s">
        <v>116</v>
      </c>
      <c r="B42" s="34">
        <f>IF('Table 0201 (2)'!B42="..","..",ROUND('Table 0201 (2)'!B42,0))</f>
        <v>30784</v>
      </c>
      <c r="C42" s="53">
        <f>IF('Table 0201 (2)'!C42="..","..",ROUND('Table 0201 (2)'!C42,0))</f>
        <v>5310</v>
      </c>
      <c r="D42" s="53">
        <f>IF('Table 0201 (2)'!D42="..","..",ROUND('Table 0201 (2)'!D42,0))</f>
        <v>1617</v>
      </c>
      <c r="E42" s="79">
        <f>IF('Table 0201 (2)'!E42="..","..",ROUND('Table 0201 (2)'!E42,0))</f>
        <v>37711</v>
      </c>
      <c r="F42" s="44"/>
      <c r="G42" s="53">
        <f>IF('Table 0201 (2)'!G42="..","..",ROUND('Table 0201 (2)'!G42,0))</f>
        <v>553</v>
      </c>
      <c r="H42" s="53">
        <f>IF('Table 0201 (2)'!H42="..","..",ROUND('Table 0201 (2)'!H42,0))</f>
        <v>979</v>
      </c>
      <c r="I42" s="53">
        <f>IF('Table 0201 (2)'!I42="..","..",ROUND('Table 0201 (2)'!I42,0))</f>
        <v>517</v>
      </c>
      <c r="J42" s="79">
        <f>IF('Table 0201 (2)'!J42="..","..",ROUND('Table 0201 (2)'!J42,0))</f>
        <v>588</v>
      </c>
      <c r="K42" s="42"/>
    </row>
    <row r="43" spans="1:11" x14ac:dyDescent="0.2">
      <c r="A43" s="42"/>
      <c r="B43" s="85"/>
      <c r="C43" s="84"/>
      <c r="D43" s="59"/>
      <c r="E43" s="42"/>
      <c r="F43" s="42"/>
      <c r="G43" s="42"/>
      <c r="H43" s="42"/>
      <c r="I43" s="42"/>
      <c r="J43" s="42"/>
      <c r="K43" s="42"/>
    </row>
    <row r="44" spans="1:11" s="54" customFormat="1" ht="45" customHeight="1" x14ac:dyDescent="0.2">
      <c r="A44" s="145" t="s">
        <v>107</v>
      </c>
      <c r="B44" s="142"/>
      <c r="C44" s="142"/>
      <c r="D44" s="142"/>
      <c r="E44" s="142"/>
      <c r="F44" s="142"/>
      <c r="G44" s="142"/>
      <c r="H44" s="142"/>
      <c r="I44" s="142"/>
      <c r="J44" s="142"/>
      <c r="K44" s="60"/>
    </row>
    <row r="45" spans="1:11" x14ac:dyDescent="0.2">
      <c r="A45" s="148" t="s">
        <v>119</v>
      </c>
      <c r="B45" s="149"/>
      <c r="C45" s="149"/>
      <c r="D45" s="149"/>
      <c r="E45" s="149"/>
      <c r="F45" s="149"/>
      <c r="G45" s="149"/>
      <c r="H45" s="149"/>
      <c r="I45" s="149"/>
      <c r="J45" s="149"/>
      <c r="K45" s="42"/>
    </row>
    <row r="46" spans="1:11" x14ac:dyDescent="0.2">
      <c r="A46" s="150" t="s">
        <v>80</v>
      </c>
      <c r="B46" s="150"/>
      <c r="C46" s="150"/>
      <c r="D46" s="150"/>
      <c r="E46" s="150"/>
      <c r="F46" s="150"/>
      <c r="G46" s="150"/>
      <c r="H46" s="150"/>
      <c r="I46" s="150"/>
      <c r="J46" s="150"/>
      <c r="K46" s="42"/>
    </row>
    <row r="47" spans="1:11" ht="30" customHeight="1" x14ac:dyDescent="0.2">
      <c r="A47" s="146" t="s">
        <v>120</v>
      </c>
      <c r="B47" s="146"/>
      <c r="C47" s="146"/>
      <c r="D47" s="146"/>
      <c r="E47" s="146"/>
      <c r="F47" s="146"/>
      <c r="G47" s="146"/>
      <c r="H47" s="146"/>
      <c r="I47" s="146"/>
      <c r="J47" s="146"/>
      <c r="K47" s="42"/>
    </row>
    <row r="48" spans="1:11" ht="30" customHeight="1" x14ac:dyDescent="0.25">
      <c r="A48" s="143" t="s">
        <v>124</v>
      </c>
      <c r="B48" s="143"/>
      <c r="C48" s="143"/>
      <c r="D48" s="143"/>
      <c r="E48" s="143"/>
      <c r="F48" s="143"/>
      <c r="G48" s="143"/>
      <c r="H48" s="143"/>
      <c r="I48" s="143"/>
      <c r="J48" s="143"/>
      <c r="K48" s="42"/>
    </row>
    <row r="49" spans="1:11" ht="29.25" customHeight="1" x14ac:dyDescent="0.25">
      <c r="A49" s="143" t="s">
        <v>126</v>
      </c>
      <c r="B49" s="143"/>
      <c r="C49" s="143"/>
      <c r="D49" s="143"/>
      <c r="E49" s="143"/>
      <c r="F49" s="143"/>
      <c r="G49" s="143"/>
      <c r="H49" s="143"/>
      <c r="I49" s="143"/>
      <c r="J49" s="143"/>
      <c r="K49" s="42"/>
    </row>
    <row r="50" spans="1:11" ht="15" customHeight="1" x14ac:dyDescent="0.25">
      <c r="A50" s="151"/>
      <c r="B50" s="151"/>
      <c r="C50" s="151"/>
      <c r="D50" s="151"/>
      <c r="E50" s="151"/>
      <c r="F50" s="151"/>
      <c r="G50" s="151"/>
      <c r="H50" s="151"/>
      <c r="I50" s="151"/>
      <c r="J50" s="151"/>
      <c r="K50" s="42"/>
    </row>
    <row r="51" spans="1:11" ht="15" customHeight="1" x14ac:dyDescent="0.25">
      <c r="A51" s="5" t="s">
        <v>64</v>
      </c>
      <c r="B51" s="21"/>
      <c r="C51" s="21"/>
      <c r="D51" s="21"/>
      <c r="E51" s="21"/>
      <c r="F51" s="21"/>
      <c r="G51" s="21"/>
      <c r="H51" s="21"/>
      <c r="I51" s="21"/>
      <c r="J51" s="21"/>
      <c r="K51" s="42"/>
    </row>
    <row r="52" spans="1:11" ht="15" customHeight="1" x14ac:dyDescent="0.2">
      <c r="A52" s="140" t="s">
        <v>65</v>
      </c>
      <c r="B52" s="140"/>
      <c r="C52" s="140"/>
      <c r="D52" s="140"/>
      <c r="E52" s="140"/>
      <c r="F52" s="140"/>
      <c r="G52" s="140"/>
      <c r="H52" s="140"/>
      <c r="I52" s="140"/>
      <c r="J52" s="140"/>
      <c r="K52" s="42"/>
    </row>
    <row r="53" spans="1:11" ht="15" customHeight="1" x14ac:dyDescent="0.2">
      <c r="A53" s="140"/>
      <c r="B53" s="140"/>
      <c r="C53" s="140"/>
      <c r="D53" s="140"/>
      <c r="E53" s="140"/>
      <c r="F53" s="140"/>
      <c r="G53" s="140"/>
      <c r="H53" s="140"/>
      <c r="I53" s="140"/>
      <c r="J53" s="140"/>
      <c r="K53" s="42"/>
    </row>
    <row r="54" spans="1:11" ht="15" customHeight="1" x14ac:dyDescent="0.2">
      <c r="A54" s="140"/>
      <c r="B54" s="140"/>
      <c r="C54" s="140"/>
      <c r="D54" s="140"/>
      <c r="E54" s="140"/>
      <c r="F54" s="140"/>
      <c r="G54" s="140"/>
      <c r="H54" s="140"/>
      <c r="I54" s="140"/>
      <c r="J54" s="140"/>
      <c r="K54" s="42"/>
    </row>
    <row r="55" spans="1:11" ht="15.75" x14ac:dyDescent="0.25">
      <c r="A55" s="41"/>
      <c r="B55" s="41"/>
      <c r="C55" s="41"/>
      <c r="D55" s="41"/>
      <c r="E55" s="41"/>
      <c r="F55" s="41"/>
      <c r="G55" s="41"/>
      <c r="H55" s="41"/>
      <c r="I55" s="41"/>
      <c r="J55" s="41"/>
      <c r="K55" s="42"/>
    </row>
    <row r="56" spans="1:11" ht="15.75" x14ac:dyDescent="0.25">
      <c r="A56" s="5" t="s">
        <v>52</v>
      </c>
      <c r="B56" s="21"/>
      <c r="C56" s="21"/>
      <c r="D56" s="21"/>
      <c r="E56" s="21"/>
      <c r="F56" s="21"/>
      <c r="G56" s="21"/>
      <c r="H56" s="21"/>
      <c r="I56" s="21"/>
      <c r="J56" s="21"/>
      <c r="K56" s="42"/>
    </row>
    <row r="57" spans="1:11" ht="46.5" customHeight="1" x14ac:dyDescent="0.25">
      <c r="A57" s="140" t="s">
        <v>53</v>
      </c>
      <c r="B57" s="140"/>
      <c r="C57" s="140"/>
      <c r="D57" s="140"/>
      <c r="E57" s="140"/>
      <c r="F57" s="140"/>
      <c r="G57" s="140"/>
      <c r="H57" s="140"/>
      <c r="I57" s="140"/>
      <c r="J57" s="140"/>
      <c r="K57" s="42"/>
    </row>
    <row r="58" spans="1:11" ht="15.75" x14ac:dyDescent="0.25">
      <c r="A58" s="152" t="s">
        <v>114</v>
      </c>
      <c r="B58" s="152"/>
      <c r="C58" s="152"/>
      <c r="D58" s="152"/>
      <c r="E58" s="152"/>
      <c r="F58" s="152"/>
      <c r="G58" s="152"/>
      <c r="H58" s="152"/>
      <c r="I58" s="152"/>
      <c r="J58" s="152"/>
      <c r="K58" s="42"/>
    </row>
    <row r="59" spans="1:11" ht="15" customHeight="1" x14ac:dyDescent="0.25">
      <c r="A59" s="147" t="s">
        <v>104</v>
      </c>
      <c r="B59" s="140"/>
      <c r="C59" s="140"/>
      <c r="D59" s="140"/>
      <c r="E59" s="140"/>
      <c r="F59" s="140"/>
      <c r="G59" s="140"/>
      <c r="H59" s="140"/>
      <c r="I59" s="140"/>
      <c r="J59" s="140"/>
      <c r="K59" s="42"/>
    </row>
    <row r="60" spans="1:11" ht="15" customHeight="1" x14ac:dyDescent="0.25">
      <c r="A60" s="21"/>
      <c r="B60" s="21"/>
      <c r="C60" s="21"/>
      <c r="D60" s="21"/>
      <c r="E60" s="21"/>
      <c r="F60" s="21"/>
      <c r="G60" s="21"/>
      <c r="H60" s="21"/>
      <c r="I60" s="21"/>
      <c r="J60" s="21"/>
      <c r="K60" s="42"/>
    </row>
    <row r="61" spans="1:11" ht="15.75" x14ac:dyDescent="0.25">
      <c r="A61" s="21" t="s">
        <v>78</v>
      </c>
      <c r="B61" s="63"/>
      <c r="C61" s="63"/>
      <c r="D61" s="63"/>
      <c r="E61" s="63"/>
      <c r="F61" s="63"/>
      <c r="G61" s="63"/>
      <c r="H61" s="63"/>
      <c r="I61" s="63"/>
      <c r="J61" s="63"/>
      <c r="K61" s="42"/>
    </row>
    <row r="62" spans="1:11" ht="15" customHeight="1" x14ac:dyDescent="0.25">
      <c r="A62" s="136" t="s">
        <v>79</v>
      </c>
      <c r="B62" s="136"/>
      <c r="C62" s="136"/>
      <c r="D62" s="136"/>
      <c r="E62" s="136"/>
      <c r="F62" s="64"/>
      <c r="G62" s="64"/>
      <c r="H62" s="64"/>
      <c r="I62" s="64"/>
      <c r="J62" s="64"/>
      <c r="K62" s="42"/>
    </row>
    <row r="63" spans="1:11" ht="15" customHeight="1" x14ac:dyDescent="0.25">
      <c r="A63" s="21"/>
      <c r="B63" s="21"/>
      <c r="C63" s="21"/>
      <c r="D63" s="21"/>
      <c r="E63" s="21"/>
      <c r="F63" s="21"/>
      <c r="G63" s="21"/>
      <c r="H63" s="21"/>
      <c r="I63" s="21"/>
      <c r="J63" s="21"/>
      <c r="K63" s="42"/>
    </row>
    <row r="64" spans="1:11" ht="31.5" customHeight="1" x14ac:dyDescent="0.2">
      <c r="A64" s="141" t="s">
        <v>103</v>
      </c>
      <c r="B64" s="142"/>
      <c r="C64" s="142"/>
      <c r="D64" s="142"/>
      <c r="E64" s="142"/>
      <c r="F64" s="142"/>
      <c r="G64" s="142"/>
      <c r="H64" s="142"/>
      <c r="I64" s="142"/>
      <c r="J64" s="142"/>
      <c r="K64" s="42"/>
    </row>
    <row r="65" spans="1:11" ht="15" customHeight="1" x14ac:dyDescent="0.25">
      <c r="A65" s="21"/>
      <c r="B65" s="21"/>
      <c r="C65" s="21"/>
      <c r="D65" s="21"/>
      <c r="E65" s="21"/>
      <c r="F65" s="21"/>
      <c r="G65" s="21"/>
      <c r="H65" s="21"/>
      <c r="I65" s="21"/>
      <c r="J65" s="21"/>
      <c r="K65" s="22"/>
    </row>
    <row r="66" spans="1:11" ht="15" customHeight="1" x14ac:dyDescent="0.25">
      <c r="A66" s="21" t="s">
        <v>54</v>
      </c>
      <c r="B66" s="21"/>
      <c r="C66" s="21"/>
      <c r="D66" s="21"/>
      <c r="E66" s="21"/>
      <c r="F66" s="21"/>
      <c r="G66" s="21"/>
      <c r="H66" s="21"/>
      <c r="I66" s="21"/>
      <c r="J66" s="21"/>
      <c r="K66" s="22"/>
    </row>
    <row r="67" spans="1:11" ht="15.75" x14ac:dyDescent="0.25">
      <c r="A67" s="135" t="s">
        <v>117</v>
      </c>
      <c r="B67" s="135"/>
      <c r="C67" s="135"/>
      <c r="D67" s="135"/>
      <c r="E67" s="21"/>
      <c r="F67" s="21"/>
      <c r="G67" s="21"/>
      <c r="H67" s="21"/>
      <c r="I67" s="21"/>
      <c r="J67" s="21"/>
    </row>
    <row r="68" spans="1:11" ht="15.75" x14ac:dyDescent="0.25">
      <c r="A68" s="135" t="s">
        <v>118</v>
      </c>
      <c r="B68" s="135"/>
      <c r="C68" s="135"/>
      <c r="D68" s="135"/>
      <c r="E68" s="21"/>
      <c r="G68" s="126"/>
      <c r="H68" s="138" t="s">
        <v>122</v>
      </c>
      <c r="I68" s="138"/>
      <c r="J68" s="138"/>
    </row>
    <row r="69" spans="1:11" ht="15.75" x14ac:dyDescent="0.25">
      <c r="A69" s="135" t="s">
        <v>127</v>
      </c>
      <c r="B69" s="135"/>
      <c r="C69" s="135"/>
      <c r="D69" s="135"/>
      <c r="E69" s="135"/>
      <c r="F69" s="21"/>
      <c r="G69" s="21"/>
      <c r="H69" s="137" t="s">
        <v>121</v>
      </c>
      <c r="I69" s="137"/>
      <c r="J69" s="137"/>
    </row>
    <row r="70" spans="1:11" ht="15.75" x14ac:dyDescent="0.25">
      <c r="A70" s="21"/>
      <c r="B70" s="21"/>
      <c r="C70" s="21"/>
      <c r="D70" s="21"/>
      <c r="E70" s="21"/>
      <c r="F70" s="21"/>
      <c r="G70" s="21"/>
      <c r="H70" s="21"/>
      <c r="I70" s="21"/>
      <c r="J70" s="21"/>
    </row>
  </sheetData>
  <mergeCells count="20">
    <mergeCell ref="A1:J1"/>
    <mergeCell ref="A52:J54"/>
    <mergeCell ref="A64:J64"/>
    <mergeCell ref="A48:J48"/>
    <mergeCell ref="A49:J49"/>
    <mergeCell ref="A57:J57"/>
    <mergeCell ref="B4:E4"/>
    <mergeCell ref="A44:J44"/>
    <mergeCell ref="A47:J47"/>
    <mergeCell ref="A59:J59"/>
    <mergeCell ref="A45:J45"/>
    <mergeCell ref="A46:J46"/>
    <mergeCell ref="A50:J50"/>
    <mergeCell ref="A58:J58"/>
    <mergeCell ref="A69:E69"/>
    <mergeCell ref="A68:D68"/>
    <mergeCell ref="A67:D67"/>
    <mergeCell ref="A62:E62"/>
    <mergeCell ref="H69:J69"/>
    <mergeCell ref="H68:J68"/>
  </mergeCells>
  <dataValidations count="1">
    <dataValidation type="list" allowBlank="1" showInputMessage="1" showErrorMessage="1" sqref="B4:E4" xr:uid="{00000000-0002-0000-0100-000000000000}">
      <formula1>$L$6:$L$8</formula1>
    </dataValidation>
  </dataValidations>
  <hyperlinks>
    <hyperlink ref="A48:J48" r:id="rId1" display="4 Figures for Scotland are from the latest statistical release, published by the Scottish Fire and Rescue Service on 15 December 2015. This included data received by XX XXXXXXX 2015." xr:uid="{00000000-0004-0000-0100-000000000000}"/>
    <hyperlink ref="A67" r:id="rId2" display="Contact: firestatistics@homeoffice.gsi.gov.uk" xr:uid="{00000000-0004-0000-0100-000001000000}"/>
    <hyperlink ref="A68" r:id="rId3" display="Contact: statsinclusion@wales.gsi.gov.uk" xr:uid="{00000000-0004-0000-0100-000002000000}"/>
    <hyperlink ref="A62" r:id="rId4" xr:uid="{00000000-0004-0000-0100-000004000000}"/>
    <hyperlink ref="A47:J47" r:id="rId5" display="3 Figures for England are from the latest statistical release, published by the Home Office on 9th November 2017. This included data received by 11th September 2017. " xr:uid="{00000000-0004-0000-0100-000005000000}"/>
    <hyperlink ref="A49:J49" r:id="rId6" display="5 Figures for Wales are from the latest statistical release, published by the Welsh Government on 27 July 2016. This included data received by 5 July 2016." xr:uid="{00000000-0004-0000-0100-000006000000}"/>
    <hyperlink ref="H68" r:id="rId7" display="Updated alongside Fire and Rescue Incident Statistics" xr:uid="{00000000-0004-0000-0100-000007000000}"/>
    <hyperlink ref="A45" r:id="rId8" display="https://www.gov.uk/government/uploads/system/uploads/attachment_data/file/704875/fire-statistics-definitions-fire-rescue-incident-dec2017.pdf" xr:uid="{00000000-0004-0000-0100-000008000000}"/>
    <hyperlink ref="A45:J45" r:id="rId9" display="https://www.gov.uk/government/statistical-data-sets/fire-statistics-guidance" xr:uid="{00000000-0004-0000-0100-000009000000}"/>
    <hyperlink ref="A67:D67" r:id="rId10" display="Contact: FireStatistics@homeoffice.gov.uk" xr:uid="{00000000-0004-0000-0100-00000A000000}"/>
    <hyperlink ref="A68:D68" r:id="rId11" display="Contact: stats.inclusion@gov.wales " xr:uid="{00000000-0004-0000-0100-00000B000000}"/>
    <hyperlink ref="A69" r:id="rId12" display="Contact: SFRS.PerformanceDataServices1@firescotland.gov.uk" xr:uid="{733C5343-E485-4021-90AB-1783D79E4FC3}"/>
    <hyperlink ref="A69:E69" r:id="rId13" display="Contact: SFRS.NationalStatistics@firescotland.gov.uk" xr:uid="{167C92FF-88E0-485E-8EEE-98897C8D0ED9}"/>
  </hyperlinks>
  <pageMargins left="0.7" right="0.7" top="0.75" bottom="0.75" header="0.3" footer="0.3"/>
  <pageSetup paperSize="9" orientation="portrait" r:id="rId14"/>
  <ignoredErrors>
    <ignoredError sqref="G41"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79"/>
  <sheetViews>
    <sheetView workbookViewId="0"/>
  </sheetViews>
  <sheetFormatPr defaultRowHeight="15" x14ac:dyDescent="0.2"/>
  <cols>
    <col min="1" max="1" width="12.6640625" bestFit="1" customWidth="1"/>
    <col min="2" max="2" width="6.6640625" bestFit="1" customWidth="1"/>
    <col min="3" max="3" width="11.88671875" bestFit="1" customWidth="1"/>
    <col min="4" max="4" width="18.88671875" bestFit="1" customWidth="1"/>
  </cols>
  <sheetData>
    <row r="1" spans="1:4" ht="15.75" x14ac:dyDescent="0.25">
      <c r="A1" s="93" t="s">
        <v>87</v>
      </c>
      <c r="B1" s="93" t="s">
        <v>110</v>
      </c>
      <c r="C1" s="93" t="s">
        <v>111</v>
      </c>
      <c r="D1" s="116" t="s">
        <v>115</v>
      </c>
    </row>
    <row r="2" spans="1:4" ht="15.75" x14ac:dyDescent="0.25">
      <c r="A2" s="93" t="s">
        <v>9</v>
      </c>
      <c r="B2" s="93" t="s">
        <v>100</v>
      </c>
      <c r="C2" s="93" t="s">
        <v>93</v>
      </c>
      <c r="D2" s="94">
        <v>38307</v>
      </c>
    </row>
    <row r="3" spans="1:4" ht="15.75" x14ac:dyDescent="0.25">
      <c r="A3" s="93" t="s">
        <v>10</v>
      </c>
      <c r="B3" s="93" t="s">
        <v>100</v>
      </c>
      <c r="C3" s="93" t="s">
        <v>93</v>
      </c>
      <c r="D3" s="94">
        <v>36660</v>
      </c>
    </row>
    <row r="4" spans="1:4" ht="15.75" x14ac:dyDescent="0.25">
      <c r="A4" s="93" t="s">
        <v>11</v>
      </c>
      <c r="B4" s="93" t="s">
        <v>100</v>
      </c>
      <c r="C4" s="93" t="s">
        <v>93</v>
      </c>
      <c r="D4" s="94">
        <v>34258</v>
      </c>
    </row>
    <row r="5" spans="1:4" ht="15.75" x14ac:dyDescent="0.25">
      <c r="A5" s="93" t="s">
        <v>12</v>
      </c>
      <c r="B5" s="93" t="s">
        <v>100</v>
      </c>
      <c r="C5" s="93" t="s">
        <v>93</v>
      </c>
      <c r="D5" s="94">
        <v>32428</v>
      </c>
    </row>
    <row r="6" spans="1:4" ht="15.75" x14ac:dyDescent="0.25">
      <c r="A6" s="93" t="s">
        <v>13</v>
      </c>
      <c r="B6" s="93" t="s">
        <v>100</v>
      </c>
      <c r="C6" s="93" t="s">
        <v>93</v>
      </c>
      <c r="D6" s="94">
        <v>33032</v>
      </c>
    </row>
    <row r="7" spans="1:4" ht="15.75" x14ac:dyDescent="0.25">
      <c r="A7" s="93" t="s">
        <v>14</v>
      </c>
      <c r="B7" s="93" t="s">
        <v>100</v>
      </c>
      <c r="C7" s="93" t="s">
        <v>93</v>
      </c>
      <c r="D7" s="94">
        <v>31711</v>
      </c>
    </row>
    <row r="8" spans="1:4" ht="15.75" x14ac:dyDescent="0.25">
      <c r="A8" s="93" t="s">
        <v>15</v>
      </c>
      <c r="B8" s="93" t="s">
        <v>100</v>
      </c>
      <c r="C8" s="93" t="s">
        <v>93</v>
      </c>
      <c r="D8" s="94">
        <v>30791</v>
      </c>
    </row>
    <row r="9" spans="1:4" ht="15.75" x14ac:dyDescent="0.25">
      <c r="A9" s="93" t="s">
        <v>16</v>
      </c>
      <c r="B9" s="93" t="s">
        <v>100</v>
      </c>
      <c r="C9" s="93" t="s">
        <v>93</v>
      </c>
      <c r="D9" s="94">
        <v>29669</v>
      </c>
    </row>
    <row r="10" spans="1:4" ht="15.75" x14ac:dyDescent="0.25">
      <c r="A10" s="93" t="s">
        <v>17</v>
      </c>
      <c r="B10" s="93" t="s">
        <v>100</v>
      </c>
      <c r="C10" s="93" t="s">
        <v>93</v>
      </c>
      <c r="D10" s="94">
        <v>28611</v>
      </c>
    </row>
    <row r="11" spans="1:4" ht="15.75" x14ac:dyDescent="0.25">
      <c r="A11" s="93" t="s">
        <v>18</v>
      </c>
      <c r="B11" s="93" t="s">
        <v>100</v>
      </c>
      <c r="C11" s="93" t="s">
        <v>93</v>
      </c>
      <c r="D11" s="94">
        <v>28319</v>
      </c>
    </row>
    <row r="12" spans="1:4" ht="15.75" x14ac:dyDescent="0.25">
      <c r="A12" s="93" t="s">
        <v>86</v>
      </c>
      <c r="B12" s="93" t="s">
        <v>100</v>
      </c>
      <c r="C12" s="93" t="s">
        <v>93</v>
      </c>
      <c r="D12" s="94">
        <v>28355</v>
      </c>
    </row>
    <row r="13" spans="1:4" ht="15.75" x14ac:dyDescent="0.25">
      <c r="A13" s="93" t="s">
        <v>105</v>
      </c>
      <c r="B13" s="93" t="s">
        <v>100</v>
      </c>
      <c r="C13" s="93" t="s">
        <v>93</v>
      </c>
      <c r="D13" s="94">
        <v>27239</v>
      </c>
    </row>
    <row r="14" spans="1:4" ht="15.75" x14ac:dyDescent="0.25">
      <c r="A14" s="125" t="s">
        <v>116</v>
      </c>
      <c r="B14" s="93" t="s">
        <v>100</v>
      </c>
      <c r="C14" s="93" t="s">
        <v>93</v>
      </c>
      <c r="D14" s="94">
        <v>27560</v>
      </c>
    </row>
    <row r="15" spans="1:4" ht="15.75" x14ac:dyDescent="0.25">
      <c r="A15" s="93" t="s">
        <v>9</v>
      </c>
      <c r="B15" s="93" t="s">
        <v>101</v>
      </c>
      <c r="C15" s="93" t="s">
        <v>93</v>
      </c>
      <c r="D15" s="94">
        <v>5628</v>
      </c>
    </row>
    <row r="16" spans="1:4" ht="15.75" x14ac:dyDescent="0.25">
      <c r="A16" s="93" t="s">
        <v>10</v>
      </c>
      <c r="B16" s="93" t="s">
        <v>101</v>
      </c>
      <c r="C16" s="93" t="s">
        <v>93</v>
      </c>
      <c r="D16" s="94">
        <v>5594</v>
      </c>
    </row>
    <row r="17" spans="1:4" ht="15.75" x14ac:dyDescent="0.25">
      <c r="A17" s="93" t="s">
        <v>11</v>
      </c>
      <c r="B17" s="93" t="s">
        <v>101</v>
      </c>
      <c r="C17" s="93" t="s">
        <v>93</v>
      </c>
      <c r="D17" s="94">
        <v>5479</v>
      </c>
    </row>
    <row r="18" spans="1:4" ht="15.75" x14ac:dyDescent="0.25">
      <c r="A18" s="93" t="s">
        <v>12</v>
      </c>
      <c r="B18" s="93" t="s">
        <v>101</v>
      </c>
      <c r="C18" s="93" t="s">
        <v>93</v>
      </c>
      <c r="D18" s="94">
        <v>5397</v>
      </c>
    </row>
    <row r="19" spans="1:4" ht="15.75" x14ac:dyDescent="0.25">
      <c r="A19" s="93" t="s">
        <v>13</v>
      </c>
      <c r="B19" s="93" t="s">
        <v>101</v>
      </c>
      <c r="C19" s="93" t="s">
        <v>93</v>
      </c>
      <c r="D19" s="94">
        <v>5379</v>
      </c>
    </row>
    <row r="20" spans="1:4" ht="15.75" x14ac:dyDescent="0.25">
      <c r="A20" s="93" t="s">
        <v>14</v>
      </c>
      <c r="B20" s="93" t="s">
        <v>101</v>
      </c>
      <c r="C20" s="93" t="s">
        <v>93</v>
      </c>
      <c r="D20" s="94">
        <v>5214</v>
      </c>
    </row>
    <row r="21" spans="1:4" ht="15.75" x14ac:dyDescent="0.25">
      <c r="A21" s="93" t="s">
        <v>15</v>
      </c>
      <c r="B21" s="93" t="s">
        <v>101</v>
      </c>
      <c r="C21" s="93" t="s">
        <v>93</v>
      </c>
      <c r="D21" s="94">
        <v>5121</v>
      </c>
    </row>
    <row r="22" spans="1:4" ht="15.75" x14ac:dyDescent="0.25">
      <c r="A22" s="93" t="s">
        <v>16</v>
      </c>
      <c r="B22" s="93" t="s">
        <v>101</v>
      </c>
      <c r="C22" s="93" t="s">
        <v>93</v>
      </c>
      <c r="D22" s="94">
        <v>5004</v>
      </c>
    </row>
    <row r="23" spans="1:4" ht="15.75" x14ac:dyDescent="0.25">
      <c r="A23" s="93" t="s">
        <v>17</v>
      </c>
      <c r="B23" s="93" t="s">
        <v>101</v>
      </c>
      <c r="C23" s="93" t="s">
        <v>93</v>
      </c>
      <c r="D23" s="94">
        <v>4684</v>
      </c>
    </row>
    <row r="24" spans="1:4" ht="15.75" x14ac:dyDescent="0.25">
      <c r="A24" s="93" t="s">
        <v>18</v>
      </c>
      <c r="B24" s="93" t="s">
        <v>101</v>
      </c>
      <c r="C24" s="93" t="s">
        <v>93</v>
      </c>
      <c r="D24" s="94">
        <v>4961</v>
      </c>
    </row>
    <row r="25" spans="1:4" ht="15.75" x14ac:dyDescent="0.25">
      <c r="A25" s="93" t="s">
        <v>86</v>
      </c>
      <c r="B25" s="93" t="s">
        <v>101</v>
      </c>
      <c r="C25" s="93" t="s">
        <v>93</v>
      </c>
      <c r="D25" s="94">
        <v>5072</v>
      </c>
    </row>
    <row r="26" spans="1:4" ht="15.75" x14ac:dyDescent="0.25">
      <c r="A26" s="93" t="s">
        <v>105</v>
      </c>
      <c r="B26" s="93" t="s">
        <v>101</v>
      </c>
      <c r="C26" s="93" t="s">
        <v>93</v>
      </c>
      <c r="D26" s="95">
        <v>4930</v>
      </c>
    </row>
    <row r="27" spans="1:4" ht="15.75" x14ac:dyDescent="0.25">
      <c r="A27" s="132" t="s">
        <v>116</v>
      </c>
      <c r="B27" s="93" t="s">
        <v>101</v>
      </c>
      <c r="C27" s="93" t="s">
        <v>93</v>
      </c>
      <c r="D27" s="95">
        <v>4752</v>
      </c>
    </row>
    <row r="28" spans="1:4" ht="15.75" x14ac:dyDescent="0.25">
      <c r="A28" s="93" t="s">
        <v>9</v>
      </c>
      <c r="B28" s="93" t="s">
        <v>102</v>
      </c>
      <c r="C28" s="93" t="s">
        <v>93</v>
      </c>
      <c r="D28" s="94">
        <v>2172</v>
      </c>
    </row>
    <row r="29" spans="1:4" ht="15.75" x14ac:dyDescent="0.25">
      <c r="A29" s="93" t="s">
        <v>10</v>
      </c>
      <c r="B29" s="93" t="s">
        <v>102</v>
      </c>
      <c r="C29" s="93" t="s">
        <v>93</v>
      </c>
      <c r="D29" s="94">
        <v>1990</v>
      </c>
    </row>
    <row r="30" spans="1:4" ht="15.75" x14ac:dyDescent="0.25">
      <c r="A30" s="93" t="s">
        <v>11</v>
      </c>
      <c r="B30" s="93" t="s">
        <v>102</v>
      </c>
      <c r="C30" s="93" t="s">
        <v>93</v>
      </c>
      <c r="D30" s="94">
        <v>2035</v>
      </c>
    </row>
    <row r="31" spans="1:4" ht="15.75" x14ac:dyDescent="0.25">
      <c r="A31" s="93" t="s">
        <v>12</v>
      </c>
      <c r="B31" s="93" t="s">
        <v>102</v>
      </c>
      <c r="C31" s="93" t="s">
        <v>93</v>
      </c>
      <c r="D31" s="94">
        <v>1919</v>
      </c>
    </row>
    <row r="32" spans="1:4" ht="15.75" x14ac:dyDescent="0.25">
      <c r="A32" s="93" t="s">
        <v>13</v>
      </c>
      <c r="B32" s="93" t="s">
        <v>102</v>
      </c>
      <c r="C32" s="93" t="s">
        <v>93</v>
      </c>
      <c r="D32" s="94">
        <v>1864</v>
      </c>
    </row>
    <row r="33" spans="1:4" ht="15.75" x14ac:dyDescent="0.25">
      <c r="A33" s="93" t="s">
        <v>14</v>
      </c>
      <c r="B33" s="93" t="s">
        <v>102</v>
      </c>
      <c r="C33" s="93" t="s">
        <v>93</v>
      </c>
      <c r="D33" s="94">
        <v>1826</v>
      </c>
    </row>
    <row r="34" spans="1:4" ht="15.75" x14ac:dyDescent="0.25">
      <c r="A34" s="93" t="s">
        <v>15</v>
      </c>
      <c r="B34" s="93" t="s">
        <v>102</v>
      </c>
      <c r="C34" s="93" t="s">
        <v>93</v>
      </c>
      <c r="D34" s="94">
        <v>1789</v>
      </c>
    </row>
    <row r="35" spans="1:4" ht="15.75" x14ac:dyDescent="0.25">
      <c r="A35" s="93" t="s">
        <v>16</v>
      </c>
      <c r="B35" s="93" t="s">
        <v>102</v>
      </c>
      <c r="C35" s="93" t="s">
        <v>93</v>
      </c>
      <c r="D35" s="94">
        <v>1725</v>
      </c>
    </row>
    <row r="36" spans="1:4" ht="15.75" x14ac:dyDescent="0.25">
      <c r="A36" s="93" t="s">
        <v>17</v>
      </c>
      <c r="B36" s="93" t="s">
        <v>102</v>
      </c>
      <c r="C36" s="93" t="s">
        <v>93</v>
      </c>
      <c r="D36" s="94">
        <v>1732</v>
      </c>
    </row>
    <row r="37" spans="1:4" ht="15.75" x14ac:dyDescent="0.25">
      <c r="A37" s="93" t="s">
        <v>18</v>
      </c>
      <c r="B37" s="93" t="s">
        <v>102</v>
      </c>
      <c r="C37" s="93" t="s">
        <v>93</v>
      </c>
      <c r="D37" s="94">
        <v>1635</v>
      </c>
    </row>
    <row r="38" spans="1:4" ht="15.75" x14ac:dyDescent="0.25">
      <c r="A38" s="93" t="s">
        <v>86</v>
      </c>
      <c r="B38" s="93" t="s">
        <v>102</v>
      </c>
      <c r="C38" s="93" t="s">
        <v>93</v>
      </c>
      <c r="D38" s="94">
        <v>1609</v>
      </c>
    </row>
    <row r="39" spans="1:4" ht="15.75" x14ac:dyDescent="0.25">
      <c r="A39" s="93" t="s">
        <v>105</v>
      </c>
      <c r="B39" s="93" t="s">
        <v>102</v>
      </c>
      <c r="C39" s="93" t="s">
        <v>93</v>
      </c>
      <c r="D39" s="94">
        <v>1719</v>
      </c>
    </row>
    <row r="40" spans="1:4" ht="15.75" x14ac:dyDescent="0.25">
      <c r="A40" s="128" t="s">
        <v>116</v>
      </c>
      <c r="B40" s="93" t="s">
        <v>102</v>
      </c>
      <c r="C40" s="93" t="s">
        <v>93</v>
      </c>
      <c r="D40" s="94">
        <v>1485</v>
      </c>
    </row>
    <row r="41" spans="1:4" ht="15.75" x14ac:dyDescent="0.25">
      <c r="A41" s="93" t="s">
        <v>9</v>
      </c>
      <c r="B41" s="93" t="s">
        <v>100</v>
      </c>
      <c r="C41" s="93" t="s">
        <v>19</v>
      </c>
      <c r="D41" s="94">
        <v>7941</v>
      </c>
    </row>
    <row r="42" spans="1:4" ht="15.75" x14ac:dyDescent="0.25">
      <c r="A42" s="93" t="s">
        <v>10</v>
      </c>
      <c r="B42" s="93" t="s">
        <v>100</v>
      </c>
      <c r="C42" s="93" t="s">
        <v>19</v>
      </c>
      <c r="D42" s="94">
        <v>7762</v>
      </c>
    </row>
    <row r="43" spans="1:4" ht="15.75" x14ac:dyDescent="0.25">
      <c r="A43" s="93" t="s">
        <v>11</v>
      </c>
      <c r="B43" s="93" t="s">
        <v>100</v>
      </c>
      <c r="C43" s="93" t="s">
        <v>19</v>
      </c>
      <c r="D43" s="94">
        <v>7078</v>
      </c>
    </row>
    <row r="44" spans="1:4" ht="15.75" x14ac:dyDescent="0.25">
      <c r="A44" s="93" t="s">
        <v>12</v>
      </c>
      <c r="B44" s="93" t="s">
        <v>100</v>
      </c>
      <c r="C44" s="93" t="s">
        <v>19</v>
      </c>
      <c r="D44" s="94">
        <v>6156</v>
      </c>
    </row>
    <row r="45" spans="1:4" ht="15.75" x14ac:dyDescent="0.25">
      <c r="A45" s="93" t="s">
        <v>13</v>
      </c>
      <c r="B45" s="93" t="s">
        <v>100</v>
      </c>
      <c r="C45" s="93" t="s">
        <v>19</v>
      </c>
      <c r="D45" s="94">
        <v>5344</v>
      </c>
    </row>
    <row r="46" spans="1:4" ht="15.75" x14ac:dyDescent="0.25">
      <c r="A46" s="93" t="s">
        <v>14</v>
      </c>
      <c r="B46" s="93" t="s">
        <v>100</v>
      </c>
      <c r="C46" s="93" t="s">
        <v>19</v>
      </c>
      <c r="D46" s="94">
        <v>4891</v>
      </c>
    </row>
    <row r="47" spans="1:4" ht="15.75" x14ac:dyDescent="0.25">
      <c r="A47" s="93" t="s">
        <v>15</v>
      </c>
      <c r="B47" s="93" t="s">
        <v>100</v>
      </c>
      <c r="C47" s="93" t="s">
        <v>19</v>
      </c>
      <c r="D47" s="94">
        <v>4612</v>
      </c>
    </row>
    <row r="48" spans="1:4" ht="15.75" x14ac:dyDescent="0.25">
      <c r="A48" s="93" t="s">
        <v>16</v>
      </c>
      <c r="B48" s="93" t="s">
        <v>100</v>
      </c>
      <c r="C48" s="93" t="s">
        <v>19</v>
      </c>
      <c r="D48" s="94">
        <v>3626</v>
      </c>
    </row>
    <row r="49" spans="1:4" ht="15.75" x14ac:dyDescent="0.25">
      <c r="A49" s="93" t="s">
        <v>17</v>
      </c>
      <c r="B49" s="93" t="s">
        <v>100</v>
      </c>
      <c r="C49" s="93" t="s">
        <v>19</v>
      </c>
      <c r="D49" s="94">
        <v>3297</v>
      </c>
    </row>
    <row r="50" spans="1:4" ht="15.75" x14ac:dyDescent="0.25">
      <c r="A50" s="93" t="s">
        <v>18</v>
      </c>
      <c r="B50" s="93" t="s">
        <v>100</v>
      </c>
      <c r="C50" s="93" t="s">
        <v>19</v>
      </c>
      <c r="D50" s="94">
        <v>3013</v>
      </c>
    </row>
    <row r="51" spans="1:4" ht="15.75" x14ac:dyDescent="0.25">
      <c r="A51" s="93" t="s">
        <v>86</v>
      </c>
      <c r="B51" s="93" t="s">
        <v>100</v>
      </c>
      <c r="C51" s="93" t="s">
        <v>19</v>
      </c>
      <c r="D51" s="94">
        <v>3016</v>
      </c>
    </row>
    <row r="52" spans="1:4" ht="15.75" x14ac:dyDescent="0.25">
      <c r="A52" s="93" t="s">
        <v>105</v>
      </c>
      <c r="B52" s="93" t="s">
        <v>100</v>
      </c>
      <c r="C52" s="93" t="s">
        <v>19</v>
      </c>
      <c r="D52" s="94">
        <v>3106</v>
      </c>
    </row>
    <row r="53" spans="1:4" ht="15.75" x14ac:dyDescent="0.25">
      <c r="A53" s="125" t="s">
        <v>116</v>
      </c>
      <c r="B53" s="93" t="s">
        <v>100</v>
      </c>
      <c r="C53" s="93" t="s">
        <v>19</v>
      </c>
      <c r="D53" s="94">
        <v>3224</v>
      </c>
    </row>
    <row r="54" spans="1:4" ht="15.75" x14ac:dyDescent="0.25">
      <c r="A54" s="93" t="s">
        <v>9</v>
      </c>
      <c r="B54" s="93" t="s">
        <v>101</v>
      </c>
      <c r="C54" s="93" t="s">
        <v>19</v>
      </c>
      <c r="D54" s="94">
        <v>1433</v>
      </c>
    </row>
    <row r="55" spans="1:4" ht="15.75" x14ac:dyDescent="0.25">
      <c r="A55" s="93" t="s">
        <v>10</v>
      </c>
      <c r="B55" s="93" t="s">
        <v>101</v>
      </c>
      <c r="C55" s="93" t="s">
        <v>19</v>
      </c>
      <c r="D55" s="94">
        <v>1369</v>
      </c>
    </row>
    <row r="56" spans="1:4" ht="15.75" x14ac:dyDescent="0.25">
      <c r="A56" s="93" t="s">
        <v>11</v>
      </c>
      <c r="B56" s="93" t="s">
        <v>101</v>
      </c>
      <c r="C56" s="93" t="s">
        <v>19</v>
      </c>
      <c r="D56" s="94">
        <v>1187</v>
      </c>
    </row>
    <row r="57" spans="1:4" ht="15.75" x14ac:dyDescent="0.25">
      <c r="A57" s="93" t="s">
        <v>12</v>
      </c>
      <c r="B57" s="93" t="s">
        <v>101</v>
      </c>
      <c r="C57" s="93" t="s">
        <v>19</v>
      </c>
      <c r="D57" s="94">
        <v>1308</v>
      </c>
    </row>
    <row r="58" spans="1:4" ht="15.75" x14ac:dyDescent="0.25">
      <c r="A58" s="93" t="s">
        <v>13</v>
      </c>
      <c r="B58" s="93" t="s">
        <v>101</v>
      </c>
      <c r="C58" s="93" t="s">
        <v>19</v>
      </c>
      <c r="D58" s="94">
        <v>1194</v>
      </c>
    </row>
    <row r="59" spans="1:4" ht="15.75" x14ac:dyDescent="0.25">
      <c r="A59" s="93" t="s">
        <v>14</v>
      </c>
      <c r="B59" s="93" t="s">
        <v>101</v>
      </c>
      <c r="C59" s="93" t="s">
        <v>19</v>
      </c>
      <c r="D59" s="94">
        <v>1086</v>
      </c>
    </row>
    <row r="60" spans="1:4" ht="15.75" x14ac:dyDescent="0.25">
      <c r="A60" s="93" t="s">
        <v>15</v>
      </c>
      <c r="B60" s="93" t="s">
        <v>101</v>
      </c>
      <c r="C60" s="93" t="s">
        <v>19</v>
      </c>
      <c r="D60" s="94">
        <v>1039</v>
      </c>
    </row>
    <row r="61" spans="1:4" ht="15.75" x14ac:dyDescent="0.25">
      <c r="A61" s="93" t="s">
        <v>16</v>
      </c>
      <c r="B61" s="93" t="s">
        <v>101</v>
      </c>
      <c r="C61" s="93" t="s">
        <v>19</v>
      </c>
      <c r="D61" s="94">
        <v>832</v>
      </c>
    </row>
    <row r="62" spans="1:4" ht="15.75" x14ac:dyDescent="0.25">
      <c r="A62" s="93" t="s">
        <v>17</v>
      </c>
      <c r="B62" s="93" t="s">
        <v>101</v>
      </c>
      <c r="C62" s="93" t="s">
        <v>19</v>
      </c>
      <c r="D62" s="94">
        <v>650</v>
      </c>
    </row>
    <row r="63" spans="1:4" ht="15.75" x14ac:dyDescent="0.25">
      <c r="A63" s="93" t="s">
        <v>18</v>
      </c>
      <c r="B63" s="93" t="s">
        <v>101</v>
      </c>
      <c r="C63" s="93" t="s">
        <v>19</v>
      </c>
      <c r="D63" s="94">
        <v>621</v>
      </c>
    </row>
    <row r="64" spans="1:4" ht="15.75" x14ac:dyDescent="0.25">
      <c r="A64" s="93" t="s">
        <v>86</v>
      </c>
      <c r="B64" s="93" t="s">
        <v>101</v>
      </c>
      <c r="C64" s="93" t="s">
        <v>19</v>
      </c>
      <c r="D64" s="94">
        <v>605</v>
      </c>
    </row>
    <row r="65" spans="1:4" ht="15.75" x14ac:dyDescent="0.25">
      <c r="A65" s="93" t="s">
        <v>105</v>
      </c>
      <c r="B65" s="93" t="s">
        <v>101</v>
      </c>
      <c r="C65" s="93" t="s">
        <v>19</v>
      </c>
      <c r="D65" s="95">
        <v>618</v>
      </c>
    </row>
    <row r="66" spans="1:4" ht="15.75" x14ac:dyDescent="0.25">
      <c r="A66" s="132" t="s">
        <v>116</v>
      </c>
      <c r="B66" s="93" t="s">
        <v>101</v>
      </c>
      <c r="C66" s="132" t="s">
        <v>19</v>
      </c>
      <c r="D66" s="95">
        <v>558</v>
      </c>
    </row>
    <row r="67" spans="1:4" ht="15.75" x14ac:dyDescent="0.25">
      <c r="A67" s="93" t="s">
        <v>9</v>
      </c>
      <c r="B67" s="93" t="s">
        <v>102</v>
      </c>
      <c r="C67" s="93" t="s">
        <v>19</v>
      </c>
      <c r="D67" s="94">
        <v>376</v>
      </c>
    </row>
    <row r="68" spans="1:4" ht="15.75" x14ac:dyDescent="0.25">
      <c r="A68" s="93" t="s">
        <v>10</v>
      </c>
      <c r="B68" s="93" t="s">
        <v>102</v>
      </c>
      <c r="C68" s="93" t="s">
        <v>19</v>
      </c>
      <c r="D68" s="94">
        <v>410</v>
      </c>
    </row>
    <row r="69" spans="1:4" ht="15.75" x14ac:dyDescent="0.25">
      <c r="A69" s="93" t="s">
        <v>11</v>
      </c>
      <c r="B69" s="93" t="s">
        <v>102</v>
      </c>
      <c r="C69" s="93" t="s">
        <v>19</v>
      </c>
      <c r="D69" s="94">
        <v>345</v>
      </c>
    </row>
    <row r="70" spans="1:4" ht="15.75" x14ac:dyDescent="0.25">
      <c r="A70" s="93" t="s">
        <v>12</v>
      </c>
      <c r="B70" s="93" t="s">
        <v>102</v>
      </c>
      <c r="C70" s="93" t="s">
        <v>19</v>
      </c>
      <c r="D70" s="94">
        <v>338</v>
      </c>
    </row>
    <row r="71" spans="1:4" ht="15.75" x14ac:dyDescent="0.25">
      <c r="A71" s="93" t="s">
        <v>13</v>
      </c>
      <c r="B71" s="93" t="s">
        <v>102</v>
      </c>
      <c r="C71" s="93" t="s">
        <v>19</v>
      </c>
      <c r="D71" s="94">
        <v>338</v>
      </c>
    </row>
    <row r="72" spans="1:4" ht="15.75" x14ac:dyDescent="0.25">
      <c r="A72" s="93" t="s">
        <v>14</v>
      </c>
      <c r="B72" s="93" t="s">
        <v>102</v>
      </c>
      <c r="C72" s="93" t="s">
        <v>19</v>
      </c>
      <c r="D72" s="94">
        <v>282</v>
      </c>
    </row>
    <row r="73" spans="1:4" ht="15.75" x14ac:dyDescent="0.25">
      <c r="A73" s="93" t="s">
        <v>15</v>
      </c>
      <c r="B73" s="93" t="s">
        <v>102</v>
      </c>
      <c r="C73" s="93" t="s">
        <v>19</v>
      </c>
      <c r="D73" s="94">
        <v>233</v>
      </c>
    </row>
    <row r="74" spans="1:4" ht="15.75" x14ac:dyDescent="0.25">
      <c r="A74" s="93" t="s">
        <v>16</v>
      </c>
      <c r="B74" s="93" t="s">
        <v>102</v>
      </c>
      <c r="C74" s="93" t="s">
        <v>19</v>
      </c>
      <c r="D74" s="94">
        <v>186</v>
      </c>
    </row>
    <row r="75" spans="1:4" ht="15.75" x14ac:dyDescent="0.25">
      <c r="A75" s="93" t="s">
        <v>17</v>
      </c>
      <c r="B75" s="93" t="s">
        <v>102</v>
      </c>
      <c r="C75" s="93" t="s">
        <v>19</v>
      </c>
      <c r="D75" s="94">
        <v>178</v>
      </c>
    </row>
    <row r="76" spans="1:4" ht="15.75" x14ac:dyDescent="0.25">
      <c r="A76" s="93" t="s">
        <v>18</v>
      </c>
      <c r="B76" s="93" t="s">
        <v>102</v>
      </c>
      <c r="C76" s="93" t="s">
        <v>19</v>
      </c>
      <c r="D76" s="94">
        <v>173</v>
      </c>
    </row>
    <row r="77" spans="1:4" ht="15.75" x14ac:dyDescent="0.25">
      <c r="A77" s="93" t="s">
        <v>86</v>
      </c>
      <c r="B77" s="93" t="s">
        <v>102</v>
      </c>
      <c r="C77" s="93" t="s">
        <v>19</v>
      </c>
      <c r="D77" s="94">
        <v>166</v>
      </c>
    </row>
    <row r="78" spans="1:4" ht="15.75" x14ac:dyDescent="0.25">
      <c r="A78" s="93" t="s">
        <v>105</v>
      </c>
      <c r="B78" s="93" t="s">
        <v>102</v>
      </c>
      <c r="C78" s="93" t="s">
        <v>19</v>
      </c>
      <c r="D78" s="94">
        <v>139</v>
      </c>
    </row>
    <row r="79" spans="1:4" ht="15.75" x14ac:dyDescent="0.25">
      <c r="A79" s="128" t="s">
        <v>116</v>
      </c>
      <c r="B79" s="93" t="s">
        <v>102</v>
      </c>
      <c r="C79" s="93" t="s">
        <v>19</v>
      </c>
      <c r="D79" s="94">
        <v>132</v>
      </c>
    </row>
  </sheetData>
  <sortState ref="A2:D79">
    <sortCondition ref="C2:C79"/>
    <sortCondition ref="B2:B79"/>
    <sortCondition ref="A2:A79"/>
  </sortState>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64"/>
  <sheetViews>
    <sheetView workbookViewId="0">
      <pane ySplit="5" topLeftCell="A20" activePane="bottomLeft" state="frozen"/>
      <selection activeCell="C41" sqref="C41"/>
      <selection pane="bottomLeft" activeCell="D41" sqref="D41"/>
    </sheetView>
  </sheetViews>
  <sheetFormatPr defaultColWidth="8.88671875" defaultRowHeight="15" x14ac:dyDescent="0.2"/>
  <cols>
    <col min="1" max="1" width="17.44140625" style="3" customWidth="1"/>
    <col min="2" max="5" width="8.88671875" style="3" customWidth="1"/>
    <col min="6" max="6" width="5.88671875" style="3" customWidth="1"/>
    <col min="7" max="10" width="8.88671875" style="3" customWidth="1"/>
    <col min="11" max="11" width="8.88671875" style="3"/>
    <col min="12" max="12" width="0" style="3" hidden="1" customWidth="1"/>
    <col min="13" max="16384" width="8.88671875" style="3"/>
  </cols>
  <sheetData>
    <row r="1" spans="1:12" ht="37.5" customHeight="1" x14ac:dyDescent="0.2">
      <c r="A1" s="139" t="s">
        <v>81</v>
      </c>
      <c r="B1" s="139"/>
      <c r="C1" s="139"/>
      <c r="D1" s="139"/>
      <c r="E1" s="139"/>
      <c r="F1" s="139"/>
      <c r="G1" s="139"/>
      <c r="H1" s="139"/>
      <c r="I1" s="139"/>
      <c r="J1" s="139"/>
    </row>
    <row r="2" spans="1:12" ht="15" customHeight="1" x14ac:dyDescent="0.2">
      <c r="A2" s="58"/>
      <c r="B2" s="58"/>
      <c r="C2" s="58"/>
      <c r="D2" s="58"/>
      <c r="E2" s="58"/>
      <c r="F2" s="58"/>
      <c r="G2" s="58"/>
      <c r="H2" s="58"/>
      <c r="I2" s="58"/>
      <c r="J2" s="58"/>
    </row>
    <row r="3" spans="1:12" ht="15" customHeight="1" x14ac:dyDescent="0.25">
      <c r="A3" s="21"/>
      <c r="B3" s="62" t="s">
        <v>77</v>
      </c>
      <c r="C3" s="61"/>
      <c r="D3" s="61"/>
      <c r="E3" s="61"/>
      <c r="F3" s="42"/>
      <c r="G3" s="42"/>
      <c r="H3" s="42"/>
      <c r="I3" s="42"/>
      <c r="J3" s="42"/>
      <c r="K3" s="42"/>
    </row>
    <row r="4" spans="1:12" ht="15" customHeight="1" thickBot="1" x14ac:dyDescent="0.3">
      <c r="A4" s="21"/>
      <c r="B4" s="144" t="str">
        <f>FIRE0201!B4:E4</f>
        <v>Total dwelling fires</v>
      </c>
      <c r="C4" s="144"/>
      <c r="D4" s="144"/>
      <c r="E4" s="144"/>
      <c r="F4" s="59"/>
      <c r="G4" s="44" t="str">
        <f>CONCATENATE(B4," per 1 million people")</f>
        <v>Total dwelling fires per 1 million people</v>
      </c>
      <c r="H4" s="43"/>
      <c r="I4" s="43"/>
      <c r="J4" s="43"/>
      <c r="K4" s="42"/>
    </row>
    <row r="5" spans="1:12" ht="30.75" thickBot="1" x14ac:dyDescent="0.3">
      <c r="A5" s="44"/>
      <c r="B5" s="45" t="s">
        <v>69</v>
      </c>
      <c r="C5" s="45" t="s">
        <v>68</v>
      </c>
      <c r="D5" s="45" t="s">
        <v>67</v>
      </c>
      <c r="E5" s="46" t="s">
        <v>1</v>
      </c>
      <c r="F5" s="57"/>
      <c r="G5" s="45" t="s">
        <v>69</v>
      </c>
      <c r="H5" s="45" t="s">
        <v>68</v>
      </c>
      <c r="I5" s="45" t="s">
        <v>67</v>
      </c>
      <c r="J5" s="46" t="s">
        <v>1</v>
      </c>
      <c r="K5" s="42"/>
    </row>
    <row r="6" spans="1:12" ht="15.75" x14ac:dyDescent="0.25">
      <c r="A6" s="66" t="s">
        <v>59</v>
      </c>
      <c r="B6" s="47">
        <f>IF($B$4="Accidental dwelling fires",'Raw data'!B4,IF($B$4="Deliberate dwelling fires",'Raw data'!G4,IF('Table 0201 (2)'!$B$4="Total dwelling fires",'Raw data'!L4)))</f>
        <v>44601</v>
      </c>
      <c r="C6" s="48" t="str">
        <f>IF($B$4="Accidental dwelling fires",'Raw data'!C4,IF($B$4="Deliberate dwelling fires",'Raw data'!H4,IF('Table 0201 (2)'!$B$4="Total dwelling fires",'Raw data'!M4)))</f>
        <v>..</v>
      </c>
      <c r="D6" s="48" t="str">
        <f>IF($B$4="Accidental dwelling fires",'Raw data'!D4,IF($B$4="Deliberate dwelling fires",'Raw data'!I4,IF('Table 0201 (2)'!$B$4="Total dwelling fires",'Raw data'!N4)))</f>
        <v>..</v>
      </c>
      <c r="E6" s="49">
        <f>IF($B$4="Accidental dwelling fires",'Raw data'!E4,IF($B$4="Deliberate dwelling fires",'Raw data'!J4,IF('Table 0201 (2)'!$B$4="Total dwelling fires",'Raw data'!O4)))</f>
        <v>55289</v>
      </c>
      <c r="F6" s="21"/>
      <c r="G6" s="31">
        <f>IF(OR(B6=".."),"..",ROUND(1000000*(B6/Population!B2),0))</f>
        <v>953</v>
      </c>
      <c r="H6" s="31" t="str">
        <f>IF(OR(C6=".."),"..",ROUND(1000000*(C6/Population!C2),0))</f>
        <v>..</v>
      </c>
      <c r="I6" s="31" t="str">
        <f>IF(OR(D6=".."),"..",ROUND(1000000*(D6/Population!D2),0))</f>
        <v>..</v>
      </c>
      <c r="J6" s="50">
        <f>IF(OR(E6=".."),"..",ROUND(1000000*(E6/Population!E2),0))</f>
        <v>1009</v>
      </c>
      <c r="K6" s="42"/>
      <c r="L6" s="21" t="s">
        <v>51</v>
      </c>
    </row>
    <row r="7" spans="1:12" ht="15.75" x14ac:dyDescent="0.25">
      <c r="A7" s="66" t="s">
        <v>60</v>
      </c>
      <c r="B7" s="47">
        <f>IF($B$4="Accidental dwelling fires",'Raw data'!B5,IF($B$4="Deliberate dwelling fires",'Raw data'!G5,IF('Table 0201 (2)'!$B$4="Total dwelling fires",'Raw data'!L5)))</f>
        <v>44094</v>
      </c>
      <c r="C7" s="48" t="str">
        <f>IF($B$4="Accidental dwelling fires",'Raw data'!C5,IF($B$4="Deliberate dwelling fires",'Raw data'!H5,IF('Table 0201 (2)'!$B$4="Total dwelling fires",'Raw data'!M5)))</f>
        <v>..</v>
      </c>
      <c r="D7" s="48" t="str">
        <f>IF($B$4="Accidental dwelling fires",'Raw data'!D5,IF($B$4="Deliberate dwelling fires",'Raw data'!I5,IF('Table 0201 (2)'!$B$4="Total dwelling fires",'Raw data'!N5)))</f>
        <v>..</v>
      </c>
      <c r="E7" s="49">
        <f>IF($B$4="Accidental dwelling fires",'Raw data'!E5,IF($B$4="Deliberate dwelling fires",'Raw data'!J5,IF('Table 0201 (2)'!$B$4="Total dwelling fires",'Raw data'!O5)))</f>
        <v>54776</v>
      </c>
      <c r="F7" s="21"/>
      <c r="G7" s="31">
        <f>IF(OR(B7=".."),"..",ROUND(1000000*(B7/Population!B3),0))</f>
        <v>943</v>
      </c>
      <c r="H7" s="31" t="str">
        <f>IF(OR(C7=".."),"..",ROUND(1000000*(C7/Population!C3),0))</f>
        <v>..</v>
      </c>
      <c r="I7" s="31" t="str">
        <f>IF(OR(D7=".."),"..",ROUND(1000000*(D7/Population!D3),0))</f>
        <v>..</v>
      </c>
      <c r="J7" s="50">
        <f>IF(OR(E7=".."),"..",ROUND(1000000*(E7/Population!E3),0))</f>
        <v>1001</v>
      </c>
      <c r="K7" s="42"/>
      <c r="L7" s="21" t="s">
        <v>56</v>
      </c>
    </row>
    <row r="8" spans="1:12" ht="15" customHeight="1" x14ac:dyDescent="0.25">
      <c r="A8" s="21" t="s">
        <v>32</v>
      </c>
      <c r="B8" s="47">
        <f>IF($B$4="Accidental dwelling fires",'Raw data'!B6,IF($B$4="Deliberate dwelling fires",'Raw data'!G6,IF('Table 0201 (2)'!$B$4="Total dwelling fires",'Raw data'!L6)))</f>
        <v>44964</v>
      </c>
      <c r="C8" s="48" t="str">
        <f>IF($B$4="Accidental dwelling fires",'Raw data'!C6,IF($B$4="Deliberate dwelling fires",'Raw data'!H6,IF('Table 0201 (2)'!$B$4="Total dwelling fires",'Raw data'!M6)))</f>
        <v>..</v>
      </c>
      <c r="D8" s="48" t="str">
        <f>IF($B$4="Accidental dwelling fires",'Raw data'!D6,IF($B$4="Deliberate dwelling fires",'Raw data'!I6,IF('Table 0201 (2)'!$B$4="Total dwelling fires",'Raw data'!N6)))</f>
        <v>..</v>
      </c>
      <c r="E8" s="49">
        <f>IF($B$4="Accidental dwelling fires",'Raw data'!E6,IF($B$4="Deliberate dwelling fires",'Raw data'!J6,IF('Table 0201 (2)'!$B$4="Total dwelling fires",'Raw data'!O6)))</f>
        <v>56374</v>
      </c>
      <c r="F8" s="21"/>
      <c r="G8" s="31">
        <f>IF(OR(B8=".."),"..",ROUND(1000000*(B8/Population!B4),0))</f>
        <v>960</v>
      </c>
      <c r="H8" s="31" t="str">
        <f>IF(OR(C8=".."),"..",ROUND(1000000*(C8/Population!C4),0))</f>
        <v>..</v>
      </c>
      <c r="I8" s="31" t="str">
        <f>IF(OR(D8=".."),"..",ROUND(1000000*(D8/Population!D4),0))</f>
        <v>..</v>
      </c>
      <c r="J8" s="50">
        <f>IF(OR(E8=".."),"..",ROUND(1000000*(E8/Population!E4),0))</f>
        <v>1029</v>
      </c>
      <c r="K8" s="42"/>
      <c r="L8" s="21" t="s">
        <v>66</v>
      </c>
    </row>
    <row r="9" spans="1:12" ht="15" customHeight="1" x14ac:dyDescent="0.25">
      <c r="A9" s="21" t="s">
        <v>33</v>
      </c>
      <c r="B9" s="47">
        <f>IF($B$4="Accidental dwelling fires",'Raw data'!B7,IF($B$4="Deliberate dwelling fires",'Raw data'!G7,IF('Table 0201 (2)'!$B$4="Total dwelling fires",'Raw data'!L7)))</f>
        <v>47115</v>
      </c>
      <c r="C9" s="48" t="str">
        <f>IF($B$4="Accidental dwelling fires",'Raw data'!C7,IF($B$4="Deliberate dwelling fires",'Raw data'!H7,IF('Table 0201 (2)'!$B$4="Total dwelling fires",'Raw data'!M7)))</f>
        <v>..</v>
      </c>
      <c r="D9" s="48" t="str">
        <f>IF($B$4="Accidental dwelling fires",'Raw data'!D7,IF($B$4="Deliberate dwelling fires",'Raw data'!I7,IF('Table 0201 (2)'!$B$4="Total dwelling fires",'Raw data'!N7)))</f>
        <v>..</v>
      </c>
      <c r="E9" s="49">
        <f>IF($B$4="Accidental dwelling fires",'Raw data'!E7,IF($B$4="Deliberate dwelling fires",'Raw data'!J7,IF('Table 0201 (2)'!$B$4="Total dwelling fires",'Raw data'!O7)))</f>
        <v>59345</v>
      </c>
      <c r="F9" s="21"/>
      <c r="G9" s="31">
        <f>IF(OR(B9=".."),"..",ROUND(1000000*(B9/Population!B5),0))</f>
        <v>1004</v>
      </c>
      <c r="H9" s="31" t="str">
        <f>IF(OR(C9=".."),"..",ROUND(1000000*(C9/Population!C5),0))</f>
        <v>..</v>
      </c>
      <c r="I9" s="31" t="str">
        <f>IF(OR(D9=".."),"..",ROUND(1000000*(D9/Population!D5),0))</f>
        <v>..</v>
      </c>
      <c r="J9" s="50">
        <f>IF(OR(E9=".."),"..",ROUND(1000000*(E9/Population!E5),0))</f>
        <v>1082</v>
      </c>
      <c r="K9" s="42"/>
    </row>
    <row r="10" spans="1:12" ht="15" customHeight="1" x14ac:dyDescent="0.25">
      <c r="A10" s="21" t="s">
        <v>34</v>
      </c>
      <c r="B10" s="47">
        <f>IF($B$4="Accidental dwelling fires",'Raw data'!B8,IF($B$4="Deliberate dwelling fires",'Raw data'!G8,IF('Table 0201 (2)'!$B$4="Total dwelling fires",'Raw data'!L8)))</f>
        <v>49029</v>
      </c>
      <c r="C10" s="48" t="str">
        <f>IF($B$4="Accidental dwelling fires",'Raw data'!C8,IF($B$4="Deliberate dwelling fires",'Raw data'!H8,IF('Table 0201 (2)'!$B$4="Total dwelling fires",'Raw data'!M8)))</f>
        <v>..</v>
      </c>
      <c r="D10" s="48" t="str">
        <f>IF($B$4="Accidental dwelling fires",'Raw data'!D8,IF($B$4="Deliberate dwelling fires",'Raw data'!I8,IF('Table 0201 (2)'!$B$4="Total dwelling fires",'Raw data'!N8)))</f>
        <v>..</v>
      </c>
      <c r="E10" s="49">
        <f>IF($B$4="Accidental dwelling fires",'Raw data'!E8,IF($B$4="Deliberate dwelling fires",'Raw data'!J8,IF('Table 0201 (2)'!$B$4="Total dwelling fires",'Raw data'!O8)))</f>
        <v>61347</v>
      </c>
      <c r="F10" s="21"/>
      <c r="G10" s="31">
        <f>IF(OR(B10=".."),"..",ROUND(1000000*(B10/Population!B6),0))</f>
        <v>1042</v>
      </c>
      <c r="H10" s="31" t="str">
        <f>IF(OR(C10=".."),"..",ROUND(1000000*(C10/Population!C6),0))</f>
        <v>..</v>
      </c>
      <c r="I10" s="31" t="str">
        <f>IF(OR(D10=".."),"..",ROUND(1000000*(D10/Population!D6),0))</f>
        <v>..</v>
      </c>
      <c r="J10" s="50">
        <f>IF(OR(E10=".."),"..",ROUND(1000000*(E10/Population!E6),0))</f>
        <v>1116</v>
      </c>
      <c r="K10" s="42"/>
    </row>
    <row r="11" spans="1:12" ht="15" customHeight="1" x14ac:dyDescent="0.25">
      <c r="A11" s="21" t="s">
        <v>35</v>
      </c>
      <c r="B11" s="47">
        <f>IF($B$4="Accidental dwelling fires",'Raw data'!B9,IF($B$4="Deliberate dwelling fires",'Raw data'!G9,IF('Table 0201 (2)'!$B$4="Total dwelling fires",'Raw data'!L9)))</f>
        <v>49291</v>
      </c>
      <c r="C11" s="48" t="str">
        <f>IF($B$4="Accidental dwelling fires",'Raw data'!C9,IF($B$4="Deliberate dwelling fires",'Raw data'!H9,IF('Table 0201 (2)'!$B$4="Total dwelling fires",'Raw data'!M9)))</f>
        <v>..</v>
      </c>
      <c r="D11" s="48" t="str">
        <f>IF($B$4="Accidental dwelling fires",'Raw data'!D9,IF($B$4="Deliberate dwelling fires",'Raw data'!I9,IF('Table 0201 (2)'!$B$4="Total dwelling fires",'Raw data'!N9)))</f>
        <v>..</v>
      </c>
      <c r="E11" s="49">
        <f>IF($B$4="Accidental dwelling fires",'Raw data'!E9,IF($B$4="Deliberate dwelling fires",'Raw data'!J9,IF('Table 0201 (2)'!$B$4="Total dwelling fires",'Raw data'!O9)))</f>
        <v>61517</v>
      </c>
      <c r="F11" s="21"/>
      <c r="G11" s="31">
        <f>IF(OR(B11=".."),"..",ROUND(1000000*(B11/Population!B7),0))</f>
        <v>1045</v>
      </c>
      <c r="H11" s="31" t="str">
        <f>IF(OR(C11=".."),"..",ROUND(1000000*(C11/Population!C7),0))</f>
        <v>..</v>
      </c>
      <c r="I11" s="31" t="str">
        <f>IF(OR(D11=".."),"..",ROUND(1000000*(D11/Population!D7),0))</f>
        <v>..</v>
      </c>
      <c r="J11" s="50">
        <f>IF(OR(E11=".."),"..",ROUND(1000000*(E11/Population!E7),0))</f>
        <v>1116</v>
      </c>
      <c r="K11" s="42"/>
    </row>
    <row r="12" spans="1:12" ht="15" customHeight="1" x14ac:dyDescent="0.25">
      <c r="A12" s="21" t="s">
        <v>36</v>
      </c>
      <c r="B12" s="47">
        <f>IF($B$4="Accidental dwelling fires",'Raw data'!B10,IF($B$4="Deliberate dwelling fires",'Raw data'!G10,IF('Table 0201 (2)'!$B$4="Total dwelling fires",'Raw data'!L10)))</f>
        <v>48850</v>
      </c>
      <c r="C12" s="48" t="str">
        <f>IF($B$4="Accidental dwelling fires",'Raw data'!C10,IF($B$4="Deliberate dwelling fires",'Raw data'!H10,IF('Table 0201 (2)'!$B$4="Total dwelling fires",'Raw data'!M10)))</f>
        <v>..</v>
      </c>
      <c r="D12" s="48" t="str">
        <f>IF($B$4="Accidental dwelling fires",'Raw data'!D10,IF($B$4="Deliberate dwelling fires",'Raw data'!I10,IF('Table 0201 (2)'!$B$4="Total dwelling fires",'Raw data'!N10)))</f>
        <v>..</v>
      </c>
      <c r="E12" s="49">
        <f>IF($B$4="Accidental dwelling fires",'Raw data'!E10,IF($B$4="Deliberate dwelling fires",'Raw data'!J10,IF('Table 0201 (2)'!$B$4="Total dwelling fires",'Raw data'!O10)))</f>
        <v>60830</v>
      </c>
      <c r="F12" s="21"/>
      <c r="G12" s="31">
        <f>IF(OR(B12=".."),"..",ROUND(1000000*(B12/Population!B8),0))</f>
        <v>1033</v>
      </c>
      <c r="H12" s="31" t="str">
        <f>IF(OR(C12=".."),"..",ROUND(1000000*(C12/Population!C8),0))</f>
        <v>..</v>
      </c>
      <c r="I12" s="31" t="str">
        <f>IF(OR(D12=".."),"..",ROUND(1000000*(D12/Population!D8),0))</f>
        <v>..</v>
      </c>
      <c r="J12" s="50">
        <f>IF(OR(E12=".."),"..",ROUND(1000000*(E12/Population!E8),0))</f>
        <v>1102</v>
      </c>
      <c r="K12" s="42"/>
    </row>
    <row r="13" spans="1:12" ht="15" customHeight="1" x14ac:dyDescent="0.25">
      <c r="A13" s="21" t="s">
        <v>37</v>
      </c>
      <c r="B13" s="47">
        <f>IF($B$4="Accidental dwelling fires",'Raw data'!B11,IF($B$4="Deliberate dwelling fires",'Raw data'!G11,IF('Table 0201 (2)'!$B$4="Total dwelling fires",'Raw data'!L11)))</f>
        <v>49471</v>
      </c>
      <c r="C13" s="48" t="str">
        <f>IF($B$4="Accidental dwelling fires",'Raw data'!C11,IF($B$4="Deliberate dwelling fires",'Raw data'!H11,IF('Table 0201 (2)'!$B$4="Total dwelling fires",'Raw data'!M11)))</f>
        <v>..</v>
      </c>
      <c r="D13" s="48" t="str">
        <f>IF($B$4="Accidental dwelling fires",'Raw data'!D11,IF($B$4="Deliberate dwelling fires",'Raw data'!I11,IF('Table 0201 (2)'!$B$4="Total dwelling fires",'Raw data'!N11)))</f>
        <v>..</v>
      </c>
      <c r="E13" s="49">
        <f>IF($B$4="Accidental dwelling fires",'Raw data'!E11,IF($B$4="Deliberate dwelling fires",'Raw data'!J11,IF('Table 0201 (2)'!$B$4="Total dwelling fires",'Raw data'!O11)))</f>
        <v>61628</v>
      </c>
      <c r="F13" s="21"/>
      <c r="G13" s="31">
        <f>IF(OR(B13=".."),"..",ROUND(1000000*(B13/Population!B9),0))</f>
        <v>1043</v>
      </c>
      <c r="H13" s="31" t="str">
        <f>IF(OR(C13=".."),"..",ROUND(1000000*(C13/Population!C9),0))</f>
        <v>..</v>
      </c>
      <c r="I13" s="31" t="str">
        <f>IF(OR(D13=".."),"..",ROUND(1000000*(D13/Population!D9),0))</f>
        <v>..</v>
      </c>
      <c r="J13" s="50">
        <f>IF(OR(E13=".."),"..",ROUND(1000000*(E13/Population!E9),0))</f>
        <v>1114</v>
      </c>
      <c r="K13" s="42"/>
    </row>
    <row r="14" spans="1:12" ht="15" customHeight="1" x14ac:dyDescent="0.25">
      <c r="A14" s="21" t="s">
        <v>38</v>
      </c>
      <c r="B14" s="47">
        <f>IF($B$4="Accidental dwelling fires",'Raw data'!B12,IF($B$4="Deliberate dwelling fires",'Raw data'!G12,IF('Table 0201 (2)'!$B$4="Total dwelling fires",'Raw data'!L12)))</f>
        <v>49920</v>
      </c>
      <c r="C14" s="48" t="str">
        <f>IF($B$4="Accidental dwelling fires",'Raw data'!C12,IF($B$4="Deliberate dwelling fires",'Raw data'!H12,IF('Table 0201 (2)'!$B$4="Total dwelling fires",'Raw data'!M12)))</f>
        <v>..</v>
      </c>
      <c r="D14" s="48" t="str">
        <f>IF($B$4="Accidental dwelling fires",'Raw data'!D12,IF($B$4="Deliberate dwelling fires",'Raw data'!I12,IF('Table 0201 (2)'!$B$4="Total dwelling fires",'Raw data'!N12)))</f>
        <v>..</v>
      </c>
      <c r="E14" s="49">
        <f>IF($B$4="Accidental dwelling fires",'Raw data'!E12,IF($B$4="Deliberate dwelling fires",'Raw data'!J12,IF('Table 0201 (2)'!$B$4="Total dwelling fires",'Raw data'!O12)))</f>
        <v>62430</v>
      </c>
      <c r="F14" s="21"/>
      <c r="G14" s="31">
        <f>IF(OR(B14=".."),"..",ROUND(1000000*(B14/Population!B10),0))</f>
        <v>1050</v>
      </c>
      <c r="H14" s="31" t="str">
        <f>IF(OR(C14=".."),"..",ROUND(1000000*(C14/Population!C10),0))</f>
        <v>..</v>
      </c>
      <c r="I14" s="31" t="str">
        <f>IF(OR(D14=".."),"..",ROUND(1000000*(D14/Population!D10),0))</f>
        <v>..</v>
      </c>
      <c r="J14" s="50">
        <f>IF(OR(E14=".."),"..",ROUND(1000000*(E14/Population!E10),0))</f>
        <v>1125</v>
      </c>
      <c r="K14" s="42"/>
    </row>
    <row r="15" spans="1:12" ht="15" customHeight="1" x14ac:dyDescent="0.25">
      <c r="A15" s="70" t="s">
        <v>85</v>
      </c>
      <c r="B15" s="47">
        <f>IF($B$4="Accidental dwelling fires",'Raw data'!B13,IF($B$4="Deliberate dwelling fires",'Raw data'!G13,IF('Table 0201 (2)'!$B$4="Total dwelling fires",'Raw data'!L13)))</f>
        <v>48631</v>
      </c>
      <c r="C15" s="48">
        <f>IF($B$4="Accidental dwelling fires",'Raw data'!C13,IF($B$4="Deliberate dwelling fires",'Raw data'!H13,IF('Table 0201 (2)'!$B$4="Total dwelling fires",'Raw data'!M13)))</f>
        <v>9811</v>
      </c>
      <c r="D15" s="48" t="str">
        <f>IF($B$4="Accidental dwelling fires",'Raw data'!D13,IF($B$4="Deliberate dwelling fires",'Raw data'!I13,IF('Table 0201 (2)'!$B$4="Total dwelling fires",'Raw data'!N13)))</f>
        <v>..</v>
      </c>
      <c r="E15" s="49">
        <f>IF($B$4="Accidental dwelling fires",'Raw data'!E13,IF($B$4="Deliberate dwelling fires",'Raw data'!J13,IF('Table 0201 (2)'!$B$4="Total dwelling fires",'Raw data'!O13)))</f>
        <v>61256</v>
      </c>
      <c r="F15" s="21"/>
      <c r="G15" s="31">
        <f>IF(OR(B15=".."),"..",ROUND(1000000*(B15/Population!B11),0))</f>
        <v>1020</v>
      </c>
      <c r="H15" s="31">
        <f>IF(OR(C15=".."),"..",ROUND(1000000*(C15/Population!C11),0))</f>
        <v>1931</v>
      </c>
      <c r="I15" s="31" t="str">
        <f>IF(OR(D15=".."),"..",ROUND(1000000*(D15/Population!D11),0))</f>
        <v>..</v>
      </c>
      <c r="J15" s="50">
        <f>IF(OR(E15=".."),"..",ROUND(1000000*(E15/Population!E11),0))</f>
        <v>1101</v>
      </c>
      <c r="K15" s="42"/>
    </row>
    <row r="16" spans="1:12" ht="15" customHeight="1" x14ac:dyDescent="0.25">
      <c r="A16" s="70" t="s">
        <v>84</v>
      </c>
      <c r="B16" s="47">
        <f>IF($B$4="Accidental dwelling fires",'Raw data'!B14,IF($B$4="Deliberate dwelling fires",'Raw data'!G14,IF('Table 0201 (2)'!$B$4="Total dwelling fires",'Raw data'!L14)))</f>
        <v>49558</v>
      </c>
      <c r="C16" s="48">
        <f>IF($B$4="Accidental dwelling fires",'Raw data'!C14,IF($B$4="Deliberate dwelling fires",'Raw data'!H14,IF('Table 0201 (2)'!$B$4="Total dwelling fires",'Raw data'!M14)))</f>
        <v>9799</v>
      </c>
      <c r="D16" s="48" t="str">
        <f>IF($B$4="Accidental dwelling fires",'Raw data'!D14,IF($B$4="Deliberate dwelling fires",'Raw data'!I14,IF('Table 0201 (2)'!$B$4="Total dwelling fires",'Raw data'!N14)))</f>
        <v>..</v>
      </c>
      <c r="E16" s="49">
        <f>IF($B$4="Accidental dwelling fires",'Raw data'!E14,IF($B$4="Deliberate dwelling fires",'Raw data'!J14,IF('Table 0201 (2)'!$B$4="Total dwelling fires",'Raw data'!O14)))</f>
        <v>62018</v>
      </c>
      <c r="F16" s="21"/>
      <c r="G16" s="31">
        <f>IF(OR(B16=".."),"..",ROUND(1000000*(B16/Population!B12),0))</f>
        <v>1035</v>
      </c>
      <c r="H16" s="31">
        <f>IF(OR(C16=".."),"..",ROUND(1000000*(C16/Population!C12),0))</f>
        <v>1928</v>
      </c>
      <c r="I16" s="31" t="str">
        <f>IF(OR(D16=".."),"..",ROUND(1000000*(D16/Population!D12),0))</f>
        <v>..</v>
      </c>
      <c r="J16" s="50">
        <f>IF(OR(E16=".."),"..",ROUND(1000000*(E16/Population!E12),0))</f>
        <v>1111</v>
      </c>
      <c r="K16" s="42"/>
    </row>
    <row r="17" spans="1:11" ht="15" customHeight="1" x14ac:dyDescent="0.25">
      <c r="A17" s="70" t="s">
        <v>83</v>
      </c>
      <c r="B17" s="47">
        <f>IF($B$4="Accidental dwelling fires",'Raw data'!B15,IF($B$4="Deliberate dwelling fires",'Raw data'!G15,IF('Table 0201 (2)'!$B$4="Total dwelling fires",'Raw data'!L15)))</f>
        <v>50199</v>
      </c>
      <c r="C17" s="48">
        <f>IF($B$4="Accidental dwelling fires",'Raw data'!C15,IF($B$4="Deliberate dwelling fires",'Raw data'!H15,IF('Table 0201 (2)'!$B$4="Total dwelling fires",'Raw data'!M15)))</f>
        <v>9612</v>
      </c>
      <c r="D17" s="48" t="str">
        <f>IF($B$4="Accidental dwelling fires",'Raw data'!D15,IF($B$4="Deliberate dwelling fires",'Raw data'!I15,IF('Table 0201 (2)'!$B$4="Total dwelling fires",'Raw data'!N15)))</f>
        <v>..</v>
      </c>
      <c r="E17" s="49">
        <f>IF($B$4="Accidental dwelling fires",'Raw data'!E15,IF($B$4="Deliberate dwelling fires",'Raw data'!J15,IF('Table 0201 (2)'!$B$4="Total dwelling fires",'Raw data'!O15)))</f>
        <v>62829</v>
      </c>
      <c r="F17" s="21"/>
      <c r="G17" s="31">
        <f>IF(OR(B17=".."),"..",ROUND(1000000*(B17/Population!B13),0))</f>
        <v>1046</v>
      </c>
      <c r="H17" s="31">
        <f>IF(OR(C17=".."),"..",ROUND(1000000*(C17/Population!C13),0))</f>
        <v>1890</v>
      </c>
      <c r="I17" s="31" t="str">
        <f>IF(OR(D17=".."),"..",ROUND(1000000*(D17/Population!D13),0))</f>
        <v>..</v>
      </c>
      <c r="J17" s="50">
        <f>IF(OR(E17=".."),"..",ROUND(1000000*(E17/Population!E13),0))</f>
        <v>1123</v>
      </c>
      <c r="K17" s="42"/>
    </row>
    <row r="18" spans="1:11" ht="15" customHeight="1" x14ac:dyDescent="0.25">
      <c r="A18" s="70" t="s">
        <v>82</v>
      </c>
      <c r="B18" s="47">
        <f>IF($B$4="Accidental dwelling fires",'Raw data'!B16,IF($B$4="Deliberate dwelling fires",'Raw data'!G16,IF('Table 0201 (2)'!$B$4="Total dwelling fires",'Raw data'!L16)))</f>
        <v>50960</v>
      </c>
      <c r="C18" s="48">
        <f>IF($B$4="Accidental dwelling fires",'Raw data'!C16,IF($B$4="Deliberate dwelling fires",'Raw data'!H16,IF('Table 0201 (2)'!$B$4="Total dwelling fires",'Raw data'!M16)))</f>
        <v>9786</v>
      </c>
      <c r="D18" s="48" t="str">
        <f>IF($B$4="Accidental dwelling fires",'Raw data'!D16,IF($B$4="Deliberate dwelling fires",'Raw data'!I16,IF('Table 0201 (2)'!$B$4="Total dwelling fires",'Raw data'!N16)))</f>
        <v>..</v>
      </c>
      <c r="E18" s="49">
        <f>IF($B$4="Accidental dwelling fires",'Raw data'!E16,IF($B$4="Deliberate dwelling fires",'Raw data'!J16,IF('Table 0201 (2)'!$B$4="Total dwelling fires",'Raw data'!O16)))</f>
        <v>63761</v>
      </c>
      <c r="F18" s="21"/>
      <c r="G18" s="31">
        <f>IF(OR(B18=".."),"..",ROUND(1000000*(B18/Population!B14),0))</f>
        <v>1059</v>
      </c>
      <c r="H18" s="31">
        <f>IF(OR(C18=".."),"..",ROUND(1000000*(C18/Population!C14),0))</f>
        <v>1922</v>
      </c>
      <c r="I18" s="31" t="str">
        <f>IF(OR(D18=".."),"..",ROUND(1000000*(D18/Population!D14),0))</f>
        <v>..</v>
      </c>
      <c r="J18" s="50">
        <f>IF(OR(E18=".."),"..",ROUND(1000000*(E18/Population!E14),0))</f>
        <v>1137</v>
      </c>
      <c r="K18" s="42"/>
    </row>
    <row r="19" spans="1:11" ht="15" customHeight="1" x14ac:dyDescent="0.25">
      <c r="A19" s="21" t="s">
        <v>43</v>
      </c>
      <c r="B19" s="47">
        <f>IF($B$4="Accidental dwelling fires",'Raw data'!B17,IF($B$4="Deliberate dwelling fires",'Raw data'!G17,IF('Table 0201 (2)'!$B$4="Total dwelling fires",'Raw data'!L17)))</f>
        <v>51863</v>
      </c>
      <c r="C19" s="48">
        <f>IF($B$4="Accidental dwelling fires",'Raw data'!C17,IF($B$4="Deliberate dwelling fires",'Raw data'!H17,IF('Table 0201 (2)'!$B$4="Total dwelling fires",'Raw data'!M17)))</f>
        <v>9139</v>
      </c>
      <c r="D19" s="48">
        <f>IF($B$4="Accidental dwelling fires",'Raw data'!D17,IF($B$4="Deliberate dwelling fires",'Raw data'!I17,IF('Table 0201 (2)'!$B$4="Total dwelling fires",'Raw data'!N17)))</f>
        <v>3030</v>
      </c>
      <c r="E19" s="49">
        <f>IF($B$4="Accidental dwelling fires",'Raw data'!E17,IF($B$4="Deliberate dwelling fires",'Raw data'!J17,IF('Table 0201 (2)'!$B$4="Total dwelling fires",'Raw data'!O17)))</f>
        <v>64032</v>
      </c>
      <c r="F19" s="21"/>
      <c r="G19" s="31">
        <f>IF(OR(B19=".."),"..",ROUND(1000000*(B19/Population!B15),0))</f>
        <v>1075</v>
      </c>
      <c r="H19" s="31">
        <f>IF(OR(C19=".."),"..",ROUND(1000000*(C19/Population!C15),0))</f>
        <v>1791</v>
      </c>
      <c r="I19" s="31">
        <f>IF(OR(D19=".."),"..",ROUND(1000000*(D19/Population!D15),0))</f>
        <v>1049</v>
      </c>
      <c r="J19" s="50">
        <f>IF(OR(E19=".."),"..",ROUND(1000000*(E19/Population!E15),0))</f>
        <v>1139</v>
      </c>
      <c r="K19" s="42"/>
    </row>
    <row r="20" spans="1:11" ht="15" customHeight="1" x14ac:dyDescent="0.25">
      <c r="A20" s="21" t="s">
        <v>44</v>
      </c>
      <c r="B20" s="47">
        <f>IF($B$4="Accidental dwelling fires",'Raw data'!B18,IF($B$4="Deliberate dwelling fires",'Raw data'!G18,IF('Table 0201 (2)'!$B$4="Total dwelling fires",'Raw data'!L18)))</f>
        <v>53487</v>
      </c>
      <c r="C20" s="48">
        <f>IF($B$4="Accidental dwelling fires",'Raw data'!C18,IF($B$4="Deliberate dwelling fires",'Raw data'!H18,IF('Table 0201 (2)'!$B$4="Total dwelling fires",'Raw data'!M18)))</f>
        <v>9313</v>
      </c>
      <c r="D20" s="48">
        <f>IF($B$4="Accidental dwelling fires",'Raw data'!D18,IF($B$4="Deliberate dwelling fires",'Raw data'!I18,IF('Table 0201 (2)'!$B$4="Total dwelling fires",'Raw data'!N18)))</f>
        <v>3128</v>
      </c>
      <c r="E20" s="49">
        <f>IF($B$4="Accidental dwelling fires",'Raw data'!E18,IF($B$4="Deliberate dwelling fires",'Raw data'!J18,IF('Table 0201 (2)'!$B$4="Total dwelling fires",'Raw data'!O18)))</f>
        <v>65928</v>
      </c>
      <c r="F20" s="21"/>
      <c r="G20" s="31">
        <f>IF(OR(B20=".."),"..",ROUND(1000000*(B20/Population!B16),0))</f>
        <v>1105</v>
      </c>
      <c r="H20" s="31">
        <f>IF(OR(C20=".."),"..",ROUND(1000000*(C20/Population!C16),0))</f>
        <v>1825</v>
      </c>
      <c r="I20" s="31">
        <f>IF(OR(D20=".."),"..",ROUND(1000000*(D20/Population!D16),0))</f>
        <v>1083</v>
      </c>
      <c r="J20" s="50">
        <f>IF(OR(E20=".."),"..",ROUND(1000000*(E20/Population!E16),0))</f>
        <v>1169</v>
      </c>
      <c r="K20" s="42"/>
    </row>
    <row r="21" spans="1:11" ht="15" customHeight="1" x14ac:dyDescent="0.25">
      <c r="A21" s="21" t="s">
        <v>45</v>
      </c>
      <c r="B21" s="47">
        <f>IF($B$4="Accidental dwelling fires",'Raw data'!B19,IF($B$4="Deliberate dwelling fires",'Raw data'!G19,IF('Table 0201 (2)'!$B$4="Total dwelling fires",'Raw data'!L19)))</f>
        <v>56664</v>
      </c>
      <c r="C21" s="48">
        <f>IF($B$4="Accidental dwelling fires",'Raw data'!C19,IF($B$4="Deliberate dwelling fires",'Raw data'!H19,IF('Table 0201 (2)'!$B$4="Total dwelling fires",'Raw data'!M19)))</f>
        <v>9461</v>
      </c>
      <c r="D21" s="48">
        <f>IF($B$4="Accidental dwelling fires",'Raw data'!D19,IF($B$4="Deliberate dwelling fires",'Raw data'!I19,IF('Table 0201 (2)'!$B$4="Total dwelling fires",'Raw data'!N19)))</f>
        <v>3296</v>
      </c>
      <c r="E21" s="49">
        <f>IF($B$4="Accidental dwelling fires",'Raw data'!E19,IF($B$4="Deliberate dwelling fires",'Raw data'!J19,IF('Table 0201 (2)'!$B$4="Total dwelling fires",'Raw data'!O19)))</f>
        <v>69421</v>
      </c>
      <c r="F21" s="21"/>
      <c r="G21" s="31">
        <f>IF(OR(B21=".."),"..",ROUND(1000000*(B21/Population!B17),0))</f>
        <v>1168</v>
      </c>
      <c r="H21" s="31">
        <f>IF(OR(C21=".."),"..",ROUND(1000000*(C21/Population!C17),0))</f>
        <v>1858</v>
      </c>
      <c r="I21" s="31">
        <f>IF(OR(D21=".."),"..",ROUND(1000000*(D21/Population!D17),0))</f>
        <v>1140</v>
      </c>
      <c r="J21" s="50">
        <f>IF(OR(E21=".."),"..",ROUND(1000000*(E21/Population!E17),0))</f>
        <v>1229</v>
      </c>
      <c r="K21" s="42"/>
    </row>
    <row r="22" spans="1:11" ht="15" customHeight="1" x14ac:dyDescent="0.25">
      <c r="A22" s="21" t="s">
        <v>46</v>
      </c>
      <c r="B22" s="47">
        <f>IF($B$4="Accidental dwelling fires",'Raw data'!B20,IF($B$4="Deliberate dwelling fires",'Raw data'!G20,IF('Table 0201 (2)'!$B$4="Total dwelling fires",'Raw data'!L20)))</f>
        <v>57608</v>
      </c>
      <c r="C22" s="48">
        <f>IF($B$4="Accidental dwelling fires",'Raw data'!C20,IF($B$4="Deliberate dwelling fires",'Raw data'!H20,IF('Table 0201 (2)'!$B$4="Total dwelling fires",'Raw data'!M20)))</f>
        <v>9282</v>
      </c>
      <c r="D22" s="48">
        <f>IF($B$4="Accidental dwelling fires",'Raw data'!D20,IF($B$4="Deliberate dwelling fires",'Raw data'!I20,IF('Table 0201 (2)'!$B$4="Total dwelling fires",'Raw data'!N20)))</f>
        <v>3386</v>
      </c>
      <c r="E22" s="49">
        <f>IF($B$4="Accidental dwelling fires",'Raw data'!E20,IF($B$4="Deliberate dwelling fires",'Raw data'!J20,IF('Table 0201 (2)'!$B$4="Total dwelling fires",'Raw data'!O20)))</f>
        <v>70276</v>
      </c>
      <c r="F22" s="21"/>
      <c r="G22" s="31">
        <f>IF(OR(B22=".."),"..",ROUND(1000000*(B22/Population!B18),0))</f>
        <v>1184</v>
      </c>
      <c r="H22" s="31">
        <f>IF(OR(C22=".."),"..",ROUND(1000000*(C22/Population!C18),0))</f>
        <v>1826</v>
      </c>
      <c r="I22" s="31">
        <f>IF(OR(D22=".."),"..",ROUND(1000000*(D22/Population!D18),0))</f>
        <v>1170</v>
      </c>
      <c r="J22" s="50">
        <f>IF(OR(E22=".."),"..",ROUND(1000000*(E22/Population!E18),0))</f>
        <v>1241</v>
      </c>
      <c r="K22" s="42"/>
    </row>
    <row r="23" spans="1:11" ht="15" customHeight="1" x14ac:dyDescent="0.25">
      <c r="A23" s="21" t="s">
        <v>47</v>
      </c>
      <c r="B23" s="47">
        <f>IF($B$4="Accidental dwelling fires",'Raw data'!B21,IF($B$4="Deliberate dwelling fires",'Raw data'!G21,IF('Table 0201 (2)'!$B$4="Total dwelling fires",'Raw data'!L21)))</f>
        <v>55908</v>
      </c>
      <c r="C23" s="48">
        <f>IF($B$4="Accidental dwelling fires",'Raw data'!C21,IF($B$4="Deliberate dwelling fires",'Raw data'!H21,IF('Table 0201 (2)'!$B$4="Total dwelling fires",'Raw data'!M21)))</f>
        <v>9222</v>
      </c>
      <c r="D23" s="48">
        <f>IF($B$4="Accidental dwelling fires",'Raw data'!D21,IF($B$4="Deliberate dwelling fires",'Raw data'!I21,IF('Table 0201 (2)'!$B$4="Total dwelling fires",'Raw data'!N21)))</f>
        <v>3109</v>
      </c>
      <c r="E23" s="49">
        <f>IF($B$4="Accidental dwelling fires",'Raw data'!E21,IF($B$4="Deliberate dwelling fires",'Raw data'!J21,IF('Table 0201 (2)'!$B$4="Total dwelling fires",'Raw data'!O21)))</f>
        <v>68239</v>
      </c>
      <c r="F23" s="21"/>
      <c r="G23" s="31">
        <f>IF(OR(B23=".."),"..",ROUND(1000000*(B23/Population!B19),0))</f>
        <v>1145</v>
      </c>
      <c r="H23" s="31">
        <f>IF(OR(C23=".."),"..",ROUND(1000000*(C23/Population!C19),0))</f>
        <v>1816</v>
      </c>
      <c r="I23" s="31">
        <f>IF(OR(D23=".."),"..",ROUND(1000000*(D23/Population!D19),0))</f>
        <v>1072</v>
      </c>
      <c r="J23" s="50">
        <f>IF(OR(E23=".."),"..",ROUND(1000000*(E23/Population!E19),0))</f>
        <v>1201</v>
      </c>
      <c r="K23" s="42"/>
    </row>
    <row r="24" spans="1:11" ht="15" customHeight="1" x14ac:dyDescent="0.25">
      <c r="A24" s="57" t="s">
        <v>2</v>
      </c>
      <c r="B24" s="47">
        <f>IF($B$4="Accidental dwelling fires",'Raw data'!B22,IF($B$4="Deliberate dwelling fires",'Raw data'!G22,IF('Table 0201 (2)'!$B$4="Total dwelling fires",'Raw data'!L22)))</f>
        <v>58280</v>
      </c>
      <c r="C24" s="48">
        <f>IF($B$4="Accidental dwelling fires",'Raw data'!C22,IF($B$4="Deliberate dwelling fires",'Raw data'!H22,IF('Table 0201 (2)'!$B$4="Total dwelling fires",'Raw data'!M22)))</f>
        <v>9316</v>
      </c>
      <c r="D24" s="48">
        <f>IF($B$4="Accidental dwelling fires",'Raw data'!D22,IF($B$4="Deliberate dwelling fires",'Raw data'!I22,IF('Table 0201 (2)'!$B$4="Total dwelling fires",'Raw data'!N22)))</f>
        <v>3486</v>
      </c>
      <c r="E24" s="49">
        <f>IF($B$4="Accidental dwelling fires",'Raw data'!E22,IF($B$4="Deliberate dwelling fires",'Raw data'!J22,IF('Table 0201 (2)'!$B$4="Total dwelling fires",'Raw data'!O22)))</f>
        <v>71082</v>
      </c>
      <c r="F24" s="21"/>
      <c r="G24" s="31">
        <f>IF(OR(B24=".."),"..",ROUND(1000000*(B24/Population!B20),0))</f>
        <v>1189</v>
      </c>
      <c r="H24" s="31">
        <f>IF(OR(C24=".."),"..",ROUND(1000000*(C24/Population!C20),0))</f>
        <v>1837</v>
      </c>
      <c r="I24" s="31">
        <f>IF(OR(D24=".."),"..",ROUND(1000000*(D24/Population!D20),0))</f>
        <v>1202</v>
      </c>
      <c r="J24" s="50">
        <f>IF(OR(E24=".."),"..",ROUND(1000000*(E24/Population!E20),0))</f>
        <v>1247</v>
      </c>
      <c r="K24" s="42"/>
    </row>
    <row r="25" spans="1:11" ht="15" customHeight="1" x14ac:dyDescent="0.25">
      <c r="A25" s="57" t="s">
        <v>4</v>
      </c>
      <c r="B25" s="47">
        <f>IF($B$4="Accidental dwelling fires",'Raw data'!B23,IF($B$4="Deliberate dwelling fires",'Raw data'!G23,IF('Table 0201 (2)'!$B$4="Total dwelling fires",'Raw data'!L23)))</f>
        <v>54933</v>
      </c>
      <c r="C25" s="48">
        <f>IF($B$4="Accidental dwelling fires",'Raw data'!C23,IF($B$4="Deliberate dwelling fires",'Raw data'!H23,IF('Table 0201 (2)'!$B$4="Total dwelling fires",'Raw data'!M23)))</f>
        <v>9257</v>
      </c>
      <c r="D25" s="48">
        <f>IF($B$4="Accidental dwelling fires",'Raw data'!D23,IF($B$4="Deliberate dwelling fires",'Raw data'!I23,IF('Table 0201 (2)'!$B$4="Total dwelling fires",'Raw data'!N23)))</f>
        <v>3202</v>
      </c>
      <c r="E25" s="49">
        <f>IF($B$4="Accidental dwelling fires",'Raw data'!E23,IF($B$4="Deliberate dwelling fires",'Raw data'!J23,IF('Table 0201 (2)'!$B$4="Total dwelling fires",'Raw data'!O23)))</f>
        <v>67392</v>
      </c>
      <c r="F25" s="21"/>
      <c r="G25" s="31">
        <f>IF(OR(B25=".."),"..",ROUND(1000000*(B25/Population!B21),0))</f>
        <v>1116</v>
      </c>
      <c r="H25" s="31">
        <f>IF(OR(C25=".."),"..",ROUND(1000000*(C25/Population!C21),0))</f>
        <v>1828</v>
      </c>
      <c r="I25" s="31">
        <f>IF(OR(D25=".."),"..",ROUND(1000000*(D25/Population!D21),0))</f>
        <v>1102</v>
      </c>
      <c r="J25" s="50">
        <f>IF(OR(E25=".."),"..",ROUND(1000000*(E25/Population!E21),0))</f>
        <v>1178</v>
      </c>
      <c r="K25" s="42"/>
    </row>
    <row r="26" spans="1:11" ht="15" customHeight="1" x14ac:dyDescent="0.25">
      <c r="A26" s="57" t="s">
        <v>5</v>
      </c>
      <c r="B26" s="51">
        <f>IF($B$4="Accidental dwelling fires",'Raw data'!B24,IF($B$4="Deliberate dwelling fires",'Raw data'!G24,IF('Table 0201 (2)'!$B$4="Total dwelling fires",'Raw data'!L24)))</f>
        <v>54531</v>
      </c>
      <c r="C26" s="48">
        <f>IF($B$4="Accidental dwelling fires",'Raw data'!C24,IF($B$4="Deliberate dwelling fires",'Raw data'!H24,IF('Table 0201 (2)'!$B$4="Total dwelling fires",'Raw data'!M24)))</f>
        <v>8895</v>
      </c>
      <c r="D26" s="47">
        <f>IF($B$4="Accidental dwelling fires",'Raw data'!D24,IF($B$4="Deliberate dwelling fires",'Raw data'!I24,IF('Table 0201 (2)'!$B$4="Total dwelling fires",'Raw data'!N24)))</f>
        <v>3085.8628600000002</v>
      </c>
      <c r="E26" s="49">
        <f>IF($B$4="Accidental dwelling fires",'Raw data'!E24,IF($B$4="Deliberate dwelling fires",'Raw data'!J24,IF('Table 0201 (2)'!$B$4="Total dwelling fires",'Raw data'!O24)))</f>
        <v>66512</v>
      </c>
      <c r="F26" s="21"/>
      <c r="G26" s="31">
        <f>IF(OR(B26=".."),"..",ROUND(1000000*(B26/Population!B22),0))</f>
        <v>1103</v>
      </c>
      <c r="H26" s="31">
        <f>IF(OR(C26=".."),"..",ROUND(1000000*(C26/Population!C22),0))</f>
        <v>1756</v>
      </c>
      <c r="I26" s="31">
        <f>IF(OR(D26=".."),"..",ROUND(1000000*(D26/Population!D22),0))</f>
        <v>1060</v>
      </c>
      <c r="J26" s="50">
        <f>IF(OR(E26=".."),"..",ROUND(1000000*(E26/Population!E22),0))</f>
        <v>1158</v>
      </c>
      <c r="K26" s="42"/>
    </row>
    <row r="27" spans="1:11" ht="15" customHeight="1" x14ac:dyDescent="0.25">
      <c r="A27" s="57" t="s">
        <v>6</v>
      </c>
      <c r="B27" s="47">
        <f>IF($B$4="Accidental dwelling fires",'Raw data'!B25,IF($B$4="Deliberate dwelling fires",'Raw data'!G25,IF('Table 0201 (2)'!$B$4="Total dwelling fires",'Raw data'!L25)))</f>
        <v>48899</v>
      </c>
      <c r="C27" s="48">
        <f>IF($B$4="Accidental dwelling fires",'Raw data'!C25,IF($B$4="Deliberate dwelling fires",'Raw data'!H25,IF('Table 0201 (2)'!$B$4="Total dwelling fires",'Raw data'!M25)))</f>
        <v>7875</v>
      </c>
      <c r="D27" s="47">
        <f>IF($B$4="Accidental dwelling fires",'Raw data'!D25,IF($B$4="Deliberate dwelling fires",'Raw data'!I25,IF('Table 0201 (2)'!$B$4="Total dwelling fires",'Raw data'!N25)))</f>
        <v>2923.6129300000002</v>
      </c>
      <c r="E27" s="49">
        <f>IF($B$4="Accidental dwelling fires",'Raw data'!E25,IF($B$4="Deliberate dwelling fires",'Raw data'!J25,IF('Table 0201 (2)'!$B$4="Total dwelling fires",'Raw data'!O25)))</f>
        <v>59698</v>
      </c>
      <c r="F27" s="21"/>
      <c r="G27" s="31">
        <f>IF(OR(B27=".."),"..",ROUND(1000000*(B27/Population!B23),0))</f>
        <v>984</v>
      </c>
      <c r="H27" s="31">
        <f>IF(OR(C27=".."),"..",ROUND(1000000*(C27/Population!C23),0))</f>
        <v>1554</v>
      </c>
      <c r="I27" s="31">
        <f>IF(OR(D27=".."),"..",ROUND(1000000*(D27/Population!D23),0))</f>
        <v>1000</v>
      </c>
      <c r="J27" s="50">
        <f>IF(OR(E27=".."),"..",ROUND(1000000*(E27/Population!E23),0))</f>
        <v>1035</v>
      </c>
      <c r="K27" s="42"/>
    </row>
    <row r="28" spans="1:11" ht="15" customHeight="1" x14ac:dyDescent="0.25">
      <c r="A28" s="57" t="s">
        <v>7</v>
      </c>
      <c r="B28" s="47">
        <f>IF($B$4="Accidental dwelling fires",'Raw data'!B26,IF($B$4="Deliberate dwelling fires",'Raw data'!G26,IF('Table 0201 (2)'!$B$4="Total dwelling fires",'Raw data'!L26)))</f>
        <v>50830</v>
      </c>
      <c r="C28" s="48">
        <f>IF($B$4="Accidental dwelling fires",'Raw data'!C26,IF($B$4="Deliberate dwelling fires",'Raw data'!H26,IF('Table 0201 (2)'!$B$4="Total dwelling fires",'Raw data'!M26)))</f>
        <v>8131</v>
      </c>
      <c r="D28" s="47">
        <f>IF($B$4="Accidental dwelling fires",'Raw data'!D26,IF($B$4="Deliberate dwelling fires",'Raw data'!I26,IF('Table 0201 (2)'!$B$4="Total dwelling fires",'Raw data'!N26)))</f>
        <v>2786.5220099999997</v>
      </c>
      <c r="E28" s="49">
        <f>IF($B$4="Accidental dwelling fires",'Raw data'!E26,IF($B$4="Deliberate dwelling fires",'Raw data'!J26,IF('Table 0201 (2)'!$B$4="Total dwelling fires",'Raw data'!O26)))</f>
        <v>61748</v>
      </c>
      <c r="F28" s="21"/>
      <c r="G28" s="31">
        <f>IF(OR(B28=".."),"..",ROUND(1000000*(B28/Population!B24),0))</f>
        <v>1018</v>
      </c>
      <c r="H28" s="31">
        <f>IF(OR(C28=".."),"..",ROUND(1000000*(C28/Population!C24),0))</f>
        <v>1604</v>
      </c>
      <c r="I28" s="31">
        <f>IF(OR(D28=".."),"..",ROUND(1000000*(D28/Population!D24),0))</f>
        <v>949</v>
      </c>
      <c r="J28" s="50">
        <f>IF(OR(E28=".."),"..",ROUND(1000000*(E28/Population!E24),0))</f>
        <v>1066</v>
      </c>
      <c r="K28" s="42"/>
    </row>
    <row r="29" spans="1:11" ht="15" customHeight="1" x14ac:dyDescent="0.25">
      <c r="A29" s="57" t="s">
        <v>8</v>
      </c>
      <c r="B29" s="47">
        <f>IF($B$4="Accidental dwelling fires",'Raw data'!B27,IF($B$4="Deliberate dwelling fires",'Raw data'!G27,IF('Table 0201 (2)'!$B$4="Total dwelling fires",'Raw data'!L27)))</f>
        <v>47434</v>
      </c>
      <c r="C29" s="48">
        <f>IF($B$4="Accidental dwelling fires",'Raw data'!C27,IF($B$4="Deliberate dwelling fires",'Raw data'!H27,IF('Table 0201 (2)'!$B$4="Total dwelling fires",'Raw data'!M27)))</f>
        <v>7048</v>
      </c>
      <c r="D29" s="47">
        <f>IF($B$4="Accidental dwelling fires",'Raw data'!D27,IF($B$4="Deliberate dwelling fires",'Raw data'!I27,IF('Table 0201 (2)'!$B$4="Total dwelling fires",'Raw data'!N27)))</f>
        <v>2591.9143800000002</v>
      </c>
      <c r="E29" s="49">
        <f>IF($B$4="Accidental dwelling fires",'Raw data'!E27,IF($B$4="Deliberate dwelling fires",'Raw data'!J27,IF('Table 0201 (2)'!$B$4="Total dwelling fires",'Raw data'!O27)))</f>
        <v>57074</v>
      </c>
      <c r="F29" s="21"/>
      <c r="G29" s="31">
        <f>IF(OR(B29=".."),"..",ROUND(1000000*(B29/Population!B25),0))</f>
        <v>945</v>
      </c>
      <c r="H29" s="31">
        <f>IF(OR(C29=".."),"..",ROUND(1000000*(C29/Population!C25),0))</f>
        <v>1386</v>
      </c>
      <c r="I29" s="31">
        <f>IF(OR(D29=".."),"..",ROUND(1000000*(D29/Population!D25),0))</f>
        <v>876</v>
      </c>
      <c r="J29" s="50">
        <f>IF(OR(E29=".."),"..",ROUND(1000000*(E29/Population!E25),0))</f>
        <v>980</v>
      </c>
      <c r="K29" s="42"/>
    </row>
    <row r="30" spans="1:11" ht="15" customHeight="1" x14ac:dyDescent="0.25">
      <c r="A30" s="57" t="s">
        <v>9</v>
      </c>
      <c r="B30" s="47">
        <f>IF($B$4="Accidental dwelling fires",'Raw data'!B28,IF($B$4="Deliberate dwelling fires",'Raw data'!G28,IF('Table 0201 (2)'!$B$4="Total dwelling fires",'Raw data'!L28)))</f>
        <v>46248</v>
      </c>
      <c r="C30" s="47">
        <f>IF($B$4="Accidental dwelling fires",'Raw data'!C28,IF($B$4="Deliberate dwelling fires",'Raw data'!H28,IF('Table 0201 (2)'!$B$4="Total dwelling fires",'Raw data'!M28)))</f>
        <v>7061</v>
      </c>
      <c r="D30" s="47">
        <f>IF($B$4="Accidental dwelling fires",'Raw data'!D28,IF($B$4="Deliberate dwelling fires",'Raw data'!I28,IF('Table 0201 (2)'!$B$4="Total dwelling fires",'Raw data'!N28)))</f>
        <v>2548</v>
      </c>
      <c r="E30" s="52">
        <f>IF($B$4="Accidental dwelling fires",'Raw data'!E28,IF($B$4="Deliberate dwelling fires",'Raw data'!J28,IF('Table 0201 (2)'!$B$4="Total dwelling fires",'Raw data'!O28)))</f>
        <v>55857</v>
      </c>
      <c r="F30" s="21"/>
      <c r="G30" s="31">
        <f>IF(OR(B30=".."),"..",ROUND(1000000*(B30/Population!B26),0))</f>
        <v>914</v>
      </c>
      <c r="H30" s="31">
        <f>IF(OR(C30=".."),"..",ROUND(1000000*(C30/Population!C26),0))</f>
        <v>1382</v>
      </c>
      <c r="I30" s="31">
        <f>IF(OR(D30=".."),"..",ROUND(1000000*(D30/Population!D26),0))</f>
        <v>858</v>
      </c>
      <c r="J30" s="50">
        <f>IF(OR(E30=".."),"..",ROUND(1000000*(E30/Population!E26),0))</f>
        <v>952</v>
      </c>
      <c r="K30" s="42"/>
    </row>
    <row r="31" spans="1:11" ht="15" customHeight="1" x14ac:dyDescent="0.25">
      <c r="A31" s="57" t="s">
        <v>10</v>
      </c>
      <c r="B31" s="47">
        <f>IF($B$4="Accidental dwelling fires",'Raw data'!B29,IF($B$4="Deliberate dwelling fires",'Raw data'!G29,IF('Table 0201 (2)'!$B$4="Total dwelling fires",'Raw data'!L29)))</f>
        <v>44422</v>
      </c>
      <c r="C31" s="47">
        <f>IF($B$4="Accidental dwelling fires",'Raw data'!C29,IF($B$4="Deliberate dwelling fires",'Raw data'!H29,IF('Table 0201 (2)'!$B$4="Total dwelling fires",'Raw data'!M29)))</f>
        <v>6963</v>
      </c>
      <c r="D31" s="47">
        <f>IF($B$4="Accidental dwelling fires",'Raw data'!D29,IF($B$4="Deliberate dwelling fires",'Raw data'!I29,IF('Table 0201 (2)'!$B$4="Total dwelling fires",'Raw data'!N29)))</f>
        <v>2399.94184</v>
      </c>
      <c r="E31" s="52">
        <f>IF($B$4="Accidental dwelling fires",'Raw data'!E29,IF($B$4="Deliberate dwelling fires",'Raw data'!J29,IF('Table 0201 (2)'!$B$4="Total dwelling fires",'Raw data'!O29)))</f>
        <v>53784.94184</v>
      </c>
      <c r="F31" s="21"/>
      <c r="G31" s="31">
        <f>IF(OR(B31=".."),"..",ROUND(1000000*(B31/Population!B27),0))</f>
        <v>872</v>
      </c>
      <c r="H31" s="31">
        <f>IF(OR(C31=".."),"..",ROUND(1000000*(C31/Population!C27),0))</f>
        <v>1356</v>
      </c>
      <c r="I31" s="31">
        <f>IF(OR(D31=".."),"..",ROUND(1000000*(D31/Population!D27),0))</f>
        <v>804</v>
      </c>
      <c r="J31" s="50">
        <f>IF(OR(E31=".."),"..",ROUND(1000000*(E31/Population!E27),0))</f>
        <v>910</v>
      </c>
      <c r="K31" s="42"/>
    </row>
    <row r="32" spans="1:11" ht="15" customHeight="1" x14ac:dyDescent="0.25">
      <c r="A32" s="57" t="s">
        <v>11</v>
      </c>
      <c r="B32" s="47">
        <f>IF($B$4="Accidental dwelling fires",'Raw data'!B30,IF($B$4="Deliberate dwelling fires",'Raw data'!G30,IF('Table 0201 (2)'!$B$4="Total dwelling fires",'Raw data'!L30)))</f>
        <v>41336</v>
      </c>
      <c r="C32" s="47">
        <f>IF($B$4="Accidental dwelling fires",'Raw data'!C30,IF($B$4="Deliberate dwelling fires",'Raw data'!H30,IF('Table 0201 (2)'!$B$4="Total dwelling fires",'Raw data'!M30)))</f>
        <v>6666</v>
      </c>
      <c r="D32" s="47">
        <f>IF($B$4="Accidental dwelling fires",'Raw data'!D30,IF($B$4="Deliberate dwelling fires",'Raw data'!I30,IF('Table 0201 (2)'!$B$4="Total dwelling fires",'Raw data'!N30)))</f>
        <v>2380.0096100000001</v>
      </c>
      <c r="E32" s="52">
        <f>IF($B$4="Accidental dwelling fires",'Raw data'!E30,IF($B$4="Deliberate dwelling fires",'Raw data'!J30,IF('Table 0201 (2)'!$B$4="Total dwelling fires",'Raw data'!O30)))</f>
        <v>50382.009610000001</v>
      </c>
      <c r="F32" s="21"/>
      <c r="G32" s="31">
        <f>IF(OR(B32=".."),"..",ROUND(1000000*(B32/Population!B28),0))</f>
        <v>804</v>
      </c>
      <c r="H32" s="31">
        <f>IF(OR(C32=".."),"..",ROUND(1000000*(C32/Population!C28),0))</f>
        <v>1289</v>
      </c>
      <c r="I32" s="31">
        <f>IF(OR(D32=".."),"..",ROUND(1000000*(D32/Population!D28),0))</f>
        <v>792</v>
      </c>
      <c r="J32" s="50">
        <f>IF(OR(E32=".."),"..",ROUND(1000000*(E32/Population!E28),0))</f>
        <v>846</v>
      </c>
      <c r="K32" s="42"/>
    </row>
    <row r="33" spans="1:11" ht="15" customHeight="1" x14ac:dyDescent="0.25">
      <c r="A33" s="57" t="s">
        <v>12</v>
      </c>
      <c r="B33" s="47">
        <f>IF($B$4="Accidental dwelling fires",'Raw data'!B31,IF($B$4="Deliberate dwelling fires",'Raw data'!G31,IF('Table 0201 (2)'!$B$4="Total dwelling fires",'Raw data'!L31)))</f>
        <v>38584</v>
      </c>
      <c r="C33" s="47">
        <f>IF($B$4="Accidental dwelling fires",'Raw data'!C31,IF($B$4="Deliberate dwelling fires",'Raw data'!H31,IF('Table 0201 (2)'!$B$4="Total dwelling fires",'Raw data'!M31)))</f>
        <v>6705</v>
      </c>
      <c r="D33" s="47">
        <f>IF($B$4="Accidental dwelling fires",'Raw data'!D31,IF($B$4="Deliberate dwelling fires",'Raw data'!I31,IF('Table 0201 (2)'!$B$4="Total dwelling fires",'Raw data'!N31)))</f>
        <v>2257</v>
      </c>
      <c r="E33" s="52">
        <f>IF($B$4="Accidental dwelling fires",'Raw data'!E31,IF($B$4="Deliberate dwelling fires",'Raw data'!J31,IF('Table 0201 (2)'!$B$4="Total dwelling fires",'Raw data'!O31)))</f>
        <v>47546</v>
      </c>
      <c r="F33" s="21"/>
      <c r="G33" s="31">
        <f>IF(OR(B33=".."),"..",ROUND(1000000*(B33/Population!B29),0))</f>
        <v>745</v>
      </c>
      <c r="H33" s="31">
        <f>IF(OR(C33=".."),"..",ROUND(1000000*(C33/Population!C29),0))</f>
        <v>1289</v>
      </c>
      <c r="I33" s="31">
        <f>IF(OR(D33=".."),"..",ROUND(1000000*(D33/Population!D29),0))</f>
        <v>746</v>
      </c>
      <c r="J33" s="50">
        <f>IF(OR(E33=".."),"..",ROUND(1000000*(E33/Population!E29),0))</f>
        <v>792</v>
      </c>
      <c r="K33" s="42"/>
    </row>
    <row r="34" spans="1:11" ht="15" customHeight="1" x14ac:dyDescent="0.25">
      <c r="A34" s="57" t="s">
        <v>13</v>
      </c>
      <c r="B34" s="47">
        <f>IF($B$4="Accidental dwelling fires",'Raw data'!B32,IF($B$4="Deliberate dwelling fires",'Raw data'!G32,IF('Table 0201 (2)'!$B$4="Total dwelling fires",'Raw data'!L32)))</f>
        <v>38376</v>
      </c>
      <c r="C34" s="47">
        <f>IF($B$4="Accidental dwelling fires",'Raw data'!C32,IF($B$4="Deliberate dwelling fires",'Raw data'!H32,IF('Table 0201 (2)'!$B$4="Total dwelling fires",'Raw data'!M32)))</f>
        <v>6573</v>
      </c>
      <c r="D34" s="47">
        <f>IF($B$4="Accidental dwelling fires",'Raw data'!D32,IF($B$4="Deliberate dwelling fires",'Raw data'!I32,IF('Table 0201 (2)'!$B$4="Total dwelling fires",'Raw data'!N32)))</f>
        <v>2202</v>
      </c>
      <c r="E34" s="52">
        <f>IF($B$4="Accidental dwelling fires",'Raw data'!E32,IF($B$4="Deliberate dwelling fires",'Raw data'!J32,IF('Table 0201 (2)'!$B$4="Total dwelling fires",'Raw data'!O32)))</f>
        <v>47151</v>
      </c>
      <c r="F34" s="21"/>
      <c r="G34" s="31">
        <f>IF(OR(B34=".."),"..",ROUND(1000000*(B34/Population!B30),0))</f>
        <v>735</v>
      </c>
      <c r="H34" s="31">
        <f>IF(OR(C34=".."),"..",ROUND(1000000*(C34/Population!C30),0))</f>
        <v>1256</v>
      </c>
      <c r="I34" s="31">
        <f>IF(OR(D34=".."),"..",ROUND(1000000*(D34/Population!D30),0))</f>
        <v>725</v>
      </c>
      <c r="J34" s="50">
        <f>IF(OR(E34=".."),"..",ROUND(1000000*(E34/Population!E30),0))</f>
        <v>780</v>
      </c>
      <c r="K34" s="42"/>
    </row>
    <row r="35" spans="1:11" ht="15" customHeight="1" x14ac:dyDescent="0.25">
      <c r="A35" s="57" t="s">
        <v>14</v>
      </c>
      <c r="B35" s="47">
        <f>IF($B$4="Accidental dwelling fires",'Raw data'!B33,IF($B$4="Deliberate dwelling fires",'Raw data'!G33,IF('Table 0201 (2)'!$B$4="Total dwelling fires",'Raw data'!L33)))</f>
        <v>36602</v>
      </c>
      <c r="C35" s="47">
        <f>IF($B$4="Accidental dwelling fires",'Raw data'!C33,IF($B$4="Deliberate dwelling fires",'Raw data'!H33,IF('Table 0201 (2)'!$B$4="Total dwelling fires",'Raw data'!M33)))</f>
        <v>6300</v>
      </c>
      <c r="D35" s="47">
        <f>IF($B$4="Accidental dwelling fires",'Raw data'!D33,IF($B$4="Deliberate dwelling fires",'Raw data'!I33,IF('Table 0201 (2)'!$B$4="Total dwelling fires",'Raw data'!N33)))</f>
        <v>2108</v>
      </c>
      <c r="E35" s="52">
        <f>IF($B$4="Accidental dwelling fires",'Raw data'!E33,IF($B$4="Deliberate dwelling fires",'Raw data'!J33,IF('Table 0201 (2)'!$B$4="Total dwelling fires",'Raw data'!O33)))</f>
        <v>45010</v>
      </c>
      <c r="F35" s="21"/>
      <c r="G35" s="31">
        <f>IF(OR(B35=".."),"..",ROUND(1000000*(B35/Population!B31),0))</f>
        <v>695</v>
      </c>
      <c r="H35" s="31">
        <f>IF(OR(C35=".."),"..",ROUND(1000000*(C35/Population!C31),0))</f>
        <v>1197</v>
      </c>
      <c r="I35" s="31">
        <f>IF(OR(D35=".."),"..",ROUND(1000000*(D35/Population!D31),0))</f>
        <v>691</v>
      </c>
      <c r="J35" s="50">
        <f>IF(OR(E35=".."),"..",ROUND(1000000*(E35/Population!E31),0))</f>
        <v>738</v>
      </c>
      <c r="K35" s="42"/>
    </row>
    <row r="36" spans="1:11" ht="15" customHeight="1" x14ac:dyDescent="0.25">
      <c r="A36" s="57" t="s">
        <v>15</v>
      </c>
      <c r="B36" s="47">
        <f>IF($B$4="Accidental dwelling fires",'Raw data'!B34,IF($B$4="Deliberate dwelling fires",'Raw data'!G34,IF('Table 0201 (2)'!$B$4="Total dwelling fires",'Raw data'!L34)))</f>
        <v>35403</v>
      </c>
      <c r="C36" s="47">
        <f>IF($B$4="Accidental dwelling fires",'Raw data'!C34,IF($B$4="Deliberate dwelling fires",'Raw data'!H34,IF('Table 0201 (2)'!$B$4="Total dwelling fires",'Raw data'!M34)))</f>
        <v>6160</v>
      </c>
      <c r="D36" s="47">
        <f>IF($B$4="Accidental dwelling fires",'Raw data'!D34,IF($B$4="Deliberate dwelling fires",'Raw data'!I34,IF('Table 0201 (2)'!$B$4="Total dwelling fires",'Raw data'!N34)))</f>
        <v>2022</v>
      </c>
      <c r="E36" s="52">
        <f>IF($B$4="Accidental dwelling fires",'Raw data'!E34,IF($B$4="Deliberate dwelling fires",'Raw data'!J34,IF('Table 0201 (2)'!$B$4="Total dwelling fires",'Raw data'!O34)))</f>
        <v>43585</v>
      </c>
      <c r="F36" s="21"/>
      <c r="G36" s="31">
        <f>IF(OR(B36=".."),"..",ROUND(1000000*(B36/Population!B32),0))</f>
        <v>667</v>
      </c>
      <c r="H36" s="31">
        <f>IF(OR(C36=".."),"..",ROUND(1000000*(C36/Population!C32),0))</f>
        <v>1162</v>
      </c>
      <c r="I36" s="31">
        <f>IF(OR(D36=".."),"..",ROUND(1000000*(D36/Population!D32),0))</f>
        <v>660</v>
      </c>
      <c r="J36" s="50">
        <f>IF(OR(E36=".."),"..",ROUND(1000000*(E36/Population!E32),0))</f>
        <v>709</v>
      </c>
      <c r="K36" s="42"/>
    </row>
    <row r="37" spans="1:11" ht="15" customHeight="1" x14ac:dyDescent="0.25">
      <c r="A37" s="57" t="s">
        <v>16</v>
      </c>
      <c r="B37" s="47">
        <f>IF($B$4="Accidental dwelling fires",'Raw data'!B35,IF($B$4="Deliberate dwelling fires",'Raw data'!G35,IF('Table 0201 (2)'!$B$4="Total dwelling fires",'Raw data'!L35)))</f>
        <v>33295</v>
      </c>
      <c r="C37" s="47">
        <f>IF($B$4="Accidental dwelling fires",'Raw data'!C35,IF($B$4="Deliberate dwelling fires",'Raw data'!H35,IF('Table 0201 (2)'!$B$4="Total dwelling fires",'Raw data'!M35)))</f>
        <v>5836</v>
      </c>
      <c r="D37" s="47">
        <f>IF($B$4="Accidental dwelling fires",'Raw data'!D35,IF($B$4="Deliberate dwelling fires",'Raw data'!I35,IF('Table 0201 (2)'!$B$4="Total dwelling fires",'Raw data'!N35)))</f>
        <v>1911</v>
      </c>
      <c r="E37" s="52">
        <f>IF($B$4="Accidental dwelling fires",'Raw data'!E35,IF($B$4="Deliberate dwelling fires",'Raw data'!J35,IF('Table 0201 (2)'!$B$4="Total dwelling fires",'Raw data'!O35)))</f>
        <v>41042</v>
      </c>
      <c r="F37" s="21"/>
      <c r="G37" s="31">
        <f>IF(OR(B37=".."),"..",ROUND(1000000*(B37/Population!B33),0))</f>
        <v>622</v>
      </c>
      <c r="H37" s="31">
        <f>IF(OR(C37=".."),"..",ROUND(1000000*(C37/Population!C33),0))</f>
        <v>1098</v>
      </c>
      <c r="I37" s="31">
        <f>IF(OR(D37=".."),"..",ROUND(1000000*(D37/Population!D33),0))</f>
        <v>622</v>
      </c>
      <c r="J37" s="50">
        <f>IF(OR(E37=".."),"..",ROUND(1000000*(E37/Population!E33),0))</f>
        <v>663</v>
      </c>
      <c r="K37" s="42"/>
    </row>
    <row r="38" spans="1:11" ht="15" customHeight="1" x14ac:dyDescent="0.25">
      <c r="A38" s="57" t="s">
        <v>17</v>
      </c>
      <c r="B38" s="47">
        <f>IF($B$4="Accidental dwelling fires",'Raw data'!B36,IF($B$4="Deliberate dwelling fires",'Raw data'!G36,IF('Table 0201 (2)'!$B$4="Total dwelling fires",'Raw data'!L36)))</f>
        <v>31908</v>
      </c>
      <c r="C38" s="47">
        <f>IF($B$4="Accidental dwelling fires",'Raw data'!C36,IF($B$4="Deliberate dwelling fires",'Raw data'!H36,IF('Table 0201 (2)'!$B$4="Total dwelling fires",'Raw data'!M36)))</f>
        <v>5334</v>
      </c>
      <c r="D38" s="47">
        <f>IF($B$4="Accidental dwelling fires",'Raw data'!D36,IF($B$4="Deliberate dwelling fires",'Raw data'!I36,IF('Table 0201 (2)'!$B$4="Total dwelling fires",'Raw data'!N36)))</f>
        <v>1910</v>
      </c>
      <c r="E38" s="52">
        <f>IF($B$4="Accidental dwelling fires",'Raw data'!E36,IF($B$4="Deliberate dwelling fires",'Raw data'!J36,IF('Table 0201 (2)'!$B$4="Total dwelling fires",'Raw data'!O36)))</f>
        <v>39152</v>
      </c>
      <c r="F38" s="21"/>
      <c r="G38" s="31">
        <f>IF(OR(B38=".."),"..",ROUND(1000000*(B38/Population!B34),0))</f>
        <v>592</v>
      </c>
      <c r="H38" s="31">
        <f>IF(OR(C38=".."),"..",ROUND(1000000*(C38/Population!C34),0))</f>
        <v>1001</v>
      </c>
      <c r="I38" s="31">
        <f>IF(OR(D38=".."),"..",ROUND(1000000*(D38/Population!D34),0))</f>
        <v>620</v>
      </c>
      <c r="J38" s="50">
        <f>IF(OR(E38=".."),"..",ROUND(1000000*(E38/Population!E34),0))</f>
        <v>629</v>
      </c>
      <c r="K38" s="42"/>
    </row>
    <row r="39" spans="1:11" ht="15" customHeight="1" x14ac:dyDescent="0.25">
      <c r="A39" s="57" t="s">
        <v>18</v>
      </c>
      <c r="B39" s="47">
        <f>IF($B$4="Accidental dwelling fires",'Raw data'!B37,IF($B$4="Deliberate dwelling fires",'Raw data'!G37,IF('Table 0201 (2)'!$B$4="Total dwelling fires",'Raw data'!L37)))</f>
        <v>31332</v>
      </c>
      <c r="C39" s="32">
        <f>IF($B$4="Accidental dwelling fires",'Raw data'!C37,IF($B$4="Deliberate dwelling fires",'Raw data'!H37,IF('Table 0201 (2)'!$B$4="Total dwelling fires",'Raw data'!M37)))</f>
        <v>5582</v>
      </c>
      <c r="D39" s="32">
        <f>IF($B$4="Accidental dwelling fires",'Raw data'!D37,IF($B$4="Deliberate dwelling fires",'Raw data'!I37,IF('Table 0201 (2)'!$B$4="Total dwelling fires",'Raw data'!N37)))</f>
        <v>1808</v>
      </c>
      <c r="E39" s="71">
        <f>IF($B$4="Accidental dwelling fires",'Raw data'!E37,IF($B$4="Deliberate dwelling fires",'Raw data'!J37,IF('Table 0201 (2)'!$B$4="Total dwelling fires",'Raw data'!O37)))</f>
        <v>38722</v>
      </c>
      <c r="F39" s="57"/>
      <c r="G39" s="31">
        <f>IF(OR(B39=".."),"..",ROUND(1000000*(B39/Population!B35),0))</f>
        <v>577</v>
      </c>
      <c r="H39" s="31">
        <f>IF(OR(C39=".."),"..",ROUND(1000000*(C39/Population!C35),0))</f>
        <v>1044</v>
      </c>
      <c r="I39" s="31">
        <f>IF(OR(D39=".."),"..",ROUND(1000000*(D39/Population!D35),0))</f>
        <v>585</v>
      </c>
      <c r="J39" s="50">
        <f>IF(OR(E39=".."),"..",ROUND(1000000*(E39/Population!E35),0))</f>
        <v>617</v>
      </c>
      <c r="K39" s="42"/>
    </row>
    <row r="40" spans="1:11" ht="15" customHeight="1" x14ac:dyDescent="0.25">
      <c r="A40" s="89" t="s">
        <v>86</v>
      </c>
      <c r="B40" s="47">
        <f>IF($B$4="Accidental dwelling fires",'Raw data'!B38,IF($B$4="Deliberate dwelling fires",'Raw data'!G38,IF('Table 0201 (2)'!$B$4="Total dwelling fires",'Raw data'!L38)))</f>
        <v>31371</v>
      </c>
      <c r="C40" s="31">
        <f>IF($B$4="Accidental dwelling fires",'Raw data'!C38,IF($B$4="Deliberate dwelling fires",'Raw data'!H38,IF('Table 0201 (2)'!$B$4="Total dwelling fires",'Raw data'!M38)))</f>
        <v>5677</v>
      </c>
      <c r="D40" s="32">
        <f>IF($B$4="Accidental dwelling fires",'Raw data'!D38,IF($B$4="Deliberate dwelling fires",'Raw data'!I38,IF('Table 0201 (2)'!$B$4="Total dwelling fires",'Raw data'!N38)))</f>
        <v>1775</v>
      </c>
      <c r="E40" s="50">
        <f>IF($B$4="Accidental dwelling fires",'Raw data'!E38,IF($B$4="Deliberate dwelling fires",'Raw data'!J38,IF('Table 0201 (2)'!$B$4="Total dwelling fires",'Raw data'!O38)))</f>
        <v>38823</v>
      </c>
      <c r="F40" s="57"/>
      <c r="G40" s="31">
        <f>IF(OR(B40=".."),"..",ROUND(1000000*(B40/Population!B36),0))</f>
        <v>573</v>
      </c>
      <c r="H40" s="31">
        <f>IF(OR(C40=".."),"..",ROUND(1000000*(C40/Population!C36),0))</f>
        <v>1057</v>
      </c>
      <c r="I40" s="31">
        <f>IF(OR(D40=".."),"..",ROUND(1000000*(D40/Population!D36),0))</f>
        <v>573</v>
      </c>
      <c r="J40" s="50">
        <f>IF(OR(E40=".."),"..",ROUND(1000000*(E40/Population!E36),0))</f>
        <v>614</v>
      </c>
      <c r="K40" s="42"/>
    </row>
    <row r="41" spans="1:11" ht="15" customHeight="1" x14ac:dyDescent="0.25">
      <c r="A41" s="89" t="s">
        <v>105</v>
      </c>
      <c r="B41" s="32">
        <f>IF($B$4="Accidental dwelling fires",'Raw data'!B39,IF($B$4="Deliberate dwelling fires",'Raw data'!G39,IF('Table 0201 (2)'!$B$4="Total dwelling fires",'Raw data'!L39)))</f>
        <v>30345</v>
      </c>
      <c r="C41" s="31">
        <f>IF($B$4="Accidental dwelling fires",'Raw data'!C39,IF($B$4="Deliberate dwelling fires",'Raw data'!H39,IF('Table 0201 (2)'!$B$4="Total dwelling fires",'Raw data'!M39)))</f>
        <v>5548</v>
      </c>
      <c r="D41" s="31">
        <f>IF($B$4="Accidental dwelling fires",'Raw data'!D39,IF($B$4="Deliberate dwelling fires",'Raw data'!I39,IF('Table 0201 (2)'!$B$4="Total dwelling fires",'Raw data'!N39)))</f>
        <v>1858</v>
      </c>
      <c r="E41" s="50">
        <f>IF($B$4="Accidental dwelling fires",'Raw data'!E39,IF($B$4="Deliberate dwelling fires",'Raw data'!J39,IF('Table 0201 (2)'!$B$4="Total dwelling fires",'Raw data'!O39)))</f>
        <v>37751</v>
      </c>
      <c r="F41" s="57"/>
      <c r="G41" s="31">
        <f>IF(OR(B41=".."),"..",ROUND(1000000*(B41/Population!B37),0))</f>
        <v>549</v>
      </c>
      <c r="H41" s="31">
        <f>IF(OR(C41=".."),"..",ROUND(1000000*(C41/Population!C37),0))</f>
        <v>1027</v>
      </c>
      <c r="I41" s="31">
        <f>IF(OR(D41=".."),"..",ROUND(1000000*(D41/Population!D37),0))</f>
        <v>597</v>
      </c>
      <c r="J41" s="50">
        <f>IF(OR(E41=".."),"..",ROUND(1000000*(E41/Population!E37),0))</f>
        <v>592</v>
      </c>
      <c r="K41" s="42"/>
    </row>
    <row r="42" spans="1:11" ht="16.5" thickBot="1" x14ac:dyDescent="0.3">
      <c r="A42" s="118" t="s">
        <v>116</v>
      </c>
      <c r="B42" s="34">
        <f>IF($B$4="Accidental dwelling fires",'Raw data'!B40,IF($B$4="Deliberate dwelling fires",'Raw data'!G40,IF('Table 0201 (2)'!$B$4="Total dwelling fires",'Raw data'!L40)))</f>
        <v>30784</v>
      </c>
      <c r="C42" s="53">
        <f>IF($B$4="Accidental dwelling fires",'Raw data'!C40,IF($B$4="Deliberate dwelling fires",'Raw data'!H40,IF('Table 0201 (2)'!$B$4="Total dwelling fires",'Raw data'!M40)))</f>
        <v>5310</v>
      </c>
      <c r="D42" s="53">
        <f>IF($B$4="Accidental dwelling fires",'Raw data'!D40,IF($B$4="Deliberate dwelling fires",'Raw data'!I40,IF('Table 0201 (2)'!$B$4="Total dwelling fires",'Raw data'!N40)))</f>
        <v>1617</v>
      </c>
      <c r="E42" s="79">
        <f>IF($B$4="Accidental dwelling fires",'Raw data'!E40,IF($B$4="Deliberate dwelling fires",'Raw data'!J40,IF('Table 0201 (2)'!$B$4="Total dwelling fires",'Raw data'!O40)))</f>
        <v>37711</v>
      </c>
      <c r="F42" s="44"/>
      <c r="G42" s="53">
        <f>IF(OR(B42=".."),"..",ROUND(1000000*(B42/Population!B38),0))</f>
        <v>553</v>
      </c>
      <c r="H42" s="53">
        <f>IF(OR(C42=".."),"..",ROUND(1000000*(C42/Population!C38),0))</f>
        <v>979</v>
      </c>
      <c r="I42" s="53">
        <f>IF(OR(D42=".."),"..",ROUND(1000000*(D42/Population!D38),0))</f>
        <v>517</v>
      </c>
      <c r="J42" s="79">
        <f>IF(OR(E42=".."),"..",ROUND(1000000*(E42/Population!E38),0))</f>
        <v>588</v>
      </c>
      <c r="K42" s="42"/>
    </row>
    <row r="43" spans="1:11" ht="30" customHeight="1" x14ac:dyDescent="0.25">
      <c r="A43" s="153"/>
      <c r="B43" s="153"/>
      <c r="C43" s="153"/>
      <c r="D43" s="153"/>
      <c r="E43" s="153"/>
      <c r="F43" s="153"/>
      <c r="G43" s="153"/>
      <c r="H43" s="153"/>
      <c r="I43" s="153"/>
      <c r="J43" s="153"/>
      <c r="K43" s="42"/>
    </row>
    <row r="44" spans="1:11" ht="30" customHeight="1" x14ac:dyDescent="0.25">
      <c r="A44" s="154"/>
      <c r="B44" s="153"/>
      <c r="C44" s="153"/>
      <c r="D44" s="153"/>
      <c r="E44" s="153"/>
      <c r="F44" s="153"/>
      <c r="G44" s="153"/>
      <c r="H44" s="153"/>
      <c r="I44" s="153"/>
      <c r="J44" s="153"/>
      <c r="K44" s="42"/>
    </row>
    <row r="45" spans="1:11" ht="15" customHeight="1" x14ac:dyDescent="0.25">
      <c r="A45" s="70"/>
      <c r="B45" s="21"/>
      <c r="C45" s="21"/>
      <c r="D45" s="21"/>
      <c r="E45" s="21"/>
      <c r="F45" s="21"/>
      <c r="G45" s="21"/>
      <c r="H45" s="21"/>
      <c r="I45" s="21"/>
      <c r="J45" s="21"/>
      <c r="K45" s="42"/>
    </row>
    <row r="46" spans="1:11" ht="15" customHeight="1" x14ac:dyDescent="0.25">
      <c r="A46" s="21"/>
      <c r="B46" s="21"/>
      <c r="C46" s="21"/>
      <c r="D46" s="21"/>
      <c r="E46" s="21"/>
      <c r="F46" s="21"/>
      <c r="G46" s="21"/>
      <c r="H46" s="21"/>
      <c r="I46" s="21"/>
      <c r="J46" s="21"/>
      <c r="K46" s="42"/>
    </row>
    <row r="47" spans="1:11" ht="15" customHeight="1" x14ac:dyDescent="0.25">
      <c r="A47" s="5"/>
      <c r="B47" s="21"/>
      <c r="C47" s="21"/>
      <c r="D47" s="21"/>
      <c r="E47" s="21"/>
      <c r="F47" s="21"/>
      <c r="G47" s="21"/>
      <c r="H47" s="21"/>
      <c r="I47" s="21"/>
      <c r="J47" s="21"/>
      <c r="K47" s="42"/>
    </row>
    <row r="48" spans="1:11" ht="15" customHeight="1" x14ac:dyDescent="0.2">
      <c r="A48" s="140"/>
      <c r="B48" s="140"/>
      <c r="C48" s="140"/>
      <c r="D48" s="140"/>
      <c r="E48" s="140"/>
      <c r="F48" s="140"/>
      <c r="G48" s="140"/>
      <c r="H48" s="140"/>
      <c r="I48" s="140"/>
      <c r="J48" s="140"/>
      <c r="K48" s="42"/>
    </row>
    <row r="49" spans="1:11" ht="15" customHeight="1" x14ac:dyDescent="0.2">
      <c r="A49" s="140"/>
      <c r="B49" s="140"/>
      <c r="C49" s="140"/>
      <c r="D49" s="140"/>
      <c r="E49" s="140"/>
      <c r="F49" s="140"/>
      <c r="G49" s="140"/>
      <c r="H49" s="140"/>
      <c r="I49" s="140"/>
      <c r="J49" s="140"/>
      <c r="K49" s="42"/>
    </row>
    <row r="50" spans="1:11" ht="15" customHeight="1" x14ac:dyDescent="0.2">
      <c r="A50" s="140"/>
      <c r="B50" s="140"/>
      <c r="C50" s="140"/>
      <c r="D50" s="140"/>
      <c r="E50" s="140"/>
      <c r="F50" s="140"/>
      <c r="G50" s="140"/>
      <c r="H50" s="140"/>
      <c r="I50" s="140"/>
      <c r="J50" s="140"/>
      <c r="K50" s="42"/>
    </row>
    <row r="51" spans="1:11" ht="15" customHeight="1" x14ac:dyDescent="0.25">
      <c r="A51" s="87"/>
      <c r="B51" s="87"/>
      <c r="C51" s="87"/>
      <c r="D51" s="87"/>
      <c r="E51" s="87"/>
      <c r="F51" s="87"/>
      <c r="G51" s="87"/>
      <c r="H51" s="87"/>
      <c r="I51" s="87"/>
      <c r="J51" s="87"/>
      <c r="K51" s="42"/>
    </row>
    <row r="52" spans="1:11" ht="15" customHeight="1" x14ac:dyDescent="0.25">
      <c r="A52" s="5"/>
      <c r="B52" s="21"/>
      <c r="C52" s="21"/>
      <c r="D52" s="21"/>
      <c r="E52" s="21"/>
      <c r="F52" s="21"/>
      <c r="G52" s="21"/>
      <c r="H52" s="21"/>
      <c r="I52" s="21"/>
      <c r="J52" s="21"/>
      <c r="K52" s="42"/>
    </row>
    <row r="53" spans="1:11" ht="60" customHeight="1" x14ac:dyDescent="0.25">
      <c r="A53" s="140"/>
      <c r="B53" s="140"/>
      <c r="C53" s="140"/>
      <c r="D53" s="140"/>
      <c r="E53" s="140"/>
      <c r="F53" s="140"/>
      <c r="G53" s="140"/>
      <c r="H53" s="140"/>
      <c r="I53" s="140"/>
      <c r="J53" s="140"/>
      <c r="K53" s="42"/>
    </row>
    <row r="54" spans="1:11" ht="15" customHeight="1" x14ac:dyDescent="0.25">
      <c r="A54" s="21"/>
      <c r="B54" s="21"/>
      <c r="C54" s="21"/>
      <c r="D54" s="21"/>
      <c r="E54" s="21"/>
      <c r="F54" s="21"/>
      <c r="G54" s="21"/>
      <c r="H54" s="21"/>
      <c r="I54" s="21"/>
      <c r="J54" s="21"/>
      <c r="K54" s="42"/>
    </row>
    <row r="55" spans="1:11" ht="15" customHeight="1" x14ac:dyDescent="0.25">
      <c r="A55" s="21"/>
      <c r="B55" s="63"/>
      <c r="C55" s="63"/>
      <c r="D55" s="63"/>
      <c r="E55" s="63"/>
      <c r="F55" s="63"/>
      <c r="G55" s="63"/>
      <c r="H55" s="63"/>
      <c r="I55" s="63"/>
      <c r="J55" s="63"/>
      <c r="K55" s="42"/>
    </row>
    <row r="56" spans="1:11" ht="15" customHeight="1" x14ac:dyDescent="0.25">
      <c r="A56" s="6"/>
      <c r="B56" s="64"/>
      <c r="C56" s="64"/>
      <c r="D56" s="64"/>
      <c r="E56" s="64"/>
      <c r="F56" s="64"/>
      <c r="G56" s="64"/>
      <c r="H56" s="64"/>
      <c r="I56" s="64"/>
      <c r="J56" s="64"/>
      <c r="K56" s="42"/>
    </row>
    <row r="57" spans="1:11" ht="15" customHeight="1" x14ac:dyDescent="0.25">
      <c r="A57" s="21"/>
      <c r="B57" s="21"/>
      <c r="C57" s="21"/>
      <c r="D57" s="21"/>
      <c r="E57" s="21"/>
      <c r="F57" s="21"/>
      <c r="G57" s="21"/>
      <c r="H57" s="21"/>
      <c r="I57" s="21"/>
      <c r="J57" s="21"/>
      <c r="K57" s="42"/>
    </row>
    <row r="58" spans="1:11" ht="30" customHeight="1" x14ac:dyDescent="0.2">
      <c r="A58" s="142"/>
      <c r="B58" s="142"/>
      <c r="C58" s="142"/>
      <c r="D58" s="142"/>
      <c r="E58" s="142"/>
      <c r="F58" s="142"/>
      <c r="G58" s="142"/>
      <c r="H58" s="142"/>
      <c r="I58" s="142"/>
      <c r="J58" s="142"/>
      <c r="K58" s="42"/>
    </row>
    <row r="59" spans="1:11" ht="15" customHeight="1" x14ac:dyDescent="0.25">
      <c r="A59" s="21"/>
      <c r="B59" s="21"/>
      <c r="C59" s="21"/>
      <c r="D59" s="21"/>
      <c r="E59" s="21"/>
      <c r="F59" s="21"/>
      <c r="G59" s="21"/>
      <c r="H59" s="21"/>
      <c r="I59" s="21"/>
      <c r="J59" s="21"/>
      <c r="K59" s="42"/>
    </row>
    <row r="60" spans="1:11" ht="15" customHeight="1" x14ac:dyDescent="0.25">
      <c r="A60" s="21"/>
      <c r="B60" s="21"/>
      <c r="C60" s="21"/>
      <c r="D60" s="21"/>
      <c r="E60" s="21"/>
      <c r="F60" s="21"/>
      <c r="G60" s="21"/>
      <c r="H60" s="21"/>
      <c r="I60" s="21"/>
      <c r="J60" s="21"/>
      <c r="K60" s="42"/>
    </row>
    <row r="61" spans="1:11" ht="15" customHeight="1" x14ac:dyDescent="0.25">
      <c r="A61" s="6"/>
      <c r="B61" s="21"/>
      <c r="C61" s="21"/>
      <c r="D61" s="21"/>
      <c r="E61" s="21"/>
      <c r="F61" s="21"/>
      <c r="G61" s="21"/>
      <c r="H61" s="21"/>
      <c r="I61" s="21"/>
      <c r="J61" s="21"/>
      <c r="K61" s="42"/>
    </row>
    <row r="62" spans="1:11" ht="15" customHeight="1" x14ac:dyDescent="0.25">
      <c r="A62" s="6"/>
      <c r="B62" s="21"/>
      <c r="C62" s="21"/>
      <c r="D62" s="21"/>
      <c r="E62" s="21"/>
      <c r="F62" s="21"/>
      <c r="G62" s="21"/>
      <c r="H62" s="21"/>
      <c r="I62" s="21"/>
      <c r="J62" s="88"/>
      <c r="K62" s="22"/>
    </row>
    <row r="63" spans="1:11" ht="15" customHeight="1" x14ac:dyDescent="0.25">
      <c r="A63" s="6"/>
      <c r="B63" s="21"/>
      <c r="C63" s="21"/>
      <c r="D63" s="21"/>
      <c r="E63" s="21"/>
      <c r="F63" s="21"/>
      <c r="G63" s="21"/>
      <c r="H63" s="21"/>
      <c r="I63" s="21"/>
      <c r="J63" s="86"/>
      <c r="K63" s="22"/>
    </row>
    <row r="64" spans="1:11" ht="15.75" x14ac:dyDescent="0.25">
      <c r="A64" s="21"/>
      <c r="B64" s="21"/>
      <c r="C64" s="21"/>
      <c r="D64" s="21"/>
      <c r="E64" s="21"/>
      <c r="F64" s="21"/>
      <c r="G64" s="21"/>
      <c r="H64" s="21"/>
      <c r="I64" s="21"/>
      <c r="J64" s="21"/>
    </row>
  </sheetData>
  <mergeCells count="7">
    <mergeCell ref="A48:J50"/>
    <mergeCell ref="A53:J53"/>
    <mergeCell ref="A58:J58"/>
    <mergeCell ref="A1:J1"/>
    <mergeCell ref="B4:E4"/>
    <mergeCell ref="A43:J43"/>
    <mergeCell ref="A44:J44"/>
  </mergeCells>
  <pageMargins left="0.7" right="0.7" top="0.75" bottom="0.75" header="0.3" footer="0.3"/>
  <pageSetup paperSize="9" orientation="portrait" r:id="rId1"/>
  <ignoredErrors>
    <ignoredError sqref="G41"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57"/>
  <sheetViews>
    <sheetView workbookViewId="0">
      <pane ySplit="3" topLeftCell="A16" activePane="bottomLeft" state="frozen"/>
      <selection activeCell="C41" sqref="C41"/>
      <selection pane="bottomLeft" activeCell="L40" sqref="L40:N40"/>
    </sheetView>
  </sheetViews>
  <sheetFormatPr defaultColWidth="8.88671875" defaultRowHeight="15" x14ac:dyDescent="0.2"/>
  <cols>
    <col min="1" max="1" width="17.109375" style="3" customWidth="1"/>
    <col min="2" max="5" width="8.88671875" style="3"/>
    <col min="6" max="6" width="3" style="3" customWidth="1"/>
    <col min="7" max="10" width="8.88671875" style="3"/>
    <col min="11" max="11" width="2" style="3" customWidth="1"/>
    <col min="12" max="16384" width="8.88671875" style="3"/>
  </cols>
  <sheetData>
    <row r="1" spans="1:15" ht="16.5" thickBot="1" x14ac:dyDescent="0.3">
      <c r="A1" s="9"/>
      <c r="B1" s="157" t="s">
        <v>106</v>
      </c>
      <c r="C1" s="157"/>
      <c r="D1" s="157"/>
      <c r="E1" s="157"/>
      <c r="F1" s="10"/>
      <c r="G1" s="10"/>
      <c r="H1" s="10"/>
      <c r="I1" s="10"/>
      <c r="J1" s="10"/>
    </row>
    <row r="2" spans="1:15" ht="16.5" thickBot="1" x14ac:dyDescent="0.3">
      <c r="A2" s="9"/>
      <c r="B2" s="158" t="s">
        <v>93</v>
      </c>
      <c r="C2" s="158"/>
      <c r="D2" s="158"/>
      <c r="E2" s="158"/>
      <c r="F2" s="10"/>
      <c r="G2" s="11" t="s">
        <v>19</v>
      </c>
      <c r="H2" s="11"/>
      <c r="I2" s="11"/>
      <c r="J2" s="10"/>
      <c r="L2" s="2" t="s">
        <v>55</v>
      </c>
      <c r="M2" s="2"/>
      <c r="N2" s="2"/>
      <c r="O2" s="2"/>
    </row>
    <row r="3" spans="1:15" ht="32.25" thickBot="1" x14ac:dyDescent="0.3">
      <c r="A3" s="12" t="s">
        <v>0</v>
      </c>
      <c r="B3" s="13" t="s">
        <v>100</v>
      </c>
      <c r="C3" s="13" t="s">
        <v>101</v>
      </c>
      <c r="D3" s="13" t="s">
        <v>102</v>
      </c>
      <c r="E3" s="14" t="s">
        <v>1</v>
      </c>
      <c r="F3" s="10"/>
      <c r="G3" s="13" t="s">
        <v>100</v>
      </c>
      <c r="H3" s="13" t="s">
        <v>101</v>
      </c>
      <c r="I3" s="13" t="s">
        <v>102</v>
      </c>
      <c r="J3" s="14" t="s">
        <v>1</v>
      </c>
      <c r="L3" s="13" t="s">
        <v>100</v>
      </c>
      <c r="M3" s="13" t="s">
        <v>101</v>
      </c>
      <c r="N3" s="13" t="s">
        <v>102</v>
      </c>
      <c r="O3" s="19" t="s">
        <v>1</v>
      </c>
    </row>
    <row r="4" spans="1:15" ht="15.75" x14ac:dyDescent="0.25">
      <c r="A4" s="68" t="s">
        <v>59</v>
      </c>
      <c r="B4" s="104">
        <v>40961</v>
      </c>
      <c r="C4" s="104" t="s">
        <v>3</v>
      </c>
      <c r="D4" s="104" t="s">
        <v>3</v>
      </c>
      <c r="E4" s="105" t="s">
        <v>3</v>
      </c>
      <c r="F4" s="108"/>
      <c r="G4" s="104">
        <v>3640</v>
      </c>
      <c r="H4" s="104" t="s">
        <v>3</v>
      </c>
      <c r="I4" s="104" t="s">
        <v>3</v>
      </c>
      <c r="J4" s="105" t="s">
        <v>3</v>
      </c>
      <c r="K4" s="108"/>
      <c r="L4" s="101">
        <v>44601</v>
      </c>
      <c r="M4" s="102" t="s">
        <v>3</v>
      </c>
      <c r="N4" s="102" t="s">
        <v>3</v>
      </c>
      <c r="O4" s="103">
        <v>55289</v>
      </c>
    </row>
    <row r="5" spans="1:15" ht="15.75" x14ac:dyDescent="0.25">
      <c r="A5" s="68" t="s">
        <v>60</v>
      </c>
      <c r="B5" s="104">
        <v>40212</v>
      </c>
      <c r="C5" s="104" t="s">
        <v>3</v>
      </c>
      <c r="D5" s="104" t="s">
        <v>3</v>
      </c>
      <c r="E5" s="105" t="s">
        <v>3</v>
      </c>
      <c r="F5" s="108"/>
      <c r="G5" s="104">
        <v>3882</v>
      </c>
      <c r="H5" s="104" t="s">
        <v>3</v>
      </c>
      <c r="I5" s="104" t="s">
        <v>3</v>
      </c>
      <c r="J5" s="105" t="s">
        <v>3</v>
      </c>
      <c r="K5" s="108"/>
      <c r="L5" s="101">
        <v>44094</v>
      </c>
      <c r="M5" s="102" t="s">
        <v>3</v>
      </c>
      <c r="N5" s="102" t="s">
        <v>3</v>
      </c>
      <c r="O5" s="103">
        <v>54776</v>
      </c>
    </row>
    <row r="6" spans="1:15" ht="15.75" x14ac:dyDescent="0.25">
      <c r="A6" s="10" t="s">
        <v>32</v>
      </c>
      <c r="B6" s="101">
        <v>40599</v>
      </c>
      <c r="C6" s="104" t="s">
        <v>3</v>
      </c>
      <c r="D6" s="104" t="s">
        <v>3</v>
      </c>
      <c r="E6" s="105" t="s">
        <v>3</v>
      </c>
      <c r="F6" s="108"/>
      <c r="G6" s="104">
        <v>4365</v>
      </c>
      <c r="H6" s="104" t="s">
        <v>3</v>
      </c>
      <c r="I6" s="104" t="s">
        <v>3</v>
      </c>
      <c r="J6" s="105" t="s">
        <v>3</v>
      </c>
      <c r="K6" s="108"/>
      <c r="L6" s="108">
        <v>44964</v>
      </c>
      <c r="M6" s="102" t="s">
        <v>3</v>
      </c>
      <c r="N6" s="102" t="s">
        <v>3</v>
      </c>
      <c r="O6" s="103">
        <v>56374</v>
      </c>
    </row>
    <row r="7" spans="1:15" ht="15.75" x14ac:dyDescent="0.25">
      <c r="A7" s="10" t="s">
        <v>33</v>
      </c>
      <c r="B7" s="101">
        <v>42115</v>
      </c>
      <c r="C7" s="104" t="s">
        <v>3</v>
      </c>
      <c r="D7" s="104" t="s">
        <v>3</v>
      </c>
      <c r="E7" s="105" t="s">
        <v>3</v>
      </c>
      <c r="F7" s="108"/>
      <c r="G7" s="104">
        <v>5000</v>
      </c>
      <c r="H7" s="104" t="s">
        <v>3</v>
      </c>
      <c r="I7" s="104" t="s">
        <v>3</v>
      </c>
      <c r="J7" s="105" t="s">
        <v>3</v>
      </c>
      <c r="K7" s="108"/>
      <c r="L7" s="108">
        <v>47115</v>
      </c>
      <c r="M7" s="102" t="s">
        <v>3</v>
      </c>
      <c r="N7" s="102" t="s">
        <v>3</v>
      </c>
      <c r="O7" s="103">
        <v>59345</v>
      </c>
    </row>
    <row r="8" spans="1:15" ht="15.75" x14ac:dyDescent="0.25">
      <c r="A8" s="10" t="s">
        <v>34</v>
      </c>
      <c r="B8" s="101">
        <v>43311</v>
      </c>
      <c r="C8" s="104" t="s">
        <v>3</v>
      </c>
      <c r="D8" s="104" t="s">
        <v>3</v>
      </c>
      <c r="E8" s="105" t="s">
        <v>3</v>
      </c>
      <c r="F8" s="108"/>
      <c r="G8" s="104">
        <v>5718</v>
      </c>
      <c r="H8" s="104" t="s">
        <v>3</v>
      </c>
      <c r="I8" s="104" t="s">
        <v>3</v>
      </c>
      <c r="J8" s="105" t="s">
        <v>3</v>
      </c>
      <c r="K8" s="108"/>
      <c r="L8" s="108">
        <v>49029</v>
      </c>
      <c r="M8" s="102" t="s">
        <v>3</v>
      </c>
      <c r="N8" s="102" t="s">
        <v>3</v>
      </c>
      <c r="O8" s="103">
        <v>61347</v>
      </c>
    </row>
    <row r="9" spans="1:15" ht="15.75" x14ac:dyDescent="0.25">
      <c r="A9" s="10" t="s">
        <v>35</v>
      </c>
      <c r="B9" s="101">
        <v>43641</v>
      </c>
      <c r="C9" s="104" t="s">
        <v>3</v>
      </c>
      <c r="D9" s="104" t="s">
        <v>3</v>
      </c>
      <c r="E9" s="105" t="s">
        <v>3</v>
      </c>
      <c r="F9" s="108"/>
      <c r="G9" s="104">
        <v>5650</v>
      </c>
      <c r="H9" s="104" t="s">
        <v>3</v>
      </c>
      <c r="I9" s="104" t="s">
        <v>3</v>
      </c>
      <c r="J9" s="105" t="s">
        <v>3</v>
      </c>
      <c r="K9" s="108"/>
      <c r="L9" s="108">
        <v>49291</v>
      </c>
      <c r="M9" s="102" t="s">
        <v>3</v>
      </c>
      <c r="N9" s="102" t="s">
        <v>3</v>
      </c>
      <c r="O9" s="103">
        <v>61517</v>
      </c>
    </row>
    <row r="10" spans="1:15" ht="15.75" x14ac:dyDescent="0.25">
      <c r="A10" s="10" t="s">
        <v>36</v>
      </c>
      <c r="B10" s="101">
        <v>42810</v>
      </c>
      <c r="C10" s="104" t="s">
        <v>3</v>
      </c>
      <c r="D10" s="104" t="s">
        <v>3</v>
      </c>
      <c r="E10" s="105" t="s">
        <v>3</v>
      </c>
      <c r="F10" s="108"/>
      <c r="G10" s="104">
        <v>6040</v>
      </c>
      <c r="H10" s="104" t="s">
        <v>3</v>
      </c>
      <c r="I10" s="104" t="s">
        <v>3</v>
      </c>
      <c r="J10" s="105" t="s">
        <v>3</v>
      </c>
      <c r="K10" s="108"/>
      <c r="L10" s="108">
        <v>48850</v>
      </c>
      <c r="M10" s="102" t="s">
        <v>3</v>
      </c>
      <c r="N10" s="102" t="s">
        <v>3</v>
      </c>
      <c r="O10" s="103">
        <v>60830</v>
      </c>
    </row>
    <row r="11" spans="1:15" ht="15.75" x14ac:dyDescent="0.25">
      <c r="A11" s="10" t="s">
        <v>37</v>
      </c>
      <c r="B11" s="101">
        <v>43271</v>
      </c>
      <c r="C11" s="104" t="s">
        <v>3</v>
      </c>
      <c r="D11" s="104" t="s">
        <v>3</v>
      </c>
      <c r="E11" s="105" t="s">
        <v>3</v>
      </c>
      <c r="F11" s="108"/>
      <c r="G11" s="104">
        <v>6200</v>
      </c>
      <c r="H11" s="104" t="s">
        <v>3</v>
      </c>
      <c r="I11" s="104" t="s">
        <v>3</v>
      </c>
      <c r="J11" s="105" t="s">
        <v>3</v>
      </c>
      <c r="K11" s="108"/>
      <c r="L11" s="108">
        <v>49471</v>
      </c>
      <c r="M11" s="102" t="s">
        <v>3</v>
      </c>
      <c r="N11" s="102" t="s">
        <v>3</v>
      </c>
      <c r="O11" s="103">
        <v>61628</v>
      </c>
    </row>
    <row r="12" spans="1:15" ht="15.75" x14ac:dyDescent="0.25">
      <c r="A12" s="10" t="s">
        <v>38</v>
      </c>
      <c r="B12" s="101">
        <v>42769</v>
      </c>
      <c r="C12" s="104" t="s">
        <v>3</v>
      </c>
      <c r="D12" s="104" t="s">
        <v>3</v>
      </c>
      <c r="E12" s="105" t="s">
        <v>3</v>
      </c>
      <c r="F12" s="108"/>
      <c r="G12" s="104">
        <v>7151</v>
      </c>
      <c r="H12" s="104" t="s">
        <v>3</v>
      </c>
      <c r="I12" s="104" t="s">
        <v>3</v>
      </c>
      <c r="J12" s="105" t="s">
        <v>3</v>
      </c>
      <c r="K12" s="108"/>
      <c r="L12" s="108">
        <v>49920</v>
      </c>
      <c r="M12" s="102" t="s">
        <v>3</v>
      </c>
      <c r="N12" s="102" t="s">
        <v>3</v>
      </c>
      <c r="O12" s="103">
        <v>62430</v>
      </c>
    </row>
    <row r="13" spans="1:15" ht="15.75" x14ac:dyDescent="0.25">
      <c r="A13" s="10" t="s">
        <v>39</v>
      </c>
      <c r="B13" s="101">
        <v>41455</v>
      </c>
      <c r="C13" s="104" t="s">
        <v>3</v>
      </c>
      <c r="D13" s="104" t="s">
        <v>3</v>
      </c>
      <c r="E13" s="105" t="s">
        <v>3</v>
      </c>
      <c r="F13" s="108"/>
      <c r="G13" s="104">
        <v>7176</v>
      </c>
      <c r="H13" s="104" t="s">
        <v>3</v>
      </c>
      <c r="I13" s="104" t="s">
        <v>3</v>
      </c>
      <c r="J13" s="105" t="s">
        <v>3</v>
      </c>
      <c r="K13" s="108"/>
      <c r="L13" s="108">
        <v>48631</v>
      </c>
      <c r="M13" s="114">
        <v>9811</v>
      </c>
      <c r="N13" s="102" t="s">
        <v>3</v>
      </c>
      <c r="O13" s="103">
        <v>61256</v>
      </c>
    </row>
    <row r="14" spans="1:15" ht="15.75" x14ac:dyDescent="0.25">
      <c r="A14" s="10" t="s">
        <v>40</v>
      </c>
      <c r="B14" s="101">
        <v>41941</v>
      </c>
      <c r="C14" s="104" t="s">
        <v>3</v>
      </c>
      <c r="D14" s="104" t="s">
        <v>3</v>
      </c>
      <c r="E14" s="105" t="s">
        <v>3</v>
      </c>
      <c r="F14" s="108"/>
      <c r="G14" s="104">
        <v>7617</v>
      </c>
      <c r="H14" s="104" t="s">
        <v>3</v>
      </c>
      <c r="I14" s="104" t="s">
        <v>3</v>
      </c>
      <c r="J14" s="105" t="s">
        <v>3</v>
      </c>
      <c r="K14" s="108"/>
      <c r="L14" s="108">
        <v>49558</v>
      </c>
      <c r="M14" s="114">
        <v>9799</v>
      </c>
      <c r="N14" s="102" t="s">
        <v>3</v>
      </c>
      <c r="O14" s="103">
        <v>62018</v>
      </c>
    </row>
    <row r="15" spans="1:15" ht="15.75" x14ac:dyDescent="0.25">
      <c r="A15" s="10" t="s">
        <v>41</v>
      </c>
      <c r="B15" s="101">
        <v>41920</v>
      </c>
      <c r="C15" s="104" t="s">
        <v>3</v>
      </c>
      <c r="D15" s="104" t="s">
        <v>3</v>
      </c>
      <c r="E15" s="105" t="s">
        <v>3</v>
      </c>
      <c r="F15" s="108"/>
      <c r="G15" s="104">
        <v>8279</v>
      </c>
      <c r="H15" s="104" t="s">
        <v>3</v>
      </c>
      <c r="I15" s="104" t="s">
        <v>3</v>
      </c>
      <c r="J15" s="105" t="s">
        <v>3</v>
      </c>
      <c r="K15" s="108"/>
      <c r="L15" s="108">
        <v>50199</v>
      </c>
      <c r="M15" s="114">
        <v>9612</v>
      </c>
      <c r="N15" s="102" t="s">
        <v>3</v>
      </c>
      <c r="O15" s="103">
        <v>62829</v>
      </c>
    </row>
    <row r="16" spans="1:15" ht="15.75" x14ac:dyDescent="0.25">
      <c r="A16" s="10" t="s">
        <v>42</v>
      </c>
      <c r="B16" s="101">
        <v>42023</v>
      </c>
      <c r="C16" s="104" t="s">
        <v>3</v>
      </c>
      <c r="D16" s="104" t="s">
        <v>3</v>
      </c>
      <c r="E16" s="105" t="s">
        <v>3</v>
      </c>
      <c r="F16" s="108"/>
      <c r="G16" s="104">
        <v>8937</v>
      </c>
      <c r="H16" s="104" t="s">
        <v>3</v>
      </c>
      <c r="I16" s="104" t="s">
        <v>3</v>
      </c>
      <c r="J16" s="105" t="s">
        <v>3</v>
      </c>
      <c r="K16" s="108"/>
      <c r="L16" s="108">
        <v>50960</v>
      </c>
      <c r="M16" s="114">
        <v>9786</v>
      </c>
      <c r="N16" s="102" t="s">
        <v>3</v>
      </c>
      <c r="O16" s="103">
        <v>63761</v>
      </c>
    </row>
    <row r="17" spans="1:15" ht="15.75" x14ac:dyDescent="0.25">
      <c r="A17" s="10" t="s">
        <v>43</v>
      </c>
      <c r="B17" s="101">
        <v>40851</v>
      </c>
      <c r="C17" s="104" t="s">
        <v>3</v>
      </c>
      <c r="D17" s="104" t="s">
        <v>3</v>
      </c>
      <c r="E17" s="105" t="s">
        <v>3</v>
      </c>
      <c r="F17" s="108"/>
      <c r="G17" s="104">
        <v>11012</v>
      </c>
      <c r="H17" s="104" t="s">
        <v>3</v>
      </c>
      <c r="I17" s="104" t="s">
        <v>3</v>
      </c>
      <c r="J17" s="105" t="s">
        <v>3</v>
      </c>
      <c r="K17" s="108"/>
      <c r="L17" s="108">
        <v>51863</v>
      </c>
      <c r="M17" s="102">
        <v>9139</v>
      </c>
      <c r="N17" s="102">
        <v>3030</v>
      </c>
      <c r="O17" s="103">
        <v>64032</v>
      </c>
    </row>
    <row r="18" spans="1:15" ht="15.75" x14ac:dyDescent="0.25">
      <c r="A18" s="10" t="s">
        <v>44</v>
      </c>
      <c r="B18" s="101">
        <v>42438</v>
      </c>
      <c r="C18" s="104" t="s">
        <v>3</v>
      </c>
      <c r="D18" s="104" t="s">
        <v>3</v>
      </c>
      <c r="E18" s="105" t="s">
        <v>3</v>
      </c>
      <c r="F18" s="108"/>
      <c r="G18" s="104">
        <v>11049</v>
      </c>
      <c r="H18" s="104" t="s">
        <v>3</v>
      </c>
      <c r="I18" s="104" t="s">
        <v>3</v>
      </c>
      <c r="J18" s="105" t="s">
        <v>3</v>
      </c>
      <c r="K18" s="108"/>
      <c r="L18" s="108">
        <v>53487</v>
      </c>
      <c r="M18" s="102">
        <v>9313</v>
      </c>
      <c r="N18" s="102">
        <v>3128</v>
      </c>
      <c r="O18" s="103">
        <v>65928</v>
      </c>
    </row>
    <row r="19" spans="1:15" ht="15.75" x14ac:dyDescent="0.25">
      <c r="A19" s="10" t="s">
        <v>45</v>
      </c>
      <c r="B19" s="108">
        <v>45448</v>
      </c>
      <c r="C19" s="104" t="s">
        <v>3</v>
      </c>
      <c r="D19" s="104" t="s">
        <v>3</v>
      </c>
      <c r="E19" s="105" t="s">
        <v>3</v>
      </c>
      <c r="F19" s="108"/>
      <c r="G19" s="104">
        <v>11216</v>
      </c>
      <c r="H19" s="104" t="s">
        <v>3</v>
      </c>
      <c r="I19" s="104" t="s">
        <v>3</v>
      </c>
      <c r="J19" s="105" t="s">
        <v>3</v>
      </c>
      <c r="K19" s="108"/>
      <c r="L19" s="108">
        <v>56664</v>
      </c>
      <c r="M19" s="102">
        <v>9461</v>
      </c>
      <c r="N19" s="102">
        <v>3296</v>
      </c>
      <c r="O19" s="103">
        <v>69421</v>
      </c>
    </row>
    <row r="20" spans="1:15" ht="15.75" x14ac:dyDescent="0.25">
      <c r="A20" s="10" t="s">
        <v>46</v>
      </c>
      <c r="B20" s="108">
        <v>46717</v>
      </c>
      <c r="C20" s="104" t="s">
        <v>3</v>
      </c>
      <c r="D20" s="104" t="s">
        <v>3</v>
      </c>
      <c r="E20" s="105" t="s">
        <v>3</v>
      </c>
      <c r="F20" s="108"/>
      <c r="G20" s="104">
        <v>10891</v>
      </c>
      <c r="H20" s="104" t="s">
        <v>3</v>
      </c>
      <c r="I20" s="104" t="s">
        <v>3</v>
      </c>
      <c r="J20" s="105" t="s">
        <v>3</v>
      </c>
      <c r="K20" s="108"/>
      <c r="L20" s="108">
        <v>57608</v>
      </c>
      <c r="M20" s="102">
        <v>9282</v>
      </c>
      <c r="N20" s="102">
        <v>3386</v>
      </c>
      <c r="O20" s="103">
        <v>70276</v>
      </c>
    </row>
    <row r="21" spans="1:15" ht="15.75" x14ac:dyDescent="0.25">
      <c r="A21" s="10" t="s">
        <v>47</v>
      </c>
      <c r="B21" s="108">
        <v>45698</v>
      </c>
      <c r="C21" s="104" t="s">
        <v>3</v>
      </c>
      <c r="D21" s="104" t="s">
        <v>3</v>
      </c>
      <c r="E21" s="105" t="s">
        <v>3</v>
      </c>
      <c r="F21" s="108"/>
      <c r="G21" s="104">
        <v>10210</v>
      </c>
      <c r="H21" s="104" t="s">
        <v>3</v>
      </c>
      <c r="I21" s="104" t="s">
        <v>3</v>
      </c>
      <c r="J21" s="105" t="s">
        <v>3</v>
      </c>
      <c r="K21" s="108"/>
      <c r="L21" s="108">
        <v>55908</v>
      </c>
      <c r="M21" s="102">
        <v>9222</v>
      </c>
      <c r="N21" s="102">
        <v>3109</v>
      </c>
      <c r="O21" s="103">
        <v>68239</v>
      </c>
    </row>
    <row r="22" spans="1:15" ht="15.75" x14ac:dyDescent="0.25">
      <c r="A22" s="9" t="s">
        <v>2</v>
      </c>
      <c r="B22" s="102">
        <v>47350</v>
      </c>
      <c r="C22" s="104" t="s">
        <v>3</v>
      </c>
      <c r="D22" s="104" t="s">
        <v>3</v>
      </c>
      <c r="E22" s="105" t="s">
        <v>3</v>
      </c>
      <c r="F22" s="108"/>
      <c r="G22" s="104">
        <v>10930</v>
      </c>
      <c r="H22" s="102" t="s">
        <v>3</v>
      </c>
      <c r="I22" s="104" t="s">
        <v>3</v>
      </c>
      <c r="J22" s="105" t="s">
        <v>3</v>
      </c>
      <c r="K22" s="108"/>
      <c r="L22" s="108">
        <v>58280</v>
      </c>
      <c r="M22" s="102">
        <v>9316</v>
      </c>
      <c r="N22" s="102">
        <v>3486</v>
      </c>
      <c r="O22" s="103">
        <v>71082</v>
      </c>
    </row>
    <row r="23" spans="1:15" ht="15.75" x14ac:dyDescent="0.25">
      <c r="A23" s="9" t="s">
        <v>4</v>
      </c>
      <c r="B23" s="102">
        <v>44287</v>
      </c>
      <c r="C23" s="102" t="s">
        <v>3</v>
      </c>
      <c r="D23" s="102" t="s">
        <v>3</v>
      </c>
      <c r="E23" s="103" t="s">
        <v>3</v>
      </c>
      <c r="F23" s="108"/>
      <c r="G23" s="104">
        <v>10646</v>
      </c>
      <c r="H23" s="101" t="s">
        <v>3</v>
      </c>
      <c r="I23" s="104" t="s">
        <v>3</v>
      </c>
      <c r="J23" s="105" t="s">
        <v>3</v>
      </c>
      <c r="K23" s="106"/>
      <c r="L23" s="108">
        <v>54933</v>
      </c>
      <c r="M23" s="102">
        <v>9257</v>
      </c>
      <c r="N23" s="102">
        <v>3202</v>
      </c>
      <c r="O23" s="103">
        <v>67392</v>
      </c>
    </row>
    <row r="24" spans="1:15" ht="15.75" x14ac:dyDescent="0.25">
      <c r="A24" s="9" t="s">
        <v>5</v>
      </c>
      <c r="B24" s="101">
        <v>42850</v>
      </c>
      <c r="C24" s="104" t="s">
        <v>3</v>
      </c>
      <c r="D24" s="104">
        <f>Wales!C5</f>
        <v>2490</v>
      </c>
      <c r="E24" s="105" t="s">
        <v>3</v>
      </c>
      <c r="F24" s="108"/>
      <c r="G24" s="104">
        <v>11681</v>
      </c>
      <c r="H24" s="102" t="s">
        <v>3</v>
      </c>
      <c r="I24" s="102">
        <f>Wales!D5</f>
        <v>595.86286000000018</v>
      </c>
      <c r="J24" s="105" t="s">
        <v>3</v>
      </c>
      <c r="K24" s="108"/>
      <c r="L24" s="108">
        <v>54531</v>
      </c>
      <c r="M24" s="102">
        <v>8895</v>
      </c>
      <c r="N24" s="108">
        <f>Wales!B5</f>
        <v>3085.8628600000002</v>
      </c>
      <c r="O24" s="103">
        <v>66512</v>
      </c>
    </row>
    <row r="25" spans="1:15" ht="15.75" x14ac:dyDescent="0.25">
      <c r="A25" s="9" t="s">
        <v>6</v>
      </c>
      <c r="B25" s="101">
        <v>38652</v>
      </c>
      <c r="C25" s="104" t="s">
        <v>3</v>
      </c>
      <c r="D25" s="104">
        <f>Wales!C6</f>
        <v>2377</v>
      </c>
      <c r="E25" s="105" t="s">
        <v>3</v>
      </c>
      <c r="F25" s="108"/>
      <c r="G25" s="104">
        <v>10247</v>
      </c>
      <c r="H25" s="102" t="s">
        <v>3</v>
      </c>
      <c r="I25" s="102">
        <f>Wales!D6</f>
        <v>546.61293000000023</v>
      </c>
      <c r="J25" s="105" t="s">
        <v>3</v>
      </c>
      <c r="K25" s="108"/>
      <c r="L25" s="108">
        <v>48899</v>
      </c>
      <c r="M25" s="102">
        <v>7875</v>
      </c>
      <c r="N25" s="108">
        <f>Wales!B6</f>
        <v>2923.6129300000002</v>
      </c>
      <c r="O25" s="103">
        <v>59698</v>
      </c>
    </row>
    <row r="26" spans="1:15" ht="15.75" x14ac:dyDescent="0.25">
      <c r="A26" s="9" t="s">
        <v>7</v>
      </c>
      <c r="B26" s="101">
        <v>40029</v>
      </c>
      <c r="C26" s="104" t="s">
        <v>3</v>
      </c>
      <c r="D26" s="104">
        <f>Wales!C7</f>
        <v>2279</v>
      </c>
      <c r="E26" s="105" t="s">
        <v>3</v>
      </c>
      <c r="F26" s="108"/>
      <c r="G26" s="104">
        <v>10801</v>
      </c>
      <c r="H26" s="102" t="s">
        <v>3</v>
      </c>
      <c r="I26" s="102">
        <f>Wales!D7</f>
        <v>507.52200999999968</v>
      </c>
      <c r="J26" s="105" t="s">
        <v>3</v>
      </c>
      <c r="K26" s="108"/>
      <c r="L26" s="108">
        <v>50830</v>
      </c>
      <c r="M26" s="102">
        <v>8131</v>
      </c>
      <c r="N26" s="108">
        <f>Wales!B7</f>
        <v>2786.5220099999997</v>
      </c>
      <c r="O26" s="103">
        <v>61748</v>
      </c>
    </row>
    <row r="27" spans="1:15" ht="15.75" x14ac:dyDescent="0.25">
      <c r="A27" s="9" t="s">
        <v>8</v>
      </c>
      <c r="B27" s="101">
        <v>38288</v>
      </c>
      <c r="C27" s="104" t="s">
        <v>3</v>
      </c>
      <c r="D27" s="104">
        <f>Wales!C8</f>
        <v>2150</v>
      </c>
      <c r="E27" s="105" t="s">
        <v>3</v>
      </c>
      <c r="F27" s="108"/>
      <c r="G27" s="104">
        <v>9146</v>
      </c>
      <c r="H27" s="102" t="s">
        <v>3</v>
      </c>
      <c r="I27" s="102">
        <f>Wales!D8</f>
        <v>441.91438000000016</v>
      </c>
      <c r="J27" s="105" t="s">
        <v>3</v>
      </c>
      <c r="K27" s="108"/>
      <c r="L27" s="108">
        <v>47434</v>
      </c>
      <c r="M27" s="102">
        <v>7048</v>
      </c>
      <c r="N27" s="108">
        <f>Wales!B8</f>
        <v>2591.9143800000002</v>
      </c>
      <c r="O27" s="103">
        <v>57074</v>
      </c>
    </row>
    <row r="28" spans="1:15" ht="15.75" x14ac:dyDescent="0.25">
      <c r="A28" s="9" t="s">
        <v>9</v>
      </c>
      <c r="B28" s="101">
        <v>38307</v>
      </c>
      <c r="C28" s="109">
        <f>Scotland!C14</f>
        <v>5628</v>
      </c>
      <c r="D28" s="104">
        <f>Wales!C9</f>
        <v>2172</v>
      </c>
      <c r="E28" s="105">
        <f>SUM(B28:D28)</f>
        <v>46107</v>
      </c>
      <c r="F28" s="110"/>
      <c r="G28" s="104">
        <v>7941</v>
      </c>
      <c r="H28" s="108">
        <f>Scotland!D14</f>
        <v>1433</v>
      </c>
      <c r="I28" s="102">
        <f>Wales!D9</f>
        <v>376</v>
      </c>
      <c r="J28" s="111">
        <f>SUM(G28:I28)</f>
        <v>9750</v>
      </c>
      <c r="K28" s="108"/>
      <c r="L28" s="108">
        <v>46248</v>
      </c>
      <c r="M28" s="108">
        <f>Scotland!B14</f>
        <v>7061</v>
      </c>
      <c r="N28" s="108">
        <f>Wales!B9</f>
        <v>2548</v>
      </c>
      <c r="O28" s="111">
        <f t="shared" ref="O28:O40" si="0">SUM(E28+J28)</f>
        <v>55857</v>
      </c>
    </row>
    <row r="29" spans="1:15" ht="15.75" x14ac:dyDescent="0.25">
      <c r="A29" s="9" t="s">
        <v>10</v>
      </c>
      <c r="B29" s="101">
        <v>36660</v>
      </c>
      <c r="C29" s="109">
        <f>Scotland!C15</f>
        <v>5594</v>
      </c>
      <c r="D29" s="104">
        <f>Wales!C10</f>
        <v>1990</v>
      </c>
      <c r="E29" s="105">
        <f t="shared" ref="E29:E36" si="1">SUM(B29:D29)</f>
        <v>44244</v>
      </c>
      <c r="F29" s="110"/>
      <c r="G29" s="104">
        <v>7762</v>
      </c>
      <c r="H29" s="108">
        <f>Scotland!D15</f>
        <v>1369</v>
      </c>
      <c r="I29" s="102">
        <f>Wales!D10</f>
        <v>409.94183999999996</v>
      </c>
      <c r="J29" s="111">
        <f t="shared" ref="J29:J36" si="2">SUM(G29:I29)</f>
        <v>9540.9418399999995</v>
      </c>
      <c r="K29" s="108"/>
      <c r="L29" s="108">
        <v>44422</v>
      </c>
      <c r="M29" s="108">
        <f>Scotland!B15</f>
        <v>6963</v>
      </c>
      <c r="N29" s="108">
        <f>Wales!B10</f>
        <v>2399.94184</v>
      </c>
      <c r="O29" s="111">
        <f t="shared" si="0"/>
        <v>53784.94184</v>
      </c>
    </row>
    <row r="30" spans="1:15" ht="15.75" x14ac:dyDescent="0.25">
      <c r="A30" s="9" t="s">
        <v>11</v>
      </c>
      <c r="B30" s="101">
        <v>34258</v>
      </c>
      <c r="C30" s="109">
        <f>Scotland!C16</f>
        <v>5479</v>
      </c>
      <c r="D30" s="104">
        <f>Wales!C11</f>
        <v>2034.5969399999999</v>
      </c>
      <c r="E30" s="105">
        <f t="shared" si="1"/>
        <v>41771.596940000003</v>
      </c>
      <c r="F30" s="108"/>
      <c r="G30" s="104">
        <v>7078</v>
      </c>
      <c r="H30" s="108">
        <f>Scotland!D16</f>
        <v>1187</v>
      </c>
      <c r="I30" s="102">
        <f>Wales!D11</f>
        <v>345.41267000000016</v>
      </c>
      <c r="J30" s="111">
        <f t="shared" si="2"/>
        <v>8610.4126699999997</v>
      </c>
      <c r="K30" s="108"/>
      <c r="L30" s="108">
        <v>41336</v>
      </c>
      <c r="M30" s="108">
        <f>Scotland!B16</f>
        <v>6666</v>
      </c>
      <c r="N30" s="108">
        <f>Wales!B11</f>
        <v>2380.0096100000001</v>
      </c>
      <c r="O30" s="111">
        <f t="shared" si="0"/>
        <v>50382.009610000001</v>
      </c>
    </row>
    <row r="31" spans="1:15" ht="15.75" x14ac:dyDescent="0.25">
      <c r="A31" s="9" t="s">
        <v>12</v>
      </c>
      <c r="B31" s="101">
        <v>32428</v>
      </c>
      <c r="C31" s="109">
        <f>Scotland!C17</f>
        <v>5397</v>
      </c>
      <c r="D31" s="104">
        <f>Wales!C12</f>
        <v>1919</v>
      </c>
      <c r="E31" s="105">
        <f t="shared" si="1"/>
        <v>39744</v>
      </c>
      <c r="F31" s="108"/>
      <c r="G31" s="104">
        <v>6156</v>
      </c>
      <c r="H31" s="108">
        <f>Scotland!D17</f>
        <v>1308</v>
      </c>
      <c r="I31" s="102">
        <f>Wales!D12</f>
        <v>338</v>
      </c>
      <c r="J31" s="111">
        <f t="shared" si="2"/>
        <v>7802</v>
      </c>
      <c r="K31" s="108"/>
      <c r="L31" s="108">
        <v>38584</v>
      </c>
      <c r="M31" s="108">
        <f>Scotland!B17</f>
        <v>6705</v>
      </c>
      <c r="N31" s="108">
        <f>Wales!B12</f>
        <v>2257</v>
      </c>
      <c r="O31" s="111">
        <f t="shared" si="0"/>
        <v>47546</v>
      </c>
    </row>
    <row r="32" spans="1:15" ht="15.75" x14ac:dyDescent="0.25">
      <c r="A32" s="9" t="s">
        <v>13</v>
      </c>
      <c r="B32" s="101">
        <v>33032</v>
      </c>
      <c r="C32" s="109">
        <f>Scotland!C18</f>
        <v>5379</v>
      </c>
      <c r="D32" s="104">
        <f>Wales!C13</f>
        <v>1864</v>
      </c>
      <c r="E32" s="105">
        <f t="shared" si="1"/>
        <v>40275</v>
      </c>
      <c r="F32" s="108"/>
      <c r="G32" s="104">
        <v>5344</v>
      </c>
      <c r="H32" s="108">
        <f>Scotland!D18</f>
        <v>1194</v>
      </c>
      <c r="I32" s="102">
        <f>Wales!D13</f>
        <v>338</v>
      </c>
      <c r="J32" s="111">
        <f t="shared" si="2"/>
        <v>6876</v>
      </c>
      <c r="K32" s="108"/>
      <c r="L32" s="108">
        <v>38376</v>
      </c>
      <c r="M32" s="108">
        <f>Scotland!B18</f>
        <v>6573</v>
      </c>
      <c r="N32" s="108">
        <f>Wales!B13</f>
        <v>2202</v>
      </c>
      <c r="O32" s="111">
        <f t="shared" si="0"/>
        <v>47151</v>
      </c>
    </row>
    <row r="33" spans="1:15" ht="15.75" x14ac:dyDescent="0.25">
      <c r="A33" s="9" t="s">
        <v>14</v>
      </c>
      <c r="B33" s="101">
        <f>England!C31</f>
        <v>31711</v>
      </c>
      <c r="C33" s="109">
        <f>Scotland!C19</f>
        <v>5214</v>
      </c>
      <c r="D33" s="104">
        <f>Wales!C14</f>
        <v>1826</v>
      </c>
      <c r="E33" s="105">
        <f t="shared" si="1"/>
        <v>38751</v>
      </c>
      <c r="F33" s="108"/>
      <c r="G33" s="112">
        <f>England!E31</f>
        <v>4891</v>
      </c>
      <c r="H33" s="108">
        <f>Scotland!D19</f>
        <v>1086</v>
      </c>
      <c r="I33" s="102">
        <f>Wales!D14</f>
        <v>282</v>
      </c>
      <c r="J33" s="111">
        <f t="shared" si="2"/>
        <v>6259</v>
      </c>
      <c r="K33" s="108"/>
      <c r="L33" s="101">
        <f>England!B31</f>
        <v>36602</v>
      </c>
      <c r="M33" s="108">
        <f>Scotland!B19</f>
        <v>6300</v>
      </c>
      <c r="N33" s="108">
        <f>Wales!B14</f>
        <v>2108</v>
      </c>
      <c r="O33" s="111">
        <f t="shared" si="0"/>
        <v>45010</v>
      </c>
    </row>
    <row r="34" spans="1:15" ht="15.75" x14ac:dyDescent="0.25">
      <c r="A34" s="9" t="s">
        <v>15</v>
      </c>
      <c r="B34" s="101">
        <f>England!C32</f>
        <v>30791</v>
      </c>
      <c r="C34" s="109">
        <f>Scotland!C20</f>
        <v>5121</v>
      </c>
      <c r="D34" s="104">
        <f>Wales!C15</f>
        <v>1789</v>
      </c>
      <c r="E34" s="105">
        <f t="shared" si="1"/>
        <v>37701</v>
      </c>
      <c r="F34" s="108"/>
      <c r="G34" s="112">
        <f>England!E32</f>
        <v>4612</v>
      </c>
      <c r="H34" s="108">
        <f>Scotland!D20</f>
        <v>1039</v>
      </c>
      <c r="I34" s="102">
        <f>Wales!D15</f>
        <v>233</v>
      </c>
      <c r="J34" s="111">
        <f t="shared" si="2"/>
        <v>5884</v>
      </c>
      <c r="K34" s="108"/>
      <c r="L34" s="101">
        <f>England!B32</f>
        <v>35403</v>
      </c>
      <c r="M34" s="108">
        <f>Scotland!B20</f>
        <v>6160</v>
      </c>
      <c r="N34" s="108">
        <f>Wales!B15</f>
        <v>2022</v>
      </c>
      <c r="O34" s="111">
        <f t="shared" si="0"/>
        <v>43585</v>
      </c>
    </row>
    <row r="35" spans="1:15" ht="15.75" x14ac:dyDescent="0.25">
      <c r="A35" s="9" t="s">
        <v>16</v>
      </c>
      <c r="B35" s="101">
        <f>England!C33</f>
        <v>29669</v>
      </c>
      <c r="C35" s="109">
        <f>Scotland!C21</f>
        <v>5004</v>
      </c>
      <c r="D35" s="104">
        <f>Wales!C16</f>
        <v>1725</v>
      </c>
      <c r="E35" s="105">
        <f t="shared" si="1"/>
        <v>36398</v>
      </c>
      <c r="F35" s="108"/>
      <c r="G35" s="112">
        <f>England!E33</f>
        <v>3626</v>
      </c>
      <c r="H35" s="108">
        <f>Scotland!D21</f>
        <v>832</v>
      </c>
      <c r="I35" s="102">
        <f>Wales!D16</f>
        <v>186</v>
      </c>
      <c r="J35" s="111">
        <f t="shared" si="2"/>
        <v>4644</v>
      </c>
      <c r="K35" s="108"/>
      <c r="L35" s="101">
        <f>England!B33</f>
        <v>33295</v>
      </c>
      <c r="M35" s="108">
        <f>Scotland!B21</f>
        <v>5836</v>
      </c>
      <c r="N35" s="108">
        <f>Wales!B16</f>
        <v>1911</v>
      </c>
      <c r="O35" s="111">
        <f t="shared" si="0"/>
        <v>41042</v>
      </c>
    </row>
    <row r="36" spans="1:15" ht="15.75" x14ac:dyDescent="0.25">
      <c r="A36" s="9" t="s">
        <v>17</v>
      </c>
      <c r="B36" s="101">
        <f>England!C34</f>
        <v>28611</v>
      </c>
      <c r="C36" s="109">
        <f>Scotland!C22</f>
        <v>4684</v>
      </c>
      <c r="D36" s="104">
        <f>Wales!C17</f>
        <v>1732</v>
      </c>
      <c r="E36" s="105">
        <f t="shared" si="1"/>
        <v>35027</v>
      </c>
      <c r="F36" s="108"/>
      <c r="G36" s="112">
        <f>England!E34</f>
        <v>3297</v>
      </c>
      <c r="H36" s="108">
        <f>Scotland!D22</f>
        <v>650</v>
      </c>
      <c r="I36" s="102">
        <f>Wales!D17</f>
        <v>178</v>
      </c>
      <c r="J36" s="111">
        <f t="shared" si="2"/>
        <v>4125</v>
      </c>
      <c r="K36" s="108"/>
      <c r="L36" s="101">
        <f>England!B34</f>
        <v>31908</v>
      </c>
      <c r="M36" s="108">
        <f>Scotland!B22</f>
        <v>5334</v>
      </c>
      <c r="N36" s="108">
        <f>Wales!B17</f>
        <v>1910</v>
      </c>
      <c r="O36" s="111">
        <f t="shared" si="0"/>
        <v>39152</v>
      </c>
    </row>
    <row r="37" spans="1:15" ht="15.75" x14ac:dyDescent="0.25">
      <c r="A37" s="9" t="s">
        <v>18</v>
      </c>
      <c r="B37" s="101">
        <f>England!C35</f>
        <v>28319</v>
      </c>
      <c r="C37" s="109">
        <f>Scotland!C23</f>
        <v>4961</v>
      </c>
      <c r="D37" s="104">
        <f>Wales!C18</f>
        <v>1635</v>
      </c>
      <c r="E37" s="105">
        <f>SUM(B37:D37)</f>
        <v>34915</v>
      </c>
      <c r="F37" s="112"/>
      <c r="G37" s="112">
        <f>England!E35</f>
        <v>3013</v>
      </c>
      <c r="H37" s="108">
        <f>Scotland!D23</f>
        <v>621</v>
      </c>
      <c r="I37" s="102">
        <f>Wales!D18</f>
        <v>173</v>
      </c>
      <c r="J37" s="113">
        <f>SUM(G37:I37)</f>
        <v>3807</v>
      </c>
      <c r="K37" s="112"/>
      <c r="L37" s="101">
        <f>England!B35</f>
        <v>31332</v>
      </c>
      <c r="M37" s="108">
        <f>Scotland!B23</f>
        <v>5582</v>
      </c>
      <c r="N37" s="108">
        <f>Wales!B18</f>
        <v>1808</v>
      </c>
      <c r="O37" s="113">
        <f t="shared" si="0"/>
        <v>38722</v>
      </c>
    </row>
    <row r="38" spans="1:15" ht="15.75" x14ac:dyDescent="0.25">
      <c r="A38" s="9" t="s">
        <v>86</v>
      </c>
      <c r="B38" s="112">
        <f>England!C36</f>
        <v>28355</v>
      </c>
      <c r="C38" s="109">
        <f>Scotland!C24</f>
        <v>5072</v>
      </c>
      <c r="D38" s="104">
        <f>Wales!C19</f>
        <v>1609</v>
      </c>
      <c r="E38" s="105">
        <f>SUM(B38:D38)</f>
        <v>35036</v>
      </c>
      <c r="F38" s="112"/>
      <c r="G38" s="112">
        <f>England!E36</f>
        <v>3016</v>
      </c>
      <c r="H38" s="108">
        <f>Scotland!D24</f>
        <v>605</v>
      </c>
      <c r="I38" s="102">
        <f>Wales!D19</f>
        <v>166</v>
      </c>
      <c r="J38" s="113">
        <f>SUM(G38:I38)</f>
        <v>3787</v>
      </c>
      <c r="K38" s="112"/>
      <c r="L38" s="101">
        <f>England!B36</f>
        <v>31371</v>
      </c>
      <c r="M38" s="108">
        <f>Scotland!B24</f>
        <v>5677</v>
      </c>
      <c r="N38" s="108">
        <f>Wales!B19</f>
        <v>1775</v>
      </c>
      <c r="O38" s="113">
        <f t="shared" si="0"/>
        <v>38823</v>
      </c>
    </row>
    <row r="39" spans="1:15" ht="15.75" x14ac:dyDescent="0.25">
      <c r="A39" s="9" t="s">
        <v>105</v>
      </c>
      <c r="B39" s="104">
        <f>England!C37</f>
        <v>27239</v>
      </c>
      <c r="C39" s="109">
        <f>Scotland!C25</f>
        <v>4930</v>
      </c>
      <c r="D39" s="104">
        <f>Wales!C20</f>
        <v>1719</v>
      </c>
      <c r="E39" s="105">
        <f>SUM(B39:D39)</f>
        <v>33888</v>
      </c>
      <c r="F39" s="104"/>
      <c r="G39" s="104">
        <f>England!E37</f>
        <v>3106</v>
      </c>
      <c r="H39" s="112">
        <f>Scotland!D25</f>
        <v>618</v>
      </c>
      <c r="I39" s="104">
        <f>Wales!D20</f>
        <v>139</v>
      </c>
      <c r="J39" s="105">
        <f>SUM(G39:I39)</f>
        <v>3863</v>
      </c>
      <c r="K39" s="104"/>
      <c r="L39" s="104">
        <f>England!B37</f>
        <v>30345</v>
      </c>
      <c r="M39" s="112">
        <f>Scotland!B25</f>
        <v>5548</v>
      </c>
      <c r="N39" s="112">
        <f>Wales!B20</f>
        <v>1858</v>
      </c>
      <c r="O39" s="105">
        <f t="shared" si="0"/>
        <v>37751</v>
      </c>
    </row>
    <row r="40" spans="1:15" ht="16.5" thickBot="1" x14ac:dyDescent="0.3">
      <c r="A40" s="117" t="s">
        <v>116</v>
      </c>
      <c r="B40" s="107">
        <f>England!C38</f>
        <v>27560</v>
      </c>
      <c r="C40" s="124">
        <f>Scotland!C26</f>
        <v>4752</v>
      </c>
      <c r="D40" s="107">
        <f>Wales!C21</f>
        <v>1485</v>
      </c>
      <c r="E40" s="105">
        <f>SUM(B40:D40)</f>
        <v>33797</v>
      </c>
      <c r="F40" s="107"/>
      <c r="G40" s="107">
        <f>England!E38</f>
        <v>3224</v>
      </c>
      <c r="H40" s="107">
        <f>Scotland!D26</f>
        <v>558</v>
      </c>
      <c r="I40" s="107">
        <f>Wales!D21</f>
        <v>132</v>
      </c>
      <c r="J40" s="105">
        <f>SUM(G40:I40)</f>
        <v>3914</v>
      </c>
      <c r="K40" s="107"/>
      <c r="L40" s="107">
        <f>England!B38</f>
        <v>30784</v>
      </c>
      <c r="M40" s="107">
        <f>Scotland!B26</f>
        <v>5310</v>
      </c>
      <c r="N40" s="107">
        <f>Wales!B21</f>
        <v>1617</v>
      </c>
      <c r="O40" s="105">
        <f t="shared" si="0"/>
        <v>37711</v>
      </c>
    </row>
    <row r="43" spans="1:15" ht="15.75" x14ac:dyDescent="0.25">
      <c r="A43" s="153"/>
      <c r="B43" s="153"/>
      <c r="C43" s="153"/>
      <c r="D43" s="153"/>
      <c r="E43" s="153"/>
      <c r="F43" s="153"/>
      <c r="G43" s="153"/>
      <c r="H43" s="153"/>
      <c r="I43" s="153"/>
      <c r="J43" s="153"/>
    </row>
    <row r="44" spans="1:15" ht="15.75" x14ac:dyDescent="0.25">
      <c r="A44" s="153"/>
      <c r="B44" s="153"/>
      <c r="C44" s="153"/>
      <c r="D44" s="153"/>
      <c r="E44" s="153"/>
      <c r="F44" s="153"/>
      <c r="G44" s="153"/>
      <c r="H44" s="153"/>
      <c r="I44" s="153"/>
      <c r="J44" s="153"/>
    </row>
    <row r="46" spans="1:15" ht="15.75" x14ac:dyDescent="0.25">
      <c r="A46" s="5"/>
      <c r="B46" s="1"/>
      <c r="C46" s="1"/>
      <c r="D46" s="1"/>
      <c r="E46" s="1"/>
      <c r="F46" s="1"/>
      <c r="G46" s="1"/>
      <c r="H46" s="1"/>
      <c r="I46" s="1"/>
      <c r="J46" s="1"/>
    </row>
    <row r="47" spans="1:15" x14ac:dyDescent="0.2">
      <c r="A47" s="159"/>
      <c r="B47" s="155"/>
      <c r="C47" s="155"/>
      <c r="D47" s="155"/>
      <c r="E47" s="155"/>
      <c r="F47" s="155"/>
      <c r="G47" s="155"/>
      <c r="H47" s="155"/>
      <c r="I47" s="155"/>
      <c r="J47" s="155"/>
    </row>
    <row r="49" spans="1:10" x14ac:dyDescent="0.2">
      <c r="A49" s="155"/>
      <c r="B49" s="155"/>
      <c r="C49" s="155"/>
      <c r="D49" s="155"/>
      <c r="E49" s="155"/>
      <c r="F49" s="155"/>
      <c r="G49" s="155"/>
      <c r="H49" s="155"/>
      <c r="I49" s="155"/>
      <c r="J49" s="155"/>
    </row>
    <row r="50" spans="1:10" ht="15.75" x14ac:dyDescent="0.25">
      <c r="A50" s="156"/>
      <c r="B50" s="155"/>
      <c r="C50" s="155"/>
      <c r="D50" s="155"/>
      <c r="E50" s="155"/>
      <c r="F50" s="155"/>
      <c r="G50" s="155"/>
      <c r="H50" s="155"/>
      <c r="I50" s="155"/>
      <c r="J50" s="155"/>
    </row>
    <row r="51" spans="1:10" ht="30" customHeight="1" x14ac:dyDescent="0.2"/>
    <row r="52" spans="1:10" x14ac:dyDescent="0.2">
      <c r="A52" s="155"/>
      <c r="B52" s="155"/>
      <c r="C52" s="155"/>
      <c r="D52" s="155"/>
      <c r="E52" s="155"/>
      <c r="F52" s="155"/>
      <c r="G52" s="155"/>
      <c r="H52" s="155"/>
      <c r="I52" s="155"/>
      <c r="J52" s="155"/>
    </row>
    <row r="54" spans="1:10" x14ac:dyDescent="0.2">
      <c r="B54" s="1"/>
      <c r="C54" s="1"/>
      <c r="D54" s="1"/>
      <c r="E54" s="1"/>
      <c r="F54" s="1"/>
      <c r="G54" s="1"/>
      <c r="H54" s="1"/>
      <c r="I54" s="1"/>
      <c r="J54" s="1"/>
    </row>
    <row r="55" spans="1:10" ht="15.75" x14ac:dyDescent="0.25">
      <c r="A55" s="6"/>
      <c r="B55" s="1"/>
      <c r="C55" s="1"/>
      <c r="D55" s="1"/>
      <c r="E55" s="1"/>
      <c r="F55" s="1"/>
      <c r="G55" s="1"/>
      <c r="H55" s="1"/>
      <c r="I55" s="1"/>
      <c r="J55" s="1"/>
    </row>
    <row r="56" spans="1:10" ht="15.75" x14ac:dyDescent="0.25">
      <c r="A56" s="7"/>
      <c r="B56" s="1"/>
      <c r="C56" s="1"/>
      <c r="D56" s="1"/>
      <c r="E56" s="1"/>
      <c r="F56" s="1"/>
      <c r="G56" s="1"/>
      <c r="H56" s="1"/>
      <c r="I56" s="1"/>
      <c r="J56" s="8"/>
    </row>
    <row r="57" spans="1:10" ht="15.75" x14ac:dyDescent="0.25">
      <c r="A57" s="7"/>
      <c r="B57" s="1"/>
      <c r="C57" s="1"/>
      <c r="D57" s="1"/>
      <c r="E57" s="1"/>
      <c r="F57" s="1"/>
      <c r="G57" s="1"/>
      <c r="H57" s="1"/>
      <c r="I57" s="1"/>
      <c r="J57" s="4"/>
    </row>
  </sheetData>
  <sheetProtection selectLockedCells="1" selectUnlockedCells="1"/>
  <mergeCells count="8">
    <mergeCell ref="A49:J49"/>
    <mergeCell ref="A50:J50"/>
    <mergeCell ref="A52:J52"/>
    <mergeCell ref="B1:E1"/>
    <mergeCell ref="B2:E2"/>
    <mergeCell ref="A43:J43"/>
    <mergeCell ref="A44:J44"/>
    <mergeCell ref="A47:J47"/>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89"/>
  <sheetViews>
    <sheetView workbookViewId="0">
      <pane ySplit="1" topLeftCell="A21" activePane="bottomLeft" state="frozen"/>
      <selection activeCell="C41" sqref="C41"/>
      <selection pane="bottomLeft" activeCell="E88" sqref="E88"/>
    </sheetView>
  </sheetViews>
  <sheetFormatPr defaultColWidth="8.88671875" defaultRowHeight="15.75" x14ac:dyDescent="0.25"/>
  <cols>
    <col min="1" max="1" width="18.109375" style="23" customWidth="1"/>
    <col min="2" max="2" width="17.33203125" style="23" customWidth="1"/>
    <col min="3" max="16384" width="8.88671875" style="23"/>
  </cols>
  <sheetData>
    <row r="1" spans="1:8" ht="16.5" thickBot="1" x14ac:dyDescent="0.3">
      <c r="A1" s="24"/>
      <c r="B1" s="24" t="s">
        <v>58</v>
      </c>
      <c r="C1" s="158" t="s">
        <v>57</v>
      </c>
      <c r="D1" s="158"/>
      <c r="E1" s="24" t="s">
        <v>19</v>
      </c>
      <c r="F1" s="9"/>
    </row>
    <row r="2" spans="1:8" x14ac:dyDescent="0.25">
      <c r="A2" s="23" t="s">
        <v>59</v>
      </c>
      <c r="B2" s="67">
        <v>44601</v>
      </c>
      <c r="C2" s="69">
        <v>40961</v>
      </c>
      <c r="E2" s="16">
        <f t="shared" ref="E2:E3" si="0">(B2-C2)</f>
        <v>3640</v>
      </c>
      <c r="F2" s="16"/>
    </row>
    <row r="3" spans="1:8" x14ac:dyDescent="0.25">
      <c r="A3" s="23" t="s">
        <v>60</v>
      </c>
      <c r="B3" s="67">
        <v>44094</v>
      </c>
      <c r="C3" s="69">
        <v>40212</v>
      </c>
      <c r="E3" s="16">
        <f t="shared" si="0"/>
        <v>3882</v>
      </c>
      <c r="F3" s="16"/>
    </row>
    <row r="4" spans="1:8" x14ac:dyDescent="0.25">
      <c r="A4" s="23" t="s">
        <v>32</v>
      </c>
      <c r="B4" s="15">
        <v>44964</v>
      </c>
      <c r="C4" s="20">
        <v>40961</v>
      </c>
      <c r="D4" s="16"/>
      <c r="E4" s="16">
        <f>(B4-C4)</f>
        <v>4003</v>
      </c>
      <c r="F4" s="16"/>
      <c r="H4" s="16"/>
    </row>
    <row r="5" spans="1:8" x14ac:dyDescent="0.25">
      <c r="A5" s="23" t="s">
        <v>33</v>
      </c>
      <c r="B5" s="15">
        <v>47115</v>
      </c>
      <c r="C5" s="20">
        <v>40212</v>
      </c>
      <c r="D5" s="16"/>
      <c r="E5" s="16">
        <f t="shared" ref="E5:E34" si="1">(B5-C5)</f>
        <v>6903</v>
      </c>
      <c r="F5" s="16"/>
    </row>
    <row r="6" spans="1:8" x14ac:dyDescent="0.25">
      <c r="A6" s="23" t="s">
        <v>34</v>
      </c>
      <c r="B6" s="15">
        <v>49029</v>
      </c>
      <c r="C6" s="20">
        <v>40599</v>
      </c>
      <c r="D6" s="16"/>
      <c r="E6" s="16">
        <f t="shared" si="1"/>
        <v>8430</v>
      </c>
      <c r="F6" s="16"/>
    </row>
    <row r="7" spans="1:8" x14ac:dyDescent="0.25">
      <c r="A7" s="23" t="s">
        <v>35</v>
      </c>
      <c r="B7" s="15">
        <v>49291</v>
      </c>
      <c r="C7" s="20">
        <v>42115</v>
      </c>
      <c r="D7" s="16"/>
      <c r="E7" s="16">
        <f t="shared" si="1"/>
        <v>7176</v>
      </c>
      <c r="F7" s="16"/>
    </row>
    <row r="8" spans="1:8" x14ac:dyDescent="0.25">
      <c r="A8" s="23" t="s">
        <v>36</v>
      </c>
      <c r="B8" s="15">
        <v>48850</v>
      </c>
      <c r="C8" s="20">
        <v>43311</v>
      </c>
      <c r="D8" s="16"/>
      <c r="E8" s="16">
        <f t="shared" si="1"/>
        <v>5539</v>
      </c>
      <c r="F8" s="16"/>
    </row>
    <row r="9" spans="1:8" x14ac:dyDescent="0.25">
      <c r="A9" s="23" t="s">
        <v>37</v>
      </c>
      <c r="B9" s="15">
        <v>49471</v>
      </c>
      <c r="C9" s="20">
        <v>43641</v>
      </c>
      <c r="D9" s="16"/>
      <c r="E9" s="16">
        <f t="shared" si="1"/>
        <v>5830</v>
      </c>
      <c r="F9" s="16"/>
    </row>
    <row r="10" spans="1:8" x14ac:dyDescent="0.25">
      <c r="A10" s="23" t="s">
        <v>38</v>
      </c>
      <c r="B10" s="15">
        <v>49920</v>
      </c>
      <c r="C10" s="20">
        <v>42810</v>
      </c>
      <c r="D10" s="16"/>
      <c r="E10" s="16">
        <f t="shared" si="1"/>
        <v>7110</v>
      </c>
      <c r="F10" s="16"/>
    </row>
    <row r="11" spans="1:8" x14ac:dyDescent="0.25">
      <c r="A11" s="23" t="s">
        <v>39</v>
      </c>
      <c r="B11" s="15">
        <v>48631</v>
      </c>
      <c r="C11" s="20">
        <v>43271</v>
      </c>
      <c r="D11" s="16"/>
      <c r="E11" s="16">
        <f t="shared" si="1"/>
        <v>5360</v>
      </c>
      <c r="F11" s="16"/>
    </row>
    <row r="12" spans="1:8" x14ac:dyDescent="0.25">
      <c r="A12" s="23" t="s">
        <v>40</v>
      </c>
      <c r="B12" s="15">
        <v>49558</v>
      </c>
      <c r="C12" s="20">
        <v>42769</v>
      </c>
      <c r="D12" s="16"/>
      <c r="E12" s="16">
        <f t="shared" si="1"/>
        <v>6789</v>
      </c>
      <c r="F12" s="16"/>
    </row>
    <row r="13" spans="1:8" x14ac:dyDescent="0.25">
      <c r="A13" s="23" t="s">
        <v>41</v>
      </c>
      <c r="B13" s="15">
        <v>50199</v>
      </c>
      <c r="C13" s="20">
        <v>41455</v>
      </c>
      <c r="D13" s="16"/>
      <c r="E13" s="16">
        <f t="shared" si="1"/>
        <v>8744</v>
      </c>
      <c r="F13" s="16"/>
    </row>
    <row r="14" spans="1:8" x14ac:dyDescent="0.25">
      <c r="A14" s="23" t="s">
        <v>42</v>
      </c>
      <c r="B14" s="15">
        <v>50960</v>
      </c>
      <c r="C14" s="20">
        <v>41941</v>
      </c>
      <c r="D14" s="16"/>
      <c r="E14" s="16">
        <f t="shared" si="1"/>
        <v>9019</v>
      </c>
      <c r="F14" s="16"/>
    </row>
    <row r="15" spans="1:8" x14ac:dyDescent="0.25">
      <c r="A15" s="23" t="s">
        <v>43</v>
      </c>
      <c r="B15" s="15">
        <v>51863</v>
      </c>
      <c r="C15" s="20">
        <v>41920</v>
      </c>
      <c r="D15" s="16"/>
      <c r="E15" s="16">
        <f t="shared" si="1"/>
        <v>9943</v>
      </c>
      <c r="F15" s="16"/>
    </row>
    <row r="16" spans="1:8" x14ac:dyDescent="0.25">
      <c r="A16" s="23" t="s">
        <v>44</v>
      </c>
      <c r="B16" s="15">
        <v>53487</v>
      </c>
      <c r="C16" s="20">
        <v>42022.539690799997</v>
      </c>
      <c r="D16" s="16"/>
      <c r="E16" s="16">
        <f t="shared" si="1"/>
        <v>11464.460309200003</v>
      </c>
      <c r="F16" s="16"/>
    </row>
    <row r="17" spans="1:6" x14ac:dyDescent="0.25">
      <c r="A17" s="23" t="s">
        <v>45</v>
      </c>
      <c r="B17" s="15">
        <v>56664</v>
      </c>
      <c r="C17" s="16">
        <v>40850.516156709957</v>
      </c>
      <c r="D17" s="16"/>
      <c r="E17" s="16">
        <f t="shared" si="1"/>
        <v>15813.483843290043</v>
      </c>
      <c r="F17" s="16"/>
    </row>
    <row r="18" spans="1:6" x14ac:dyDescent="0.25">
      <c r="A18" s="23" t="s">
        <v>46</v>
      </c>
      <c r="B18" s="15">
        <v>57608</v>
      </c>
      <c r="C18" s="16">
        <v>42438.293401054005</v>
      </c>
      <c r="D18" s="16"/>
      <c r="E18" s="16">
        <f t="shared" si="1"/>
        <v>15169.706598945995</v>
      </c>
      <c r="F18" s="16"/>
    </row>
    <row r="19" spans="1:6" x14ac:dyDescent="0.25">
      <c r="A19" s="23" t="s">
        <v>47</v>
      </c>
      <c r="B19" s="15">
        <v>55908</v>
      </c>
      <c r="C19" s="16">
        <v>45448.257978858986</v>
      </c>
      <c r="D19" s="16"/>
      <c r="E19" s="16">
        <f t="shared" si="1"/>
        <v>10459.742021141014</v>
      </c>
      <c r="F19" s="16"/>
    </row>
    <row r="20" spans="1:6" x14ac:dyDescent="0.25">
      <c r="A20" s="23" t="s">
        <v>2</v>
      </c>
      <c r="B20" s="15">
        <v>58280</v>
      </c>
      <c r="C20" s="17">
        <v>46716.844346734084</v>
      </c>
      <c r="D20" s="16"/>
      <c r="E20" s="16">
        <f t="shared" si="1"/>
        <v>11563.155653265916</v>
      </c>
      <c r="F20" s="16"/>
    </row>
    <row r="21" spans="1:6" x14ac:dyDescent="0.25">
      <c r="A21" s="23" t="s">
        <v>4</v>
      </c>
      <c r="B21" s="15">
        <v>54933</v>
      </c>
      <c r="C21" s="17">
        <v>45698.287128282973</v>
      </c>
      <c r="D21" s="16"/>
      <c r="E21" s="16">
        <f t="shared" si="1"/>
        <v>9234.7128717170272</v>
      </c>
      <c r="F21" s="16"/>
    </row>
    <row r="22" spans="1:6" x14ac:dyDescent="0.25">
      <c r="A22" s="23" t="s">
        <v>5</v>
      </c>
      <c r="B22" s="15">
        <v>54531</v>
      </c>
      <c r="C22" s="20">
        <v>42850</v>
      </c>
      <c r="D22" s="16"/>
      <c r="E22" s="16">
        <f t="shared" si="1"/>
        <v>11681</v>
      </c>
      <c r="F22" s="16"/>
    </row>
    <row r="23" spans="1:6" x14ac:dyDescent="0.25">
      <c r="A23" s="23" t="s">
        <v>6</v>
      </c>
      <c r="B23" s="15">
        <v>48899</v>
      </c>
      <c r="C23" s="20">
        <v>38652</v>
      </c>
      <c r="D23" s="16"/>
      <c r="E23" s="16">
        <f t="shared" si="1"/>
        <v>10247</v>
      </c>
      <c r="F23" s="16"/>
    </row>
    <row r="24" spans="1:6" x14ac:dyDescent="0.25">
      <c r="A24" s="23" t="s">
        <v>7</v>
      </c>
      <c r="B24" s="15">
        <v>50830</v>
      </c>
      <c r="C24" s="20">
        <v>40029</v>
      </c>
      <c r="D24" s="16"/>
      <c r="E24" s="16">
        <f t="shared" si="1"/>
        <v>10801</v>
      </c>
      <c r="F24" s="16"/>
    </row>
    <row r="25" spans="1:6" x14ac:dyDescent="0.25">
      <c r="A25" s="23" t="s">
        <v>8</v>
      </c>
      <c r="B25" s="15">
        <v>47434</v>
      </c>
      <c r="C25" s="20">
        <v>38288</v>
      </c>
      <c r="D25" s="16"/>
      <c r="E25" s="16">
        <f t="shared" si="1"/>
        <v>9146</v>
      </c>
      <c r="F25" s="16"/>
    </row>
    <row r="26" spans="1:6" x14ac:dyDescent="0.25">
      <c r="A26" s="23" t="s">
        <v>9</v>
      </c>
      <c r="B26" s="15">
        <v>46248</v>
      </c>
      <c r="C26" s="20">
        <v>38307</v>
      </c>
      <c r="D26" s="16"/>
      <c r="E26" s="16">
        <f t="shared" si="1"/>
        <v>7941</v>
      </c>
      <c r="F26" s="16"/>
    </row>
    <row r="27" spans="1:6" x14ac:dyDescent="0.25">
      <c r="A27" s="23" t="s">
        <v>10</v>
      </c>
      <c r="B27" s="15">
        <v>44422</v>
      </c>
      <c r="C27" s="20">
        <v>36660</v>
      </c>
      <c r="D27" s="16"/>
      <c r="E27" s="16">
        <f t="shared" si="1"/>
        <v>7762</v>
      </c>
      <c r="F27" s="16"/>
    </row>
    <row r="28" spans="1:6" x14ac:dyDescent="0.25">
      <c r="A28" s="23" t="s">
        <v>11</v>
      </c>
      <c r="B28" s="15">
        <v>41336</v>
      </c>
      <c r="C28" s="20">
        <v>34258</v>
      </c>
      <c r="D28" s="16"/>
      <c r="E28" s="16">
        <f t="shared" si="1"/>
        <v>7078</v>
      </c>
      <c r="F28" s="16"/>
    </row>
    <row r="29" spans="1:6" x14ac:dyDescent="0.25">
      <c r="A29" s="23" t="s">
        <v>12</v>
      </c>
      <c r="B29" s="15">
        <v>38584</v>
      </c>
      <c r="C29" s="20">
        <v>32428</v>
      </c>
      <c r="D29" s="16"/>
      <c r="E29" s="16">
        <f t="shared" si="1"/>
        <v>6156</v>
      </c>
      <c r="F29" s="16"/>
    </row>
    <row r="30" spans="1:6" x14ac:dyDescent="0.25">
      <c r="A30" s="23" t="s">
        <v>13</v>
      </c>
      <c r="B30" s="15">
        <v>38376</v>
      </c>
      <c r="C30" s="20">
        <v>33032</v>
      </c>
      <c r="D30" s="16"/>
      <c r="E30" s="16">
        <f t="shared" si="1"/>
        <v>5344</v>
      </c>
      <c r="F30" s="16"/>
    </row>
    <row r="31" spans="1:6" x14ac:dyDescent="0.25">
      <c r="A31" s="23" t="s">
        <v>14</v>
      </c>
      <c r="B31" s="15">
        <f>E47</f>
        <v>36602</v>
      </c>
      <c r="C31" s="20">
        <f>F43</f>
        <v>31711</v>
      </c>
      <c r="D31" s="16"/>
      <c r="E31" s="16">
        <f t="shared" si="1"/>
        <v>4891</v>
      </c>
      <c r="F31" s="16"/>
    </row>
    <row r="32" spans="1:6" x14ac:dyDescent="0.25">
      <c r="A32" s="23" t="s">
        <v>15</v>
      </c>
      <c r="B32" s="15">
        <f>E53</f>
        <v>35403</v>
      </c>
      <c r="C32" s="20">
        <f>F49</f>
        <v>30791</v>
      </c>
      <c r="D32" s="16"/>
      <c r="E32" s="16">
        <f t="shared" si="1"/>
        <v>4612</v>
      </c>
      <c r="F32" s="16"/>
    </row>
    <row r="33" spans="1:6" x14ac:dyDescent="0.25">
      <c r="A33" s="23" t="s">
        <v>16</v>
      </c>
      <c r="B33" s="15">
        <f>E59</f>
        <v>33295</v>
      </c>
      <c r="C33" s="20">
        <f>F55</f>
        <v>29669</v>
      </c>
      <c r="D33" s="16"/>
      <c r="E33" s="16">
        <f t="shared" si="1"/>
        <v>3626</v>
      </c>
      <c r="F33" s="16"/>
    </row>
    <row r="34" spans="1:6" x14ac:dyDescent="0.25">
      <c r="A34" s="23" t="s">
        <v>17</v>
      </c>
      <c r="B34" s="15">
        <f>E65</f>
        <v>31908</v>
      </c>
      <c r="C34" s="20">
        <f>F61</f>
        <v>28611</v>
      </c>
      <c r="D34" s="16"/>
      <c r="E34" s="16">
        <f t="shared" si="1"/>
        <v>3297</v>
      </c>
      <c r="F34" s="16"/>
    </row>
    <row r="35" spans="1:6" x14ac:dyDescent="0.25">
      <c r="A35" s="9" t="s">
        <v>18</v>
      </c>
      <c r="B35" s="15">
        <f>E71</f>
        <v>31332</v>
      </c>
      <c r="C35" s="20">
        <f>F67</f>
        <v>28319</v>
      </c>
      <c r="D35" s="18"/>
      <c r="E35" s="18">
        <f>F70</f>
        <v>3013</v>
      </c>
      <c r="F35" s="18"/>
    </row>
    <row r="36" spans="1:6" x14ac:dyDescent="0.25">
      <c r="A36" s="9" t="s">
        <v>86</v>
      </c>
      <c r="B36" s="15">
        <f>E77</f>
        <v>31371</v>
      </c>
      <c r="C36" s="15">
        <f>F73</f>
        <v>28355</v>
      </c>
      <c r="D36" s="15"/>
      <c r="E36" s="15">
        <f>F76</f>
        <v>3016</v>
      </c>
      <c r="F36" s="9"/>
    </row>
    <row r="37" spans="1:6" x14ac:dyDescent="0.25">
      <c r="A37" s="9" t="s">
        <v>105</v>
      </c>
      <c r="B37" s="15">
        <f>E83</f>
        <v>30345</v>
      </c>
      <c r="C37" s="15">
        <f>F79</f>
        <v>27239</v>
      </c>
      <c r="D37" s="15"/>
      <c r="E37" s="15">
        <f>F82</f>
        <v>3106</v>
      </c>
    </row>
    <row r="38" spans="1:6" ht="16.5" thickBot="1" x14ac:dyDescent="0.3">
      <c r="A38" s="117" t="s">
        <v>116</v>
      </c>
      <c r="B38" s="74">
        <f>E89</f>
        <v>30784</v>
      </c>
      <c r="C38" s="74">
        <f>F85</f>
        <v>27560</v>
      </c>
      <c r="D38" s="74"/>
      <c r="E38" s="74">
        <f>F88</f>
        <v>3224</v>
      </c>
    </row>
    <row r="41" spans="1:6" x14ac:dyDescent="0.25">
      <c r="B41" s="23" t="s">
        <v>87</v>
      </c>
      <c r="C41" s="23" t="s">
        <v>88</v>
      </c>
      <c r="D41" s="23" t="s">
        <v>89</v>
      </c>
      <c r="E41" s="23" t="s">
        <v>90</v>
      </c>
    </row>
    <row r="42" spans="1:6" x14ac:dyDescent="0.25">
      <c r="B42" s="23" t="s">
        <v>14</v>
      </c>
      <c r="C42" s="23">
        <v>0</v>
      </c>
      <c r="D42" s="23" t="s">
        <v>92</v>
      </c>
      <c r="E42" s="80">
        <f>SUMIFS(Data!$D$2:$D$141,Data!$A$2:$A$141,B42,Data!$B$2:$B$141,C42,Data!$C$2:$C$141,England!D42)</f>
        <v>706</v>
      </c>
      <c r="F42" s="81" t="s">
        <v>50</v>
      </c>
    </row>
    <row r="43" spans="1:6" x14ac:dyDescent="0.25">
      <c r="B43" s="23" t="s">
        <v>14</v>
      </c>
      <c r="C43" s="23">
        <v>1</v>
      </c>
      <c r="D43" s="23" t="s">
        <v>93</v>
      </c>
      <c r="E43" s="80">
        <f>SUMIFS(Data!$D$2:$D$141,Data!$A$2:$A$141,B43,Data!$B$2:$B$141,C43,Data!$C$2:$C$141,England!D43)</f>
        <v>31005</v>
      </c>
      <c r="F43" s="81">
        <f>SUM(E42:E43)</f>
        <v>31711</v>
      </c>
    </row>
    <row r="44" spans="1:6" x14ac:dyDescent="0.25">
      <c r="B44" s="23" t="s">
        <v>14</v>
      </c>
      <c r="C44" s="23">
        <v>2</v>
      </c>
      <c r="D44" s="23" t="s">
        <v>94</v>
      </c>
      <c r="E44" s="80">
        <f>SUMIFS(Data!$D$2:$D$141,Data!$A$2:$A$141,B44,Data!$B$2:$B$141,C44,Data!$C$2:$C$141,England!D44)</f>
        <v>922</v>
      </c>
      <c r="F44" s="81" t="s">
        <v>99</v>
      </c>
    </row>
    <row r="45" spans="1:6" x14ac:dyDescent="0.25">
      <c r="B45" s="23" t="s">
        <v>14</v>
      </c>
      <c r="C45" s="23">
        <v>3</v>
      </c>
      <c r="D45" s="23" t="s">
        <v>95</v>
      </c>
      <c r="E45" s="80">
        <f>SUMIFS(Data!$D$2:$D$141,Data!$A$2:$A$141,B45,Data!$B$2:$B$141,C45,Data!$C$2:$C$141,England!D45)</f>
        <v>2886</v>
      </c>
      <c r="F45" s="81">
        <f>SUM(E44:E46)</f>
        <v>4891</v>
      </c>
    </row>
    <row r="46" spans="1:6" x14ac:dyDescent="0.25">
      <c r="B46" s="23" t="s">
        <v>14</v>
      </c>
      <c r="C46" s="23">
        <v>4</v>
      </c>
      <c r="D46" s="23" t="s">
        <v>96</v>
      </c>
      <c r="E46" s="80">
        <f>SUMIFS(Data!$D$2:$D$141,Data!$A$2:$A$141,B46,Data!$B$2:$B$141,C46,Data!$C$2:$C$141,England!D46)</f>
        <v>1083</v>
      </c>
      <c r="F46" s="81"/>
    </row>
    <row r="47" spans="1:6" x14ac:dyDescent="0.25">
      <c r="D47" s="23" t="s">
        <v>98</v>
      </c>
      <c r="E47" s="81">
        <f>SUM(E42:E46)</f>
        <v>36602</v>
      </c>
      <c r="F47" s="81"/>
    </row>
    <row r="48" spans="1:6" x14ac:dyDescent="0.25">
      <c r="B48" s="23" t="s">
        <v>15</v>
      </c>
      <c r="C48" s="23">
        <v>0</v>
      </c>
      <c r="D48" s="23" t="s">
        <v>92</v>
      </c>
      <c r="E48" s="80">
        <f>SUMIFS(Data!$D$2:$D$141,Data!$A$2:$A$141,B48,Data!$B$2:$B$141,C48,Data!$C$2:$C$141,England!D48)</f>
        <v>591</v>
      </c>
      <c r="F48" s="81" t="s">
        <v>50</v>
      </c>
    </row>
    <row r="49" spans="2:6" x14ac:dyDescent="0.25">
      <c r="B49" s="23" t="s">
        <v>15</v>
      </c>
      <c r="C49" s="23">
        <v>1</v>
      </c>
      <c r="D49" s="23" t="s">
        <v>93</v>
      </c>
      <c r="E49" s="80">
        <f>SUMIFS(Data!$D$2:$D$141,Data!$A$2:$A$141,B49,Data!$B$2:$B$141,C49,Data!$C$2:$C$141,England!D49)</f>
        <v>30200</v>
      </c>
      <c r="F49" s="81">
        <f>SUM(E48:E49)</f>
        <v>30791</v>
      </c>
    </row>
    <row r="50" spans="2:6" x14ac:dyDescent="0.25">
      <c r="B50" s="23" t="s">
        <v>15</v>
      </c>
      <c r="C50" s="23">
        <v>2</v>
      </c>
      <c r="D50" s="23" t="s">
        <v>94</v>
      </c>
      <c r="E50" s="80">
        <f>SUMIFS(Data!$D$2:$D$141,Data!$A$2:$A$141,B50,Data!$B$2:$B$141,C50,Data!$C$2:$C$141,England!D50)</f>
        <v>836</v>
      </c>
      <c r="F50" s="81" t="s">
        <v>99</v>
      </c>
    </row>
    <row r="51" spans="2:6" x14ac:dyDescent="0.25">
      <c r="B51" s="23" t="s">
        <v>15</v>
      </c>
      <c r="C51" s="23">
        <v>3</v>
      </c>
      <c r="D51" s="23" t="s">
        <v>95</v>
      </c>
      <c r="E51" s="80">
        <f>SUMIFS(Data!$D$2:$D$141,Data!$A$2:$A$141,B51,Data!$B$2:$B$141,C51,Data!$C$2:$C$141,England!D51)</f>
        <v>2738</v>
      </c>
      <c r="F51" s="81">
        <f>SUM(E50:E52)</f>
        <v>4612</v>
      </c>
    </row>
    <row r="52" spans="2:6" x14ac:dyDescent="0.25">
      <c r="B52" s="23" t="s">
        <v>15</v>
      </c>
      <c r="C52" s="23">
        <v>4</v>
      </c>
      <c r="D52" s="23" t="s">
        <v>96</v>
      </c>
      <c r="E52" s="80">
        <f>SUMIFS(Data!$D$2:$D$141,Data!$A$2:$A$141,B52,Data!$B$2:$B$141,C52,Data!$C$2:$C$141,England!D52)</f>
        <v>1038</v>
      </c>
      <c r="F52" s="81"/>
    </row>
    <row r="53" spans="2:6" x14ac:dyDescent="0.25">
      <c r="D53" s="23" t="s">
        <v>98</v>
      </c>
      <c r="E53" s="81">
        <f>SUM(E48:E52)</f>
        <v>35403</v>
      </c>
      <c r="F53" s="81"/>
    </row>
    <row r="54" spans="2:6" x14ac:dyDescent="0.25">
      <c r="B54" s="23" t="s">
        <v>91</v>
      </c>
      <c r="C54" s="23">
        <v>0</v>
      </c>
      <c r="D54" s="23" t="s">
        <v>92</v>
      </c>
      <c r="E54" s="80">
        <f>SUMIFS(Data!$D$2:$D$141,Data!$A$2:$A$141,"2012/13",Data!$B$2:$B$141,C54,Data!$C$2:$C$141,England!D54)</f>
        <v>525</v>
      </c>
      <c r="F54" s="81" t="s">
        <v>50</v>
      </c>
    </row>
    <row r="55" spans="2:6" x14ac:dyDescent="0.25">
      <c r="B55" s="23" t="s">
        <v>91</v>
      </c>
      <c r="C55" s="23">
        <v>1</v>
      </c>
      <c r="D55" s="23" t="s">
        <v>93</v>
      </c>
      <c r="E55" s="80">
        <f>SUMIFS(Data!$D$2:$D$141,Data!$A$2:$A$141,"2012/13",Data!$B$2:$B$141,C55,Data!$C$2:$C$141,England!D55)</f>
        <v>29144</v>
      </c>
      <c r="F55" s="81">
        <f>SUM(E54:E55)</f>
        <v>29669</v>
      </c>
    </row>
    <row r="56" spans="2:6" x14ac:dyDescent="0.25">
      <c r="B56" s="23" t="s">
        <v>91</v>
      </c>
      <c r="C56" s="23">
        <v>2</v>
      </c>
      <c r="D56" s="23" t="s">
        <v>94</v>
      </c>
      <c r="E56" s="80">
        <f>SUMIFS(Data!$D$2:$D$141,Data!$A$2:$A$141,"2012/13",Data!$B$2:$B$141,C56,Data!$C$2:$C$141,England!D56)</f>
        <v>786</v>
      </c>
      <c r="F56" s="81" t="s">
        <v>99</v>
      </c>
    </row>
    <row r="57" spans="2:6" x14ac:dyDescent="0.25">
      <c r="B57" s="23" t="s">
        <v>91</v>
      </c>
      <c r="C57" s="23">
        <v>3</v>
      </c>
      <c r="D57" s="23" t="s">
        <v>95</v>
      </c>
      <c r="E57" s="80">
        <f>SUMIFS(Data!$D$2:$D$141,Data!$A$2:$A$141,"2012/13",Data!$B$2:$B$141,C57,Data!$C$2:$C$141,England!D57)</f>
        <v>2001</v>
      </c>
      <c r="F57" s="81">
        <f>SUM(E56:E58)</f>
        <v>3626</v>
      </c>
    </row>
    <row r="58" spans="2:6" x14ac:dyDescent="0.25">
      <c r="B58" s="23" t="s">
        <v>91</v>
      </c>
      <c r="C58" s="23">
        <v>4</v>
      </c>
      <c r="D58" s="23" t="s">
        <v>96</v>
      </c>
      <c r="E58" s="80">
        <f>SUMIFS(Data!$D$2:$D$141,Data!$A$2:$A$141,"2012/13",Data!$B$2:$B$141,C58,Data!$C$2:$C$141,England!D58)</f>
        <v>839</v>
      </c>
      <c r="F58" s="81"/>
    </row>
    <row r="59" spans="2:6" x14ac:dyDescent="0.25">
      <c r="D59" s="23" t="s">
        <v>98</v>
      </c>
      <c r="E59" s="81">
        <f>SUM(E54:E58)</f>
        <v>33295</v>
      </c>
      <c r="F59" s="81"/>
    </row>
    <row r="60" spans="2:6" x14ac:dyDescent="0.25">
      <c r="B60" s="23" t="s">
        <v>97</v>
      </c>
      <c r="C60" s="23">
        <v>0</v>
      </c>
      <c r="D60" s="23" t="s">
        <v>92</v>
      </c>
      <c r="E60" s="80">
        <f>SUMIFS(Data!$D$2:$D$141,Data!$A$2:$A$141,"2013/14",Data!$B$2:$B$141,C60,Data!$C$2:$C$141,England!D60)</f>
        <v>565</v>
      </c>
      <c r="F60" s="81" t="s">
        <v>50</v>
      </c>
    </row>
    <row r="61" spans="2:6" x14ac:dyDescent="0.25">
      <c r="B61" s="23" t="s">
        <v>97</v>
      </c>
      <c r="C61" s="23">
        <v>1</v>
      </c>
      <c r="D61" s="23" t="s">
        <v>93</v>
      </c>
      <c r="E61" s="80">
        <f>SUMIFS(Data!$D$2:$D$141,Data!$A$2:$A$141,"2013/14",Data!$B$2:$B$141,C61,Data!$C$2:$C$141,England!D61)</f>
        <v>28046</v>
      </c>
      <c r="F61" s="81">
        <f>SUM(E60:E61)</f>
        <v>28611</v>
      </c>
    </row>
    <row r="62" spans="2:6" x14ac:dyDescent="0.25">
      <c r="B62" s="23" t="s">
        <v>97</v>
      </c>
      <c r="C62" s="23">
        <v>2</v>
      </c>
      <c r="D62" s="23" t="s">
        <v>94</v>
      </c>
      <c r="E62" s="80">
        <f>SUMIFS(Data!$D$2:$D$141,Data!$A$2:$A$141,"2013/14",Data!$B$2:$B$141,C62,Data!$C$2:$C$141,England!D62)</f>
        <v>744</v>
      </c>
      <c r="F62" s="81" t="s">
        <v>99</v>
      </c>
    </row>
    <row r="63" spans="2:6" x14ac:dyDescent="0.25">
      <c r="B63" s="23" t="s">
        <v>97</v>
      </c>
      <c r="C63" s="23">
        <v>3</v>
      </c>
      <c r="D63" s="23" t="s">
        <v>95</v>
      </c>
      <c r="E63" s="80">
        <f>SUMIFS(Data!$D$2:$D$141,Data!$A$2:$A$141,"2013/14",Data!$B$2:$B$141,C63,Data!$C$2:$C$141,England!D63)</f>
        <v>1783</v>
      </c>
      <c r="F63" s="81">
        <f>SUM(E62:E64)</f>
        <v>3297</v>
      </c>
    </row>
    <row r="64" spans="2:6" x14ac:dyDescent="0.25">
      <c r="B64" s="23" t="s">
        <v>97</v>
      </c>
      <c r="C64" s="23">
        <v>4</v>
      </c>
      <c r="D64" s="23" t="s">
        <v>96</v>
      </c>
      <c r="E64" s="80">
        <f>SUMIFS(Data!$D$2:$D$141,Data!$A$2:$A$141,"2013/14",Data!$B$2:$B$141,C64,Data!$C$2:$C$141,England!D64)</f>
        <v>770</v>
      </c>
      <c r="F64" s="81"/>
    </row>
    <row r="65" spans="2:6" x14ac:dyDescent="0.25">
      <c r="D65" s="23" t="s">
        <v>98</v>
      </c>
      <c r="E65" s="81">
        <f>SUM(E60:E64)</f>
        <v>31908</v>
      </c>
      <c r="F65" s="81"/>
    </row>
    <row r="66" spans="2:6" x14ac:dyDescent="0.25">
      <c r="B66" s="23" t="s">
        <v>18</v>
      </c>
      <c r="C66" s="23">
        <v>0</v>
      </c>
      <c r="D66" s="23" t="s">
        <v>92</v>
      </c>
      <c r="E66" s="80">
        <f>SUMIFS(Data!$D$2:$D$141,Data!$A$2:$A$141,"2014/15",Data!$B$2:$B$141,C66,Data!$C$2:$C$141,England!D66)</f>
        <v>552</v>
      </c>
      <c r="F66" s="81" t="s">
        <v>50</v>
      </c>
    </row>
    <row r="67" spans="2:6" x14ac:dyDescent="0.25">
      <c r="B67" s="23" t="s">
        <v>18</v>
      </c>
      <c r="C67" s="23">
        <v>1</v>
      </c>
      <c r="D67" s="23" t="s">
        <v>93</v>
      </c>
      <c r="E67" s="80">
        <f>SUMIFS(Data!$D$2:$D$141,Data!$A$2:$A$141,"2014/15",Data!$B$2:$B$141,C67,Data!$C$2:$C$141,England!D67)</f>
        <v>27767</v>
      </c>
      <c r="F67" s="23">
        <f>SUM(E66:E67)</f>
        <v>28319</v>
      </c>
    </row>
    <row r="68" spans="2:6" x14ac:dyDescent="0.25">
      <c r="B68" s="23" t="s">
        <v>18</v>
      </c>
      <c r="C68" s="23">
        <v>2</v>
      </c>
      <c r="D68" s="23" t="s">
        <v>94</v>
      </c>
      <c r="E68" s="80">
        <f>SUMIFS(Data!$D$2:$D$141,Data!$A$2:$A$141,"2014/15",Data!$B$2:$B$141,C68,Data!$C$2:$C$141,England!D68)</f>
        <v>733</v>
      </c>
    </row>
    <row r="69" spans="2:6" x14ac:dyDescent="0.25">
      <c r="B69" s="23" t="s">
        <v>18</v>
      </c>
      <c r="C69" s="23">
        <v>3</v>
      </c>
      <c r="D69" s="23" t="s">
        <v>95</v>
      </c>
      <c r="E69" s="80">
        <f>SUMIFS(Data!$D$2:$D$141,Data!$A$2:$A$141,"2014/15",Data!$B$2:$B$141,C69,Data!$C$2:$C$141,England!D69)</f>
        <v>1509</v>
      </c>
      <c r="F69" s="81" t="s">
        <v>99</v>
      </c>
    </row>
    <row r="70" spans="2:6" x14ac:dyDescent="0.25">
      <c r="B70" s="23" t="s">
        <v>18</v>
      </c>
      <c r="C70" s="23">
        <v>4</v>
      </c>
      <c r="D70" s="23" t="s">
        <v>96</v>
      </c>
      <c r="E70" s="80">
        <f>SUMIFS(Data!$D$2:$D$141,Data!$A$2:$A$141,"2014/15",Data!$B$2:$B$141,C70,Data!$C$2:$C$141,England!D70)</f>
        <v>771</v>
      </c>
      <c r="F70" s="23">
        <f>SUM(E68:E70)</f>
        <v>3013</v>
      </c>
    </row>
    <row r="71" spans="2:6" x14ac:dyDescent="0.25">
      <c r="D71" s="23" t="s">
        <v>98</v>
      </c>
      <c r="E71" s="81">
        <f>SUM(E66:E70)</f>
        <v>31332</v>
      </c>
    </row>
    <row r="72" spans="2:6" x14ac:dyDescent="0.25">
      <c r="B72" s="23" t="s">
        <v>86</v>
      </c>
      <c r="C72" s="23">
        <v>0</v>
      </c>
      <c r="D72" s="23" t="s">
        <v>92</v>
      </c>
      <c r="E72" s="80">
        <f>SUMIFS(Data!$D$2:$D$141,Data!$A$2:$A$141,"2015/16",Data!$B$2:$B$141,C72,Data!$C$2:$C$141,England!D72)</f>
        <v>575</v>
      </c>
      <c r="F72" s="81" t="s">
        <v>50</v>
      </c>
    </row>
    <row r="73" spans="2:6" x14ac:dyDescent="0.25">
      <c r="B73" s="23" t="s">
        <v>86</v>
      </c>
      <c r="C73" s="23">
        <v>1</v>
      </c>
      <c r="D73" s="23" t="s">
        <v>93</v>
      </c>
      <c r="E73" s="80">
        <f>SUMIFS(Data!$D$2:$D$141,Data!$A$2:$A$141,"2015/16",Data!$B$2:$B$141,C73,Data!$C$2:$C$141,England!D73)</f>
        <v>27780</v>
      </c>
      <c r="F73" s="23">
        <f>SUM(E72:E73)</f>
        <v>28355</v>
      </c>
    </row>
    <row r="74" spans="2:6" x14ac:dyDescent="0.25">
      <c r="B74" s="23" t="s">
        <v>86</v>
      </c>
      <c r="C74" s="23">
        <v>2</v>
      </c>
      <c r="D74" s="23" t="s">
        <v>94</v>
      </c>
      <c r="E74" s="80">
        <f>SUMIFS(Data!$D$2:$D$141,Data!$A$2:$A$141,"2015/16",Data!$B$2:$B$141,C74,Data!$C$2:$C$141,England!D74)</f>
        <v>729</v>
      </c>
    </row>
    <row r="75" spans="2:6" x14ac:dyDescent="0.25">
      <c r="B75" s="23" t="s">
        <v>86</v>
      </c>
      <c r="C75" s="23">
        <v>3</v>
      </c>
      <c r="D75" s="23" t="s">
        <v>95</v>
      </c>
      <c r="E75" s="80">
        <f>SUMIFS(Data!$D$2:$D$141,Data!$A$2:$A$141,"2015/16",Data!$B$2:$B$141,C75,Data!$C$2:$C$141,England!D75)</f>
        <v>1550</v>
      </c>
      <c r="F75" s="81" t="s">
        <v>99</v>
      </c>
    </row>
    <row r="76" spans="2:6" x14ac:dyDescent="0.25">
      <c r="B76" s="23" t="s">
        <v>86</v>
      </c>
      <c r="C76" s="23">
        <v>4</v>
      </c>
      <c r="D76" s="23" t="s">
        <v>96</v>
      </c>
      <c r="E76" s="80">
        <f>SUMIFS(Data!$D$2:$D$141,Data!$A$2:$A$141,"2015/16",Data!$B$2:$B$141,C76,Data!$C$2:$C$141,England!D76)</f>
        <v>737</v>
      </c>
      <c r="F76" s="23">
        <f>SUM(E74:E76)</f>
        <v>3016</v>
      </c>
    </row>
    <row r="77" spans="2:6" x14ac:dyDescent="0.25">
      <c r="D77" s="23" t="s">
        <v>98</v>
      </c>
      <c r="E77" s="81">
        <f>SUM(E72:E76)</f>
        <v>31371</v>
      </c>
    </row>
    <row r="78" spans="2:6" x14ac:dyDescent="0.25">
      <c r="B78" s="23" t="s">
        <v>105</v>
      </c>
      <c r="C78" s="23">
        <v>0</v>
      </c>
      <c r="D78" s="23" t="s">
        <v>92</v>
      </c>
      <c r="E78" s="80">
        <f>SUMIFS(Data!$D$2:$D$141,Data!$A$2:$A$141,"2016/17",Data!$B$2:$B$141,C78,Data!$C$2:$C$141,England!D78)</f>
        <v>584</v>
      </c>
      <c r="F78" s="81" t="s">
        <v>50</v>
      </c>
    </row>
    <row r="79" spans="2:6" x14ac:dyDescent="0.25">
      <c r="B79" s="23" t="s">
        <v>105</v>
      </c>
      <c r="C79" s="23">
        <v>1</v>
      </c>
      <c r="D79" s="23" t="s">
        <v>93</v>
      </c>
      <c r="E79" s="80">
        <f>SUMIFS(Data!$D$2:$D$141,Data!$A$2:$A$141,"2016/17",Data!$B$2:$B$141,C79,Data!$C$2:$C$141,England!D79)</f>
        <v>26655</v>
      </c>
      <c r="F79" s="23">
        <f>SUM(E78:E79)</f>
        <v>27239</v>
      </c>
    </row>
    <row r="80" spans="2:6" x14ac:dyDescent="0.25">
      <c r="B80" s="23" t="s">
        <v>105</v>
      </c>
      <c r="C80" s="23">
        <v>2</v>
      </c>
      <c r="D80" s="23" t="s">
        <v>94</v>
      </c>
      <c r="E80" s="80">
        <f>SUMIFS(Data!$D$2:$D$141,Data!$A$2:$A$141,"2016/17",Data!$B$2:$B$141,C80,Data!$C$2:$C$141,England!D80)</f>
        <v>748</v>
      </c>
    </row>
    <row r="81" spans="2:6" x14ac:dyDescent="0.25">
      <c r="B81" s="23" t="s">
        <v>105</v>
      </c>
      <c r="C81" s="23">
        <v>3</v>
      </c>
      <c r="D81" s="23" t="s">
        <v>95</v>
      </c>
      <c r="E81" s="80">
        <f>SUMIFS(Data!$D$2:$D$141,Data!$A$2:$A$141,"2016/17",Data!$B$2:$B$141,C81,Data!$C$2:$C$141,England!D81)</f>
        <v>1571</v>
      </c>
      <c r="F81" s="81" t="s">
        <v>99</v>
      </c>
    </row>
    <row r="82" spans="2:6" x14ac:dyDescent="0.25">
      <c r="B82" s="23" t="s">
        <v>105</v>
      </c>
      <c r="C82" s="23">
        <v>4</v>
      </c>
      <c r="D82" s="23" t="s">
        <v>96</v>
      </c>
      <c r="E82" s="80">
        <f>SUMIFS(Data!$D$2:$D$141,Data!$A$2:$A$141,"2016/17",Data!$B$2:$B$141,C82,Data!$C$2:$C$141,England!D82)</f>
        <v>787</v>
      </c>
      <c r="F82" s="23">
        <f>SUM(E80:E82)</f>
        <v>3106</v>
      </c>
    </row>
    <row r="83" spans="2:6" x14ac:dyDescent="0.25">
      <c r="D83" s="23" t="s">
        <v>98</v>
      </c>
      <c r="E83" s="81">
        <f>SUM(E78:E82)</f>
        <v>30345</v>
      </c>
    </row>
    <row r="84" spans="2:6" x14ac:dyDescent="0.25">
      <c r="B84" s="23" t="s">
        <v>116</v>
      </c>
      <c r="C84" s="23">
        <v>0</v>
      </c>
      <c r="D84" s="23" t="s">
        <v>92</v>
      </c>
      <c r="E84" s="80">
        <f>SUMIFS(Data!$D$2:$D$1141,Data!$A$2:$A$1141,"2017/18",Data!$B$2:$B$1141,C84,Data!$C$2:$C$1141,England!D84)</f>
        <v>558</v>
      </c>
      <c r="F84" s="81" t="s">
        <v>50</v>
      </c>
    </row>
    <row r="85" spans="2:6" x14ac:dyDescent="0.25">
      <c r="B85" s="23" t="s">
        <v>116</v>
      </c>
      <c r="C85" s="23">
        <v>1</v>
      </c>
      <c r="D85" s="23" t="s">
        <v>93</v>
      </c>
      <c r="E85" s="80">
        <f>SUMIFS(Data!$D$2:$D$1141,Data!$A$2:$A$1141,"2017/18",Data!$B$2:$B$1141,C85,Data!$C$2:$C$1141,England!D85)</f>
        <v>27002</v>
      </c>
      <c r="F85" s="23">
        <f>SUM(E84:E85)</f>
        <v>27560</v>
      </c>
    </row>
    <row r="86" spans="2:6" x14ac:dyDescent="0.25">
      <c r="B86" s="23" t="s">
        <v>116</v>
      </c>
      <c r="C86" s="23">
        <v>2</v>
      </c>
      <c r="D86" s="23" t="s">
        <v>94</v>
      </c>
      <c r="E86" s="80">
        <f>SUMIFS(Data!$D$2:$D$1141,Data!$A$2:$A$1141,"2017/18",Data!$B$2:$B$1141,C86,Data!$C$2:$C$1141,England!D86)</f>
        <v>762</v>
      </c>
    </row>
    <row r="87" spans="2:6" x14ac:dyDescent="0.25">
      <c r="B87" s="23" t="s">
        <v>116</v>
      </c>
      <c r="C87" s="23">
        <v>3</v>
      </c>
      <c r="D87" s="23" t="s">
        <v>95</v>
      </c>
      <c r="E87" s="80">
        <f>SUMIFS(Data!$D$2:$D$1141,Data!$A$2:$A$1141,"2017/18",Data!$B$2:$B$1141,C87,Data!$C$2:$C$1141,England!D87)</f>
        <v>1630</v>
      </c>
      <c r="F87" s="81" t="s">
        <v>99</v>
      </c>
    </row>
    <row r="88" spans="2:6" x14ac:dyDescent="0.25">
      <c r="B88" s="23" t="s">
        <v>116</v>
      </c>
      <c r="C88" s="23">
        <v>4</v>
      </c>
      <c r="D88" s="23" t="s">
        <v>96</v>
      </c>
      <c r="E88" s="80">
        <f>SUMIFS(Data!$D$2:$D$1141,Data!$A$2:$A$1141,"2017/18",Data!$B$2:$B$1141,C88,Data!$C$2:$C$1141,England!D88)</f>
        <v>832</v>
      </c>
      <c r="F88" s="23">
        <f>SUM(E86:E88)</f>
        <v>3224</v>
      </c>
    </row>
    <row r="89" spans="2:6" x14ac:dyDescent="0.25">
      <c r="D89" s="23" t="s">
        <v>98</v>
      </c>
      <c r="E89" s="81">
        <f>SUM(E84:E88)</f>
        <v>30784</v>
      </c>
    </row>
  </sheetData>
  <sheetProtection selectLockedCells="1" selectUnlockedCells="1"/>
  <mergeCells count="1">
    <mergeCell ref="C1:D1"/>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6"/>
  <sheetViews>
    <sheetView workbookViewId="0"/>
  </sheetViews>
  <sheetFormatPr defaultColWidth="8.88671875" defaultRowHeight="15" x14ac:dyDescent="0.25"/>
  <cols>
    <col min="1" max="16384" width="8.88671875" style="35"/>
  </cols>
  <sheetData>
    <row r="1" spans="1:6" ht="15.75" thickBot="1" x14ac:dyDescent="0.3">
      <c r="B1" s="35" t="s">
        <v>49</v>
      </c>
    </row>
    <row r="2" spans="1:6" ht="15.75" thickBot="1" x14ac:dyDescent="0.3">
      <c r="A2" s="38" t="s">
        <v>0</v>
      </c>
      <c r="B2" s="39" t="s">
        <v>48</v>
      </c>
      <c r="C2" s="40" t="s">
        <v>50</v>
      </c>
      <c r="D2" s="78" t="s">
        <v>99</v>
      </c>
    </row>
    <row r="3" spans="1:6" s="55" customFormat="1" x14ac:dyDescent="0.25">
      <c r="A3" s="36" t="s">
        <v>76</v>
      </c>
      <c r="B3" s="56"/>
    </row>
    <row r="4" spans="1:6" s="55" customFormat="1" x14ac:dyDescent="0.25">
      <c r="A4" s="36" t="s">
        <v>75</v>
      </c>
      <c r="B4" s="56"/>
    </row>
    <row r="5" spans="1:6" s="55" customFormat="1" x14ac:dyDescent="0.25">
      <c r="A5" s="36" t="s">
        <v>74</v>
      </c>
      <c r="B5" s="56"/>
    </row>
    <row r="6" spans="1:6" s="55" customFormat="1" x14ac:dyDescent="0.25">
      <c r="A6" s="36" t="s">
        <v>73</v>
      </c>
      <c r="B6" s="56"/>
    </row>
    <row r="7" spans="1:6" s="55" customFormat="1" x14ac:dyDescent="0.25">
      <c r="A7" s="36" t="s">
        <v>72</v>
      </c>
      <c r="B7" s="56"/>
    </row>
    <row r="8" spans="1:6" s="55" customFormat="1" x14ac:dyDescent="0.25">
      <c r="A8" s="36" t="s">
        <v>71</v>
      </c>
      <c r="B8" s="56"/>
    </row>
    <row r="9" spans="1:6" s="55" customFormat="1" x14ac:dyDescent="0.25">
      <c r="A9" s="36" t="s">
        <v>70</v>
      </c>
      <c r="B9" s="56"/>
    </row>
    <row r="10" spans="1:6" s="55" customFormat="1" x14ac:dyDescent="0.25">
      <c r="A10" s="36" t="s">
        <v>20</v>
      </c>
      <c r="B10" s="56"/>
    </row>
    <row r="11" spans="1:6" s="55" customFormat="1" x14ac:dyDescent="0.25">
      <c r="A11" s="36" t="s">
        <v>21</v>
      </c>
      <c r="B11" s="56"/>
    </row>
    <row r="12" spans="1:6" s="55" customFormat="1" x14ac:dyDescent="0.25">
      <c r="A12" s="36" t="s">
        <v>22</v>
      </c>
      <c r="B12" s="56"/>
    </row>
    <row r="13" spans="1:6" s="55" customFormat="1" x14ac:dyDescent="0.25">
      <c r="A13" s="36" t="s">
        <v>23</v>
      </c>
      <c r="B13" s="56"/>
    </row>
    <row r="14" spans="1:6" x14ac:dyDescent="0.25">
      <c r="A14" s="36" t="s">
        <v>24</v>
      </c>
      <c r="B14" s="32">
        <v>7061</v>
      </c>
      <c r="C14" s="32">
        <v>5628</v>
      </c>
      <c r="D14" s="32">
        <v>1433</v>
      </c>
      <c r="E14" s="32"/>
      <c r="F14" s="32"/>
    </row>
    <row r="15" spans="1:6" x14ac:dyDescent="0.25">
      <c r="A15" s="36" t="s">
        <v>25</v>
      </c>
      <c r="B15" s="32">
        <v>6963</v>
      </c>
      <c r="C15" s="32">
        <v>5594</v>
      </c>
      <c r="D15" s="32">
        <v>1369</v>
      </c>
      <c r="E15" s="32"/>
      <c r="F15" s="32"/>
    </row>
    <row r="16" spans="1:6" x14ac:dyDescent="0.25">
      <c r="A16" s="36" t="s">
        <v>26</v>
      </c>
      <c r="B16" s="32">
        <v>6666</v>
      </c>
      <c r="C16" s="32">
        <v>5479</v>
      </c>
      <c r="D16" s="32">
        <v>1187</v>
      </c>
      <c r="E16" s="32"/>
      <c r="F16" s="32"/>
    </row>
    <row r="17" spans="1:6" x14ac:dyDescent="0.25">
      <c r="A17" s="36" t="s">
        <v>27</v>
      </c>
      <c r="B17" s="32">
        <v>6705</v>
      </c>
      <c r="C17" s="32">
        <v>5397</v>
      </c>
      <c r="D17" s="32">
        <v>1308</v>
      </c>
      <c r="E17" s="32"/>
      <c r="F17" s="32"/>
    </row>
    <row r="18" spans="1:6" x14ac:dyDescent="0.25">
      <c r="A18" s="37" t="s">
        <v>28</v>
      </c>
      <c r="B18" s="32">
        <v>6573</v>
      </c>
      <c r="C18" s="32">
        <v>5379</v>
      </c>
      <c r="D18" s="32">
        <v>1194</v>
      </c>
      <c r="E18" s="32"/>
      <c r="F18" s="32"/>
    </row>
    <row r="19" spans="1:6" x14ac:dyDescent="0.25">
      <c r="A19" s="37" t="s">
        <v>29</v>
      </c>
      <c r="B19" s="32">
        <v>6300</v>
      </c>
      <c r="C19" s="32">
        <v>5214</v>
      </c>
      <c r="D19" s="32">
        <v>1086</v>
      </c>
      <c r="E19" s="32"/>
      <c r="F19" s="32"/>
    </row>
    <row r="20" spans="1:6" x14ac:dyDescent="0.25">
      <c r="A20" s="37" t="s">
        <v>30</v>
      </c>
      <c r="B20" s="32">
        <v>6160</v>
      </c>
      <c r="C20" s="32">
        <v>5121</v>
      </c>
      <c r="D20" s="32">
        <v>1039</v>
      </c>
      <c r="E20" s="32"/>
      <c r="F20" s="32"/>
    </row>
    <row r="21" spans="1:6" ht="17.25" x14ac:dyDescent="0.25">
      <c r="A21" s="37" t="s">
        <v>61</v>
      </c>
      <c r="B21" s="32">
        <v>5836</v>
      </c>
      <c r="C21" s="32">
        <v>5004</v>
      </c>
      <c r="D21" s="32">
        <v>832</v>
      </c>
      <c r="E21" s="32"/>
      <c r="F21" s="32"/>
    </row>
    <row r="22" spans="1:6" ht="17.25" x14ac:dyDescent="0.25">
      <c r="A22" s="37" t="s">
        <v>62</v>
      </c>
      <c r="B22" s="32">
        <v>5334</v>
      </c>
      <c r="C22" s="32">
        <v>4684</v>
      </c>
      <c r="D22" s="32">
        <v>650</v>
      </c>
      <c r="E22" s="32"/>
      <c r="F22" s="32"/>
    </row>
    <row r="23" spans="1:6" ht="17.25" x14ac:dyDescent="0.25">
      <c r="A23" s="37" t="s">
        <v>63</v>
      </c>
      <c r="B23" s="73">
        <v>5582</v>
      </c>
      <c r="C23" s="32">
        <v>4961</v>
      </c>
      <c r="D23" s="32">
        <v>621</v>
      </c>
      <c r="E23" s="32"/>
      <c r="F23" s="32"/>
    </row>
    <row r="24" spans="1:6" x14ac:dyDescent="0.25">
      <c r="A24" s="90" t="s">
        <v>86</v>
      </c>
      <c r="B24" s="32">
        <v>5677</v>
      </c>
      <c r="C24" s="32">
        <v>5072</v>
      </c>
      <c r="D24" s="32">
        <v>605</v>
      </c>
      <c r="E24" s="32"/>
      <c r="F24" s="32"/>
    </row>
    <row r="25" spans="1:6" x14ac:dyDescent="0.25">
      <c r="A25" s="90" t="s">
        <v>105</v>
      </c>
      <c r="B25" s="32">
        <v>5548</v>
      </c>
      <c r="C25" s="32">
        <v>4930</v>
      </c>
      <c r="D25" s="32">
        <v>618</v>
      </c>
      <c r="E25" s="32"/>
      <c r="F25" s="32"/>
    </row>
    <row r="26" spans="1:6" ht="15.75" thickBot="1" x14ac:dyDescent="0.3">
      <c r="A26" s="118" t="s">
        <v>116</v>
      </c>
      <c r="B26" s="119">
        <v>5310</v>
      </c>
      <c r="C26" s="119">
        <v>4752</v>
      </c>
      <c r="D26" s="119">
        <v>558</v>
      </c>
    </row>
  </sheetData>
  <sheetProtection selectLockedCells="1" selectUnlockedCells="1"/>
  <pageMargins left="0.7" right="0.7" top="0.75" bottom="0.75"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3:E21"/>
  <sheetViews>
    <sheetView workbookViewId="0"/>
  </sheetViews>
  <sheetFormatPr defaultColWidth="8.88671875" defaultRowHeight="15" x14ac:dyDescent="0.25"/>
  <cols>
    <col min="1" max="1" width="8.88671875" style="25"/>
    <col min="2" max="2" width="13.88671875" style="25" customWidth="1"/>
    <col min="3" max="3" width="19.5546875" style="25" bestFit="1" customWidth="1"/>
    <col min="4" max="4" width="18" style="25" customWidth="1"/>
    <col min="5" max="16384" width="8.88671875" style="25"/>
  </cols>
  <sheetData>
    <row r="3" spans="1:5" ht="15.75" thickBot="1" x14ac:dyDescent="0.3"/>
    <row r="4" spans="1:5" ht="15.75" thickBot="1" x14ac:dyDescent="0.3">
      <c r="A4" s="26"/>
      <c r="B4" s="27" t="s">
        <v>51</v>
      </c>
      <c r="C4" s="28" t="s">
        <v>56</v>
      </c>
      <c r="D4" s="92" t="s">
        <v>66</v>
      </c>
    </row>
    <row r="5" spans="1:5" x14ac:dyDescent="0.25">
      <c r="A5" s="29" t="s">
        <v>20</v>
      </c>
      <c r="B5" s="30">
        <v>3085.8628600000002</v>
      </c>
      <c r="C5" s="31">
        <v>2490</v>
      </c>
      <c r="D5" s="65">
        <f>B5-C5</f>
        <v>595.86286000000018</v>
      </c>
    </row>
    <row r="6" spans="1:5" x14ac:dyDescent="0.25">
      <c r="A6" s="29" t="s">
        <v>21</v>
      </c>
      <c r="B6" s="30">
        <v>2923.6129300000002</v>
      </c>
      <c r="C6" s="31">
        <v>2377</v>
      </c>
      <c r="D6" s="65">
        <f t="shared" ref="D6:D21" si="0">B6-C6</f>
        <v>546.61293000000023</v>
      </c>
    </row>
    <row r="7" spans="1:5" x14ac:dyDescent="0.25">
      <c r="A7" s="29" t="s">
        <v>22</v>
      </c>
      <c r="B7" s="30">
        <v>2786.5220099999997</v>
      </c>
      <c r="C7" s="31">
        <v>2279</v>
      </c>
      <c r="D7" s="65">
        <f t="shared" si="0"/>
        <v>507.52200999999968</v>
      </c>
    </row>
    <row r="8" spans="1:5" x14ac:dyDescent="0.25">
      <c r="A8" s="29" t="s">
        <v>23</v>
      </c>
      <c r="B8" s="30">
        <v>2591.9143800000002</v>
      </c>
      <c r="C8" s="32">
        <v>2150</v>
      </c>
      <c r="D8" s="65">
        <f t="shared" si="0"/>
        <v>441.91438000000016</v>
      </c>
    </row>
    <row r="9" spans="1:5" x14ac:dyDescent="0.25">
      <c r="A9" s="29" t="s">
        <v>24</v>
      </c>
      <c r="B9" s="30">
        <v>2548</v>
      </c>
      <c r="C9" s="32">
        <v>2172</v>
      </c>
      <c r="D9" s="65">
        <f>B9-C9</f>
        <v>376</v>
      </c>
    </row>
    <row r="10" spans="1:5" x14ac:dyDescent="0.25">
      <c r="A10" s="29" t="s">
        <v>25</v>
      </c>
      <c r="B10" s="30">
        <v>2399.94184</v>
      </c>
      <c r="C10" s="32">
        <v>1990</v>
      </c>
      <c r="D10" s="65">
        <f t="shared" si="0"/>
        <v>409.94183999999996</v>
      </c>
      <c r="E10" s="65"/>
    </row>
    <row r="11" spans="1:5" x14ac:dyDescent="0.25">
      <c r="A11" s="29" t="s">
        <v>26</v>
      </c>
      <c r="B11" s="30">
        <v>2380.0096100000001</v>
      </c>
      <c r="C11" s="32">
        <v>2034.5969399999999</v>
      </c>
      <c r="D11" s="65">
        <f t="shared" si="0"/>
        <v>345.41267000000016</v>
      </c>
      <c r="E11" s="65"/>
    </row>
    <row r="12" spans="1:5" x14ac:dyDescent="0.25">
      <c r="A12" s="29" t="s">
        <v>27</v>
      </c>
      <c r="B12" s="30">
        <v>2257</v>
      </c>
      <c r="C12" s="32">
        <v>1919</v>
      </c>
      <c r="D12" s="65">
        <f t="shared" si="0"/>
        <v>338</v>
      </c>
      <c r="E12" s="65"/>
    </row>
    <row r="13" spans="1:5" x14ac:dyDescent="0.25">
      <c r="A13" s="29" t="s">
        <v>28</v>
      </c>
      <c r="B13" s="30">
        <v>2202</v>
      </c>
      <c r="C13" s="32">
        <v>1864</v>
      </c>
      <c r="D13" s="65">
        <f t="shared" si="0"/>
        <v>338</v>
      </c>
      <c r="E13" s="65"/>
    </row>
    <row r="14" spans="1:5" x14ac:dyDescent="0.25">
      <c r="A14" s="29" t="s">
        <v>29</v>
      </c>
      <c r="B14" s="30">
        <v>2108</v>
      </c>
      <c r="C14" s="32">
        <v>1826</v>
      </c>
      <c r="D14" s="65">
        <f t="shared" si="0"/>
        <v>282</v>
      </c>
      <c r="E14" s="65"/>
    </row>
    <row r="15" spans="1:5" x14ac:dyDescent="0.25">
      <c r="A15" s="29" t="s">
        <v>30</v>
      </c>
      <c r="B15" s="30">
        <v>2022</v>
      </c>
      <c r="C15" s="32">
        <v>1789</v>
      </c>
      <c r="D15" s="65">
        <f t="shared" si="0"/>
        <v>233</v>
      </c>
      <c r="E15" s="65"/>
    </row>
    <row r="16" spans="1:5" x14ac:dyDescent="0.25">
      <c r="A16" s="29" t="s">
        <v>31</v>
      </c>
      <c r="B16" s="30">
        <v>1911</v>
      </c>
      <c r="C16" s="32">
        <v>1725</v>
      </c>
      <c r="D16" s="65">
        <f t="shared" si="0"/>
        <v>186</v>
      </c>
      <c r="E16" s="65"/>
    </row>
    <row r="17" spans="1:5" x14ac:dyDescent="0.25">
      <c r="A17" s="29" t="s">
        <v>108</v>
      </c>
      <c r="B17" s="30">
        <v>1910</v>
      </c>
      <c r="C17" s="32">
        <v>1732</v>
      </c>
      <c r="D17" s="65">
        <f t="shared" si="0"/>
        <v>178</v>
      </c>
      <c r="E17" s="65"/>
    </row>
    <row r="18" spans="1:5" x14ac:dyDescent="0.25">
      <c r="A18" s="29" t="s">
        <v>109</v>
      </c>
      <c r="B18" s="72">
        <v>1808</v>
      </c>
      <c r="C18" s="32">
        <v>1635</v>
      </c>
      <c r="D18" s="65">
        <f t="shared" si="0"/>
        <v>173</v>
      </c>
      <c r="E18" s="65"/>
    </row>
    <row r="19" spans="1:5" x14ac:dyDescent="0.25">
      <c r="A19" s="29" t="s">
        <v>86</v>
      </c>
      <c r="B19" s="72">
        <v>1775</v>
      </c>
      <c r="C19" s="32">
        <v>1609</v>
      </c>
      <c r="D19" s="65">
        <f t="shared" si="0"/>
        <v>166</v>
      </c>
      <c r="E19" s="65"/>
    </row>
    <row r="20" spans="1:5" x14ac:dyDescent="0.25">
      <c r="A20" s="29" t="s">
        <v>105</v>
      </c>
      <c r="B20" s="72">
        <v>1858</v>
      </c>
      <c r="C20" s="32">
        <v>1719</v>
      </c>
      <c r="D20" s="121">
        <f t="shared" si="0"/>
        <v>139</v>
      </c>
    </row>
    <row r="21" spans="1:5" ht="15.75" thickBot="1" x14ac:dyDescent="0.3">
      <c r="A21" s="33" t="s">
        <v>116</v>
      </c>
      <c r="B21" s="120">
        <v>1617</v>
      </c>
      <c r="C21" s="119">
        <v>1485</v>
      </c>
      <c r="D21" s="127">
        <f t="shared" si="0"/>
        <v>132</v>
      </c>
    </row>
  </sheetData>
  <sheetProtection selectLockedCells="1" selectUnlockedCells="1"/>
  <pageMargins left="0.7" right="0.7" top="0.75" bottom="0.75" header="0.3" footer="0.3"/>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T38"/>
  <sheetViews>
    <sheetView topLeftCell="A10" workbookViewId="0">
      <selection activeCell="M28" sqref="M28"/>
    </sheetView>
  </sheetViews>
  <sheetFormatPr defaultRowHeight="15" x14ac:dyDescent="0.2"/>
  <sheetData>
    <row r="1" spans="1:20" ht="30.75" thickBot="1" x14ac:dyDescent="0.25">
      <c r="A1" s="75" t="s">
        <v>0</v>
      </c>
      <c r="B1" s="76" t="s">
        <v>100</v>
      </c>
      <c r="C1" s="76" t="s">
        <v>101</v>
      </c>
      <c r="D1" s="76" t="s">
        <v>102</v>
      </c>
      <c r="E1" s="46" t="s">
        <v>1</v>
      </c>
      <c r="G1" s="131" t="s">
        <v>123</v>
      </c>
    </row>
    <row r="2" spans="1:20" ht="15.75" x14ac:dyDescent="0.25">
      <c r="A2" s="77">
        <v>1981</v>
      </c>
      <c r="B2" s="82">
        <v>46820800</v>
      </c>
      <c r="C2" s="83">
        <v>5180200</v>
      </c>
      <c r="D2" s="82">
        <v>2813500</v>
      </c>
      <c r="E2" s="71">
        <v>54814500</v>
      </c>
      <c r="G2">
        <f>B2/1000000</f>
        <v>46.820799999999998</v>
      </c>
      <c r="H2">
        <f t="shared" ref="H2:J2" si="0">C2/1000000</f>
        <v>5.1802000000000001</v>
      </c>
      <c r="I2">
        <f t="shared" si="0"/>
        <v>2.8134999999999999</v>
      </c>
      <c r="J2" s="129">
        <f t="shared" si="0"/>
        <v>54.814500000000002</v>
      </c>
    </row>
    <row r="3" spans="1:20" ht="15.75" x14ac:dyDescent="0.25">
      <c r="A3" s="77">
        <v>1982</v>
      </c>
      <c r="B3" s="82">
        <v>46777300</v>
      </c>
      <c r="C3" s="83">
        <v>5164500</v>
      </c>
      <c r="D3" s="82">
        <v>2804300</v>
      </c>
      <c r="E3" s="71">
        <v>54746100</v>
      </c>
      <c r="G3">
        <f t="shared" ref="G3:G38" si="1">B3/1000000</f>
        <v>46.777299999999997</v>
      </c>
      <c r="H3">
        <f t="shared" ref="H3:H38" si="2">C3/1000000</f>
        <v>5.1645000000000003</v>
      </c>
      <c r="I3">
        <f t="shared" ref="I3:I38" si="3">D3/1000000</f>
        <v>2.8043</v>
      </c>
      <c r="J3" s="129">
        <f t="shared" ref="J3:J38" si="4">E3/1000000</f>
        <v>54.746099999999998</v>
      </c>
    </row>
    <row r="4" spans="1:20" ht="15.75" x14ac:dyDescent="0.25">
      <c r="A4" s="77">
        <v>1983</v>
      </c>
      <c r="B4" s="82">
        <v>46813700</v>
      </c>
      <c r="C4" s="83">
        <v>5148100</v>
      </c>
      <c r="D4" s="82">
        <v>2803300</v>
      </c>
      <c r="E4" s="71">
        <v>54765100</v>
      </c>
      <c r="G4">
        <f t="shared" si="1"/>
        <v>46.813699999999997</v>
      </c>
      <c r="H4">
        <f t="shared" si="2"/>
        <v>5.1481000000000003</v>
      </c>
      <c r="I4">
        <f t="shared" si="3"/>
        <v>2.8033000000000001</v>
      </c>
      <c r="J4" s="129">
        <f t="shared" si="4"/>
        <v>54.765099999999997</v>
      </c>
    </row>
    <row r="5" spans="1:20" ht="15.75" x14ac:dyDescent="0.25">
      <c r="A5" s="77">
        <v>1984</v>
      </c>
      <c r="B5" s="82">
        <v>46912400</v>
      </c>
      <c r="C5" s="83">
        <v>5138900</v>
      </c>
      <c r="D5" s="82">
        <v>2800700</v>
      </c>
      <c r="E5" s="71">
        <v>54852000</v>
      </c>
      <c r="G5">
        <f t="shared" si="1"/>
        <v>46.912399999999998</v>
      </c>
      <c r="H5">
        <f t="shared" si="2"/>
        <v>5.1388999999999996</v>
      </c>
      <c r="I5">
        <f t="shared" si="3"/>
        <v>2.8007</v>
      </c>
      <c r="J5" s="129">
        <f t="shared" si="4"/>
        <v>54.851999999999997</v>
      </c>
    </row>
    <row r="6" spans="1:20" ht="15.75" x14ac:dyDescent="0.25">
      <c r="A6" s="77">
        <v>1985</v>
      </c>
      <c r="B6" s="82">
        <v>47057400</v>
      </c>
      <c r="C6" s="83">
        <v>5127900</v>
      </c>
      <c r="D6" s="82">
        <v>2803400</v>
      </c>
      <c r="E6" s="71">
        <v>54988700</v>
      </c>
      <c r="G6">
        <f t="shared" si="1"/>
        <v>47.057400000000001</v>
      </c>
      <c r="H6">
        <f t="shared" si="2"/>
        <v>5.1279000000000003</v>
      </c>
      <c r="I6">
        <f t="shared" si="3"/>
        <v>2.8033999999999999</v>
      </c>
      <c r="J6" s="129">
        <f t="shared" si="4"/>
        <v>54.988700000000001</v>
      </c>
    </row>
    <row r="7" spans="1:20" ht="15.75" x14ac:dyDescent="0.25">
      <c r="A7" s="77">
        <v>1986</v>
      </c>
      <c r="B7" s="82">
        <v>47187600</v>
      </c>
      <c r="C7" s="83">
        <v>5111800</v>
      </c>
      <c r="D7" s="82">
        <v>2810900</v>
      </c>
      <c r="E7" s="71">
        <v>55110300</v>
      </c>
      <c r="G7">
        <f t="shared" si="1"/>
        <v>47.187600000000003</v>
      </c>
      <c r="H7">
        <f t="shared" si="2"/>
        <v>5.1117999999999997</v>
      </c>
      <c r="I7">
        <f t="shared" si="3"/>
        <v>2.8109000000000002</v>
      </c>
      <c r="J7" s="129">
        <f t="shared" si="4"/>
        <v>55.110300000000002</v>
      </c>
    </row>
    <row r="8" spans="1:20" ht="15.75" x14ac:dyDescent="0.25">
      <c r="A8" s="77">
        <v>1987</v>
      </c>
      <c r="B8" s="82">
        <v>47300400</v>
      </c>
      <c r="C8" s="83">
        <v>5099000</v>
      </c>
      <c r="D8" s="82">
        <v>2822600</v>
      </c>
      <c r="E8" s="71">
        <v>55222000</v>
      </c>
      <c r="G8">
        <f t="shared" si="1"/>
        <v>47.300400000000003</v>
      </c>
      <c r="H8">
        <f t="shared" si="2"/>
        <v>5.0990000000000002</v>
      </c>
      <c r="I8">
        <f t="shared" si="3"/>
        <v>2.8226</v>
      </c>
      <c r="J8" s="129">
        <f t="shared" si="4"/>
        <v>55.222000000000001</v>
      </c>
    </row>
    <row r="9" spans="1:20" ht="15.75" x14ac:dyDescent="0.25">
      <c r="A9" s="77">
        <v>1988</v>
      </c>
      <c r="B9" s="82">
        <v>47412300</v>
      </c>
      <c r="C9" s="83">
        <v>5077400</v>
      </c>
      <c r="D9" s="82">
        <v>2841200</v>
      </c>
      <c r="E9" s="71">
        <v>55330900</v>
      </c>
      <c r="G9">
        <f t="shared" si="1"/>
        <v>47.412300000000002</v>
      </c>
      <c r="H9">
        <f t="shared" si="2"/>
        <v>5.0773999999999999</v>
      </c>
      <c r="I9">
        <f t="shared" si="3"/>
        <v>2.8412000000000002</v>
      </c>
      <c r="J9" s="129">
        <f t="shared" si="4"/>
        <v>55.3309</v>
      </c>
    </row>
    <row r="10" spans="1:20" ht="15.75" x14ac:dyDescent="0.25">
      <c r="A10" s="77">
        <v>1989</v>
      </c>
      <c r="B10" s="82">
        <v>47552700</v>
      </c>
      <c r="C10" s="83">
        <v>5078200</v>
      </c>
      <c r="D10" s="82">
        <v>2855200</v>
      </c>
      <c r="E10" s="71">
        <v>55486100</v>
      </c>
      <c r="G10">
        <f t="shared" si="1"/>
        <v>47.552700000000002</v>
      </c>
      <c r="H10">
        <f t="shared" si="2"/>
        <v>5.0781999999999998</v>
      </c>
      <c r="I10">
        <f t="shared" si="3"/>
        <v>2.8552</v>
      </c>
      <c r="J10" s="129">
        <f t="shared" si="4"/>
        <v>55.4861</v>
      </c>
    </row>
    <row r="11" spans="1:20" ht="15.75" x14ac:dyDescent="0.25">
      <c r="A11" s="77">
        <v>1990</v>
      </c>
      <c r="B11" s="82">
        <v>47699100</v>
      </c>
      <c r="C11" s="83">
        <v>5081300</v>
      </c>
      <c r="D11" s="82">
        <v>2861500</v>
      </c>
      <c r="E11" s="71">
        <v>55641900</v>
      </c>
      <c r="G11">
        <f t="shared" si="1"/>
        <v>47.699100000000001</v>
      </c>
      <c r="H11">
        <f t="shared" si="2"/>
        <v>5.0812999999999997</v>
      </c>
      <c r="I11">
        <f t="shared" si="3"/>
        <v>2.8614999999999999</v>
      </c>
      <c r="J11" s="129">
        <f t="shared" si="4"/>
        <v>55.6419</v>
      </c>
    </row>
    <row r="12" spans="1:20" ht="15.75" x14ac:dyDescent="0.25">
      <c r="A12" s="77">
        <v>1991</v>
      </c>
      <c r="B12" s="82">
        <v>47875000</v>
      </c>
      <c r="C12" s="83">
        <v>5083300</v>
      </c>
      <c r="D12" s="82">
        <v>2873000</v>
      </c>
      <c r="E12" s="71">
        <v>55831300</v>
      </c>
      <c r="G12">
        <f t="shared" si="1"/>
        <v>47.875</v>
      </c>
      <c r="H12">
        <f t="shared" si="2"/>
        <v>5.0833000000000004</v>
      </c>
      <c r="I12">
        <f t="shared" si="3"/>
        <v>2.8730000000000002</v>
      </c>
      <c r="J12" s="129">
        <f t="shared" si="4"/>
        <v>55.831299999999999</v>
      </c>
    </row>
    <row r="13" spans="1:20" ht="15.75" x14ac:dyDescent="0.25">
      <c r="A13" s="77">
        <v>1992</v>
      </c>
      <c r="B13" s="82">
        <v>47998000</v>
      </c>
      <c r="C13" s="83">
        <v>5085600</v>
      </c>
      <c r="D13" s="82">
        <v>2877700</v>
      </c>
      <c r="E13" s="71">
        <v>55961300</v>
      </c>
      <c r="G13">
        <f t="shared" si="1"/>
        <v>47.997999999999998</v>
      </c>
      <c r="H13">
        <f t="shared" si="2"/>
        <v>5.0856000000000003</v>
      </c>
      <c r="I13">
        <f t="shared" si="3"/>
        <v>2.8776999999999999</v>
      </c>
      <c r="J13" s="129">
        <f t="shared" si="4"/>
        <v>55.961300000000001</v>
      </c>
    </row>
    <row r="14" spans="1:20" ht="15.75" x14ac:dyDescent="0.25">
      <c r="A14" s="77">
        <v>1993</v>
      </c>
      <c r="B14" s="82">
        <v>48102300</v>
      </c>
      <c r="C14" s="83">
        <v>5092500</v>
      </c>
      <c r="D14" s="82">
        <v>2883600</v>
      </c>
      <c r="E14" s="71">
        <v>56078400</v>
      </c>
      <c r="G14">
        <f t="shared" si="1"/>
        <v>48.1023</v>
      </c>
      <c r="H14">
        <f t="shared" si="2"/>
        <v>5.0925000000000002</v>
      </c>
      <c r="I14">
        <f t="shared" si="3"/>
        <v>2.8835999999999999</v>
      </c>
      <c r="J14" s="129">
        <f t="shared" si="4"/>
        <v>56.078400000000002</v>
      </c>
    </row>
    <row r="15" spans="1:20" ht="15.75" x14ac:dyDescent="0.25">
      <c r="A15" s="77">
        <v>1994</v>
      </c>
      <c r="B15" s="82">
        <v>48228800</v>
      </c>
      <c r="C15" s="83">
        <v>5102200</v>
      </c>
      <c r="D15" s="82">
        <v>2887400</v>
      </c>
      <c r="E15" s="71">
        <v>56218400</v>
      </c>
      <c r="G15">
        <f t="shared" si="1"/>
        <v>48.2288</v>
      </c>
      <c r="H15">
        <f t="shared" si="2"/>
        <v>5.1021999999999998</v>
      </c>
      <c r="I15">
        <f t="shared" si="3"/>
        <v>2.8874</v>
      </c>
      <c r="J15" s="129">
        <f t="shared" si="4"/>
        <v>56.218400000000003</v>
      </c>
      <c r="L15" t="s">
        <v>123</v>
      </c>
      <c r="Q15" t="s">
        <v>123</v>
      </c>
    </row>
    <row r="16" spans="1:20" ht="15.75" x14ac:dyDescent="0.25">
      <c r="A16" s="77">
        <v>1995</v>
      </c>
      <c r="B16" s="82">
        <v>48383500</v>
      </c>
      <c r="C16" s="83">
        <v>5103700</v>
      </c>
      <c r="D16" s="82">
        <v>2888500</v>
      </c>
      <c r="E16" s="71">
        <v>56375700</v>
      </c>
      <c r="G16">
        <f t="shared" si="1"/>
        <v>48.383499999999998</v>
      </c>
      <c r="H16">
        <f t="shared" si="2"/>
        <v>5.1036999999999999</v>
      </c>
      <c r="I16">
        <f t="shared" si="3"/>
        <v>2.8885000000000001</v>
      </c>
      <c r="J16" s="129">
        <f t="shared" si="4"/>
        <v>56.375700000000002</v>
      </c>
      <c r="L16">
        <v>53487</v>
      </c>
      <c r="M16">
        <v>9313</v>
      </c>
      <c r="N16">
        <v>3128</v>
      </c>
      <c r="O16">
        <v>65928</v>
      </c>
      <c r="Q16" s="130">
        <f>L16/G16</f>
        <v>1105.4801740262694</v>
      </c>
      <c r="R16" s="130">
        <f t="shared" ref="R16:T31" si="5">M16/H16</f>
        <v>1824.7545898073947</v>
      </c>
      <c r="S16" s="130">
        <f t="shared" si="5"/>
        <v>1082.9150077895101</v>
      </c>
      <c r="T16" s="130">
        <f t="shared" si="5"/>
        <v>1169.4400246914893</v>
      </c>
    </row>
    <row r="17" spans="1:20" ht="15.75" x14ac:dyDescent="0.25">
      <c r="A17" s="77">
        <v>1996</v>
      </c>
      <c r="B17" s="82">
        <v>48519100</v>
      </c>
      <c r="C17" s="83">
        <v>5092200</v>
      </c>
      <c r="D17" s="82">
        <v>2891300</v>
      </c>
      <c r="E17" s="71">
        <v>56502600</v>
      </c>
      <c r="G17">
        <f t="shared" si="1"/>
        <v>48.519100000000002</v>
      </c>
      <c r="H17">
        <f t="shared" si="2"/>
        <v>5.0922000000000001</v>
      </c>
      <c r="I17">
        <f t="shared" si="3"/>
        <v>2.8913000000000002</v>
      </c>
      <c r="J17" s="129">
        <f t="shared" si="4"/>
        <v>56.502600000000001</v>
      </c>
      <c r="L17">
        <v>56664</v>
      </c>
      <c r="M17">
        <v>9461</v>
      </c>
      <c r="N17">
        <v>3296</v>
      </c>
      <c r="O17">
        <v>69421</v>
      </c>
      <c r="Q17" s="130">
        <f t="shared" ref="Q17:Q38" si="6">L17/G17</f>
        <v>1167.8699728560505</v>
      </c>
      <c r="R17" s="130">
        <f t="shared" si="5"/>
        <v>1857.9395938886926</v>
      </c>
      <c r="S17" s="130">
        <f t="shared" si="5"/>
        <v>1139.9716390550961</v>
      </c>
      <c r="T17" s="130">
        <f t="shared" si="5"/>
        <v>1228.6337265895729</v>
      </c>
    </row>
    <row r="18" spans="1:20" ht="15.75" x14ac:dyDescent="0.25">
      <c r="A18" s="77">
        <v>1997</v>
      </c>
      <c r="B18" s="82">
        <v>48664800</v>
      </c>
      <c r="C18" s="83">
        <v>5083300</v>
      </c>
      <c r="D18" s="82">
        <v>2894900</v>
      </c>
      <c r="E18" s="71">
        <v>56643000</v>
      </c>
      <c r="G18">
        <f t="shared" si="1"/>
        <v>48.6648</v>
      </c>
      <c r="H18">
        <f t="shared" si="2"/>
        <v>5.0833000000000004</v>
      </c>
      <c r="I18">
        <f t="shared" si="3"/>
        <v>2.8948999999999998</v>
      </c>
      <c r="J18" s="129">
        <f t="shared" si="4"/>
        <v>56.643000000000001</v>
      </c>
      <c r="L18">
        <v>57608</v>
      </c>
      <c r="M18">
        <v>9282</v>
      </c>
      <c r="N18">
        <v>3386</v>
      </c>
      <c r="O18">
        <v>70276</v>
      </c>
      <c r="Q18" s="130">
        <f t="shared" si="6"/>
        <v>1183.7714323289113</v>
      </c>
      <c r="R18" s="130">
        <f t="shared" si="5"/>
        <v>1825.9791867487654</v>
      </c>
      <c r="S18" s="130">
        <f t="shared" si="5"/>
        <v>1169.6431655670317</v>
      </c>
      <c r="T18" s="130">
        <f t="shared" si="5"/>
        <v>1240.682873435376</v>
      </c>
    </row>
    <row r="19" spans="1:20" ht="15.75" x14ac:dyDescent="0.25">
      <c r="A19" s="77">
        <v>1998</v>
      </c>
      <c r="B19" s="82">
        <v>48820600</v>
      </c>
      <c r="C19" s="83">
        <v>5077100</v>
      </c>
      <c r="D19" s="82">
        <v>2899500</v>
      </c>
      <c r="E19" s="71">
        <v>56797200</v>
      </c>
      <c r="G19">
        <f t="shared" si="1"/>
        <v>48.820599999999999</v>
      </c>
      <c r="H19">
        <f t="shared" si="2"/>
        <v>5.0770999999999997</v>
      </c>
      <c r="I19">
        <f t="shared" si="3"/>
        <v>2.8995000000000002</v>
      </c>
      <c r="J19" s="129">
        <f t="shared" si="4"/>
        <v>56.797199999999997</v>
      </c>
      <c r="L19">
        <v>55908</v>
      </c>
      <c r="M19">
        <v>9222</v>
      </c>
      <c r="N19">
        <v>3109</v>
      </c>
      <c r="O19">
        <v>68239</v>
      </c>
      <c r="Q19" s="130">
        <f t="shared" si="6"/>
        <v>1145.1723247973191</v>
      </c>
      <c r="R19" s="130">
        <f t="shared" si="5"/>
        <v>1816.3912469716965</v>
      </c>
      <c r="S19" s="130">
        <f t="shared" si="5"/>
        <v>1072.2538368684254</v>
      </c>
      <c r="T19" s="130">
        <f t="shared" si="5"/>
        <v>1201.4500714823971</v>
      </c>
    </row>
    <row r="20" spans="1:20" ht="15.75" x14ac:dyDescent="0.25">
      <c r="A20" s="77">
        <v>1999</v>
      </c>
      <c r="B20" s="82">
        <v>49032900</v>
      </c>
      <c r="C20" s="83">
        <v>5072000</v>
      </c>
      <c r="D20" s="82">
        <v>2900600</v>
      </c>
      <c r="E20" s="71">
        <v>57005500</v>
      </c>
      <c r="G20">
        <f t="shared" si="1"/>
        <v>49.032899999999998</v>
      </c>
      <c r="H20">
        <f t="shared" si="2"/>
        <v>5.0720000000000001</v>
      </c>
      <c r="I20">
        <f t="shared" si="3"/>
        <v>2.9005999999999998</v>
      </c>
      <c r="J20" s="129">
        <f t="shared" si="4"/>
        <v>57.005499999999998</v>
      </c>
      <c r="L20">
        <v>58280</v>
      </c>
      <c r="M20">
        <v>9316</v>
      </c>
      <c r="N20">
        <v>3486</v>
      </c>
      <c r="O20">
        <v>71082</v>
      </c>
      <c r="Q20" s="130">
        <f t="shared" si="6"/>
        <v>1188.5897020164014</v>
      </c>
      <c r="R20" s="130">
        <f t="shared" si="5"/>
        <v>1836.750788643533</v>
      </c>
      <c r="S20" s="130">
        <f t="shared" si="5"/>
        <v>1201.8203130386817</v>
      </c>
      <c r="T20" s="130">
        <f t="shared" si="5"/>
        <v>1246.9323135486927</v>
      </c>
    </row>
    <row r="21" spans="1:20" ht="15.75" x14ac:dyDescent="0.25">
      <c r="A21" s="77">
        <v>2000</v>
      </c>
      <c r="B21" s="82">
        <v>49233300</v>
      </c>
      <c r="C21" s="83">
        <v>5062900</v>
      </c>
      <c r="D21" s="82">
        <v>2906900</v>
      </c>
      <c r="E21" s="71">
        <v>57203100</v>
      </c>
      <c r="G21">
        <f t="shared" si="1"/>
        <v>49.2333</v>
      </c>
      <c r="H21">
        <f t="shared" si="2"/>
        <v>5.0629</v>
      </c>
      <c r="I21">
        <f t="shared" si="3"/>
        <v>2.9068999999999998</v>
      </c>
      <c r="J21" s="129">
        <f t="shared" si="4"/>
        <v>57.203099999999999</v>
      </c>
      <c r="L21">
        <v>54933</v>
      </c>
      <c r="M21">
        <v>9257</v>
      </c>
      <c r="N21">
        <v>3202</v>
      </c>
      <c r="O21">
        <v>67392</v>
      </c>
      <c r="Q21" s="130">
        <f t="shared" si="6"/>
        <v>1115.769204989306</v>
      </c>
      <c r="R21" s="130">
        <f t="shared" si="5"/>
        <v>1828.3987438029587</v>
      </c>
      <c r="S21" s="130">
        <f t="shared" si="5"/>
        <v>1101.5170800509134</v>
      </c>
      <c r="T21" s="130">
        <f t="shared" si="5"/>
        <v>1178.1179691310435</v>
      </c>
    </row>
    <row r="22" spans="1:20" ht="15.75" x14ac:dyDescent="0.25">
      <c r="A22" s="77">
        <v>2001</v>
      </c>
      <c r="B22" s="82">
        <v>49449700</v>
      </c>
      <c r="C22" s="83">
        <v>5064200</v>
      </c>
      <c r="D22" s="82">
        <v>2910200</v>
      </c>
      <c r="E22" s="71">
        <v>57424200</v>
      </c>
      <c r="G22">
        <f t="shared" si="1"/>
        <v>49.4497</v>
      </c>
      <c r="H22">
        <f t="shared" si="2"/>
        <v>5.0641999999999996</v>
      </c>
      <c r="I22">
        <f t="shared" si="3"/>
        <v>2.9102000000000001</v>
      </c>
      <c r="J22" s="129">
        <f t="shared" si="4"/>
        <v>57.424199999999999</v>
      </c>
      <c r="L22">
        <v>54531</v>
      </c>
      <c r="M22">
        <v>8895</v>
      </c>
      <c r="N22">
        <v>3086</v>
      </c>
      <c r="O22">
        <v>66512</v>
      </c>
      <c r="Q22" s="130">
        <f t="shared" si="6"/>
        <v>1102.7569429137084</v>
      </c>
      <c r="R22" s="130">
        <f t="shared" si="5"/>
        <v>1756.4472177244186</v>
      </c>
      <c r="S22" s="130">
        <f t="shared" si="5"/>
        <v>1060.4082193663664</v>
      </c>
      <c r="T22" s="130">
        <f t="shared" si="5"/>
        <v>1158.2573200845636</v>
      </c>
    </row>
    <row r="23" spans="1:20" ht="15.75" x14ac:dyDescent="0.25">
      <c r="A23" s="77">
        <v>2002</v>
      </c>
      <c r="B23" s="82">
        <v>49679300</v>
      </c>
      <c r="C23" s="82">
        <v>5066000</v>
      </c>
      <c r="D23" s="82">
        <v>2922900</v>
      </c>
      <c r="E23" s="71">
        <v>57668100</v>
      </c>
      <c r="G23">
        <f t="shared" si="1"/>
        <v>49.679299999999998</v>
      </c>
      <c r="H23">
        <f t="shared" si="2"/>
        <v>5.0659999999999998</v>
      </c>
      <c r="I23">
        <f t="shared" si="3"/>
        <v>2.9228999999999998</v>
      </c>
      <c r="J23" s="129">
        <f t="shared" si="4"/>
        <v>57.668100000000003</v>
      </c>
      <c r="L23">
        <v>48899</v>
      </c>
      <c r="M23">
        <v>7875</v>
      </c>
      <c r="N23">
        <v>2924</v>
      </c>
      <c r="O23">
        <v>59698</v>
      </c>
      <c r="Q23" s="130">
        <f t="shared" si="6"/>
        <v>984.29325695007788</v>
      </c>
      <c r="R23" s="130">
        <f t="shared" si="5"/>
        <v>1554.4808527437822</v>
      </c>
      <c r="S23" s="130">
        <f t="shared" si="5"/>
        <v>1000.3763385678608</v>
      </c>
      <c r="T23" s="130">
        <f t="shared" si="5"/>
        <v>1035.199703128766</v>
      </c>
    </row>
    <row r="24" spans="1:20" ht="15.75" x14ac:dyDescent="0.25">
      <c r="A24" s="77">
        <v>2003</v>
      </c>
      <c r="B24" s="82">
        <v>49925500</v>
      </c>
      <c r="C24" s="82">
        <v>5068500</v>
      </c>
      <c r="D24" s="82">
        <v>2937700</v>
      </c>
      <c r="E24" s="71">
        <v>57931700</v>
      </c>
      <c r="G24">
        <f t="shared" si="1"/>
        <v>49.9255</v>
      </c>
      <c r="H24">
        <f t="shared" si="2"/>
        <v>5.0685000000000002</v>
      </c>
      <c r="I24">
        <f t="shared" si="3"/>
        <v>2.9377</v>
      </c>
      <c r="J24" s="129">
        <f t="shared" si="4"/>
        <v>57.931699999999999</v>
      </c>
      <c r="L24">
        <v>50830</v>
      </c>
      <c r="M24">
        <v>8131</v>
      </c>
      <c r="N24">
        <v>2787</v>
      </c>
      <c r="O24">
        <v>61748</v>
      </c>
      <c r="Q24" s="130">
        <f t="shared" si="6"/>
        <v>1018.1169943215391</v>
      </c>
      <c r="R24" s="130">
        <f t="shared" si="5"/>
        <v>1604.2221564565452</v>
      </c>
      <c r="S24" s="130">
        <f t="shared" si="5"/>
        <v>948.70136501344587</v>
      </c>
      <c r="T24" s="130">
        <f t="shared" si="5"/>
        <v>1065.8758503548145</v>
      </c>
    </row>
    <row r="25" spans="1:20" ht="15.75" x14ac:dyDescent="0.25">
      <c r="A25" s="77">
        <v>2004</v>
      </c>
      <c r="B25" s="82">
        <v>50194600</v>
      </c>
      <c r="C25" s="82">
        <v>5084300</v>
      </c>
      <c r="D25" s="82">
        <v>2957400</v>
      </c>
      <c r="E25" s="71">
        <v>58236300</v>
      </c>
      <c r="G25">
        <f t="shared" si="1"/>
        <v>50.194600000000001</v>
      </c>
      <c r="H25">
        <f t="shared" si="2"/>
        <v>5.0842999999999998</v>
      </c>
      <c r="I25">
        <f t="shared" si="3"/>
        <v>2.9573999999999998</v>
      </c>
      <c r="J25" s="129">
        <f t="shared" si="4"/>
        <v>58.2363</v>
      </c>
      <c r="L25">
        <v>47434</v>
      </c>
      <c r="M25">
        <v>7048</v>
      </c>
      <c r="N25">
        <v>2592</v>
      </c>
      <c r="O25">
        <v>57074</v>
      </c>
      <c r="Q25" s="130">
        <f t="shared" si="6"/>
        <v>945.00205201356323</v>
      </c>
      <c r="R25" s="130">
        <f t="shared" si="5"/>
        <v>1386.2281926715575</v>
      </c>
      <c r="S25" s="130">
        <f t="shared" si="5"/>
        <v>876.44552647595867</v>
      </c>
      <c r="T25" s="130">
        <f t="shared" si="5"/>
        <v>980.04165786631359</v>
      </c>
    </row>
    <row r="26" spans="1:20" ht="15.75" x14ac:dyDescent="0.25">
      <c r="A26" s="77">
        <v>2005</v>
      </c>
      <c r="B26" s="82">
        <v>50606000</v>
      </c>
      <c r="C26" s="82">
        <v>5110200</v>
      </c>
      <c r="D26" s="82">
        <v>2969300</v>
      </c>
      <c r="E26" s="71">
        <v>58685500</v>
      </c>
      <c r="G26">
        <f t="shared" si="1"/>
        <v>50.606000000000002</v>
      </c>
      <c r="H26">
        <f t="shared" si="2"/>
        <v>5.1101999999999999</v>
      </c>
      <c r="I26">
        <f t="shared" si="3"/>
        <v>2.9693000000000001</v>
      </c>
      <c r="J26" s="129">
        <f t="shared" si="4"/>
        <v>58.685499999999998</v>
      </c>
      <c r="L26">
        <v>46248</v>
      </c>
      <c r="M26">
        <v>7061</v>
      </c>
      <c r="N26">
        <v>2548</v>
      </c>
      <c r="O26">
        <v>55857</v>
      </c>
      <c r="Q26" s="130">
        <f t="shared" si="6"/>
        <v>913.88372920207087</v>
      </c>
      <c r="R26" s="130">
        <f t="shared" si="5"/>
        <v>1381.7463112989708</v>
      </c>
      <c r="S26" s="130">
        <f t="shared" si="5"/>
        <v>858.11470717004011</v>
      </c>
      <c r="T26" s="130">
        <f t="shared" si="5"/>
        <v>951.80240434178802</v>
      </c>
    </row>
    <row r="27" spans="1:20" ht="15.75" x14ac:dyDescent="0.25">
      <c r="A27" s="77">
        <v>2006</v>
      </c>
      <c r="B27" s="82">
        <v>50965200</v>
      </c>
      <c r="C27" s="82">
        <v>5133100</v>
      </c>
      <c r="D27" s="82">
        <v>2985700</v>
      </c>
      <c r="E27" s="71">
        <v>59084000</v>
      </c>
      <c r="G27">
        <f t="shared" si="1"/>
        <v>50.965200000000003</v>
      </c>
      <c r="H27">
        <f t="shared" si="2"/>
        <v>5.1330999999999998</v>
      </c>
      <c r="I27">
        <f t="shared" si="3"/>
        <v>2.9857</v>
      </c>
      <c r="J27" s="129">
        <f t="shared" si="4"/>
        <v>59.084000000000003</v>
      </c>
      <c r="L27">
        <v>44422</v>
      </c>
      <c r="M27">
        <v>6963</v>
      </c>
      <c r="N27">
        <v>2400</v>
      </c>
      <c r="O27">
        <v>53785</v>
      </c>
      <c r="Q27" s="130">
        <f t="shared" si="6"/>
        <v>871.61435646284122</v>
      </c>
      <c r="R27" s="130">
        <f t="shared" si="5"/>
        <v>1356.4902300753931</v>
      </c>
      <c r="S27" s="130">
        <f t="shared" si="5"/>
        <v>803.83159728036981</v>
      </c>
      <c r="T27" s="130">
        <f t="shared" si="5"/>
        <v>910.31412903662579</v>
      </c>
    </row>
    <row r="28" spans="1:20" ht="15.75" x14ac:dyDescent="0.25">
      <c r="A28" s="77">
        <v>2007</v>
      </c>
      <c r="B28" s="82">
        <v>51381100</v>
      </c>
      <c r="C28" s="82">
        <v>5170000</v>
      </c>
      <c r="D28" s="82">
        <v>3006300</v>
      </c>
      <c r="E28" s="71">
        <v>59557400</v>
      </c>
      <c r="G28">
        <f t="shared" si="1"/>
        <v>51.381100000000004</v>
      </c>
      <c r="H28">
        <f t="shared" si="2"/>
        <v>5.17</v>
      </c>
      <c r="I28">
        <f t="shared" si="3"/>
        <v>3.0063</v>
      </c>
      <c r="J28" s="129">
        <f t="shared" si="4"/>
        <v>59.557400000000001</v>
      </c>
      <c r="L28">
        <v>41336</v>
      </c>
      <c r="M28">
        <v>6666</v>
      </c>
      <c r="N28">
        <v>2380</v>
      </c>
      <c r="O28">
        <v>50382</v>
      </c>
      <c r="Q28" s="130">
        <f t="shared" si="6"/>
        <v>804.49815204423408</v>
      </c>
      <c r="R28" s="130">
        <f t="shared" si="5"/>
        <v>1289.3617021276596</v>
      </c>
      <c r="S28" s="130">
        <f t="shared" si="5"/>
        <v>791.67082460166978</v>
      </c>
      <c r="T28" s="130">
        <f t="shared" si="5"/>
        <v>845.94021901560507</v>
      </c>
    </row>
    <row r="29" spans="1:20" ht="15.75" x14ac:dyDescent="0.25">
      <c r="A29" s="77">
        <v>2008</v>
      </c>
      <c r="B29" s="82">
        <v>51815900</v>
      </c>
      <c r="C29" s="82">
        <v>5202900</v>
      </c>
      <c r="D29" s="82">
        <v>3025900</v>
      </c>
      <c r="E29" s="71">
        <v>60044600</v>
      </c>
      <c r="G29">
        <f t="shared" si="1"/>
        <v>51.815899999999999</v>
      </c>
      <c r="H29">
        <f t="shared" si="2"/>
        <v>5.2028999999999996</v>
      </c>
      <c r="I29">
        <f t="shared" si="3"/>
        <v>3.0259</v>
      </c>
      <c r="J29" s="129">
        <f t="shared" si="4"/>
        <v>60.044600000000003</v>
      </c>
      <c r="L29">
        <v>38584</v>
      </c>
      <c r="M29">
        <v>6705</v>
      </c>
      <c r="N29">
        <v>2257</v>
      </c>
      <c r="O29">
        <v>47546</v>
      </c>
      <c r="Q29" s="130">
        <f t="shared" si="6"/>
        <v>744.63629889667072</v>
      </c>
      <c r="R29" s="130">
        <f t="shared" si="5"/>
        <v>1288.7043764054663</v>
      </c>
      <c r="S29" s="130">
        <f t="shared" si="5"/>
        <v>745.89378366766914</v>
      </c>
      <c r="T29" s="130">
        <f t="shared" si="5"/>
        <v>791.84472875162794</v>
      </c>
    </row>
    <row r="30" spans="1:20" ht="15.75" x14ac:dyDescent="0.25">
      <c r="A30" s="77">
        <v>2009</v>
      </c>
      <c r="B30" s="82">
        <v>52196400</v>
      </c>
      <c r="C30" s="82">
        <v>5231900</v>
      </c>
      <c r="D30" s="82">
        <v>3038900</v>
      </c>
      <c r="E30" s="71">
        <v>60467200</v>
      </c>
      <c r="G30">
        <f t="shared" si="1"/>
        <v>52.196399999999997</v>
      </c>
      <c r="H30">
        <f t="shared" si="2"/>
        <v>5.2319000000000004</v>
      </c>
      <c r="I30">
        <f t="shared" si="3"/>
        <v>3.0388999999999999</v>
      </c>
      <c r="J30" s="129">
        <f t="shared" si="4"/>
        <v>60.467199999999998</v>
      </c>
      <c r="L30">
        <v>38376</v>
      </c>
      <c r="M30">
        <v>6573</v>
      </c>
      <c r="N30">
        <v>2202</v>
      </c>
      <c r="O30">
        <v>47151</v>
      </c>
      <c r="Q30" s="130">
        <f t="shared" si="6"/>
        <v>735.22311883578186</v>
      </c>
      <c r="R30" s="130">
        <f t="shared" si="5"/>
        <v>1256.3313518989276</v>
      </c>
      <c r="S30" s="130">
        <f t="shared" si="5"/>
        <v>724.60429760768704</v>
      </c>
      <c r="T30" s="130">
        <f t="shared" si="5"/>
        <v>779.77812764606267</v>
      </c>
    </row>
    <row r="31" spans="1:20" ht="15.75" x14ac:dyDescent="0.25">
      <c r="A31" s="77">
        <v>2010</v>
      </c>
      <c r="B31" s="82">
        <v>52642500</v>
      </c>
      <c r="C31" s="82">
        <v>5262200</v>
      </c>
      <c r="D31" s="82">
        <v>3050000</v>
      </c>
      <c r="E31" s="71">
        <v>60954600</v>
      </c>
      <c r="G31">
        <f t="shared" si="1"/>
        <v>52.642499999999998</v>
      </c>
      <c r="H31">
        <f t="shared" si="2"/>
        <v>5.2622</v>
      </c>
      <c r="I31">
        <f t="shared" si="3"/>
        <v>3.05</v>
      </c>
      <c r="J31" s="129">
        <f t="shared" si="4"/>
        <v>60.954599999999999</v>
      </c>
      <c r="L31">
        <v>36602</v>
      </c>
      <c r="M31">
        <v>6300</v>
      </c>
      <c r="N31">
        <v>2108</v>
      </c>
      <c r="O31">
        <v>45010</v>
      </c>
      <c r="Q31" s="130">
        <f t="shared" si="6"/>
        <v>695.29372655174052</v>
      </c>
      <c r="R31" s="130">
        <f t="shared" si="5"/>
        <v>1197.2178936566454</v>
      </c>
      <c r="S31" s="130">
        <f t="shared" si="5"/>
        <v>691.14754098360663</v>
      </c>
      <c r="T31" s="130">
        <f t="shared" si="5"/>
        <v>738.41842945405267</v>
      </c>
    </row>
    <row r="32" spans="1:20" ht="15.75" x14ac:dyDescent="0.25">
      <c r="A32" s="77">
        <v>2011</v>
      </c>
      <c r="B32" s="82">
        <v>53107200</v>
      </c>
      <c r="C32" s="82">
        <v>5299900</v>
      </c>
      <c r="D32" s="82">
        <v>3063800</v>
      </c>
      <c r="E32" s="71">
        <v>61470800</v>
      </c>
      <c r="G32">
        <f t="shared" si="1"/>
        <v>53.107199999999999</v>
      </c>
      <c r="H32">
        <f t="shared" si="2"/>
        <v>5.2999000000000001</v>
      </c>
      <c r="I32">
        <f t="shared" si="3"/>
        <v>3.0638000000000001</v>
      </c>
      <c r="J32" s="129">
        <f t="shared" si="4"/>
        <v>61.470799999999997</v>
      </c>
      <c r="L32">
        <v>35403</v>
      </c>
      <c r="M32">
        <v>6160</v>
      </c>
      <c r="N32">
        <v>2022</v>
      </c>
      <c r="O32">
        <v>43585</v>
      </c>
      <c r="Q32" s="130">
        <f t="shared" si="6"/>
        <v>666.63277295733917</v>
      </c>
      <c r="R32" s="130">
        <f t="shared" ref="R32:R38" si="7">M32/H32</f>
        <v>1162.2860808694504</v>
      </c>
      <c r="S32" s="130">
        <f t="shared" ref="S32:S38" si="8">N32/I32</f>
        <v>659.96474965728828</v>
      </c>
      <c r="T32" s="130">
        <f t="shared" ref="T32:T38" si="9">O32/J32</f>
        <v>709.03583490047311</v>
      </c>
    </row>
    <row r="33" spans="1:20" ht="15.75" x14ac:dyDescent="0.25">
      <c r="A33" s="77">
        <v>2012</v>
      </c>
      <c r="B33" s="82">
        <v>53493700</v>
      </c>
      <c r="C33" s="82">
        <v>5313600</v>
      </c>
      <c r="D33" s="82">
        <v>3074100</v>
      </c>
      <c r="E33" s="71">
        <v>61881400</v>
      </c>
      <c r="G33">
        <f t="shared" si="1"/>
        <v>53.493699999999997</v>
      </c>
      <c r="H33">
        <f t="shared" si="2"/>
        <v>5.3136000000000001</v>
      </c>
      <c r="I33">
        <f t="shared" si="3"/>
        <v>3.0741000000000001</v>
      </c>
      <c r="J33" s="129">
        <f t="shared" si="4"/>
        <v>61.881399999999999</v>
      </c>
      <c r="L33">
        <v>33295</v>
      </c>
      <c r="M33">
        <v>5836</v>
      </c>
      <c r="N33">
        <v>1911</v>
      </c>
      <c r="O33">
        <v>41042</v>
      </c>
      <c r="Q33" s="130">
        <f t="shared" si="6"/>
        <v>622.40974170790207</v>
      </c>
      <c r="R33" s="130">
        <f t="shared" si="7"/>
        <v>1098.3137609153869</v>
      </c>
      <c r="S33" s="130">
        <f t="shared" si="8"/>
        <v>621.645359617449</v>
      </c>
      <c r="T33" s="130">
        <f t="shared" si="9"/>
        <v>663.23644907839832</v>
      </c>
    </row>
    <row r="34" spans="1:20" ht="15.75" x14ac:dyDescent="0.25">
      <c r="A34" s="77">
        <v>2013</v>
      </c>
      <c r="B34" s="82">
        <v>53865800</v>
      </c>
      <c r="C34" s="82">
        <v>5327700</v>
      </c>
      <c r="D34" s="82">
        <v>3082400</v>
      </c>
      <c r="E34" s="71">
        <v>62275900</v>
      </c>
      <c r="G34">
        <f t="shared" si="1"/>
        <v>53.8658</v>
      </c>
      <c r="H34">
        <f t="shared" si="2"/>
        <v>5.3277000000000001</v>
      </c>
      <c r="I34">
        <f t="shared" si="3"/>
        <v>3.0823999999999998</v>
      </c>
      <c r="J34" s="129">
        <f t="shared" si="4"/>
        <v>62.2759</v>
      </c>
      <c r="L34">
        <v>31908</v>
      </c>
      <c r="M34">
        <v>5334</v>
      </c>
      <c r="N34">
        <v>1910</v>
      </c>
      <c r="O34">
        <v>39152</v>
      </c>
      <c r="Q34" s="130">
        <f t="shared" si="6"/>
        <v>592.36101570941116</v>
      </c>
      <c r="R34" s="130">
        <f t="shared" si="7"/>
        <v>1001.1824990145841</v>
      </c>
      <c r="S34" s="130">
        <f t="shared" si="8"/>
        <v>619.64702828964448</v>
      </c>
      <c r="T34" s="130">
        <f t="shared" si="9"/>
        <v>628.68621730075358</v>
      </c>
    </row>
    <row r="35" spans="1:20" ht="15.75" x14ac:dyDescent="0.25">
      <c r="A35" s="77">
        <v>2014</v>
      </c>
      <c r="B35" s="82">
        <v>54316600</v>
      </c>
      <c r="C35" s="82">
        <v>5347600</v>
      </c>
      <c r="D35" s="82">
        <v>3092000</v>
      </c>
      <c r="E35" s="71">
        <v>62756300</v>
      </c>
      <c r="G35">
        <f t="shared" si="1"/>
        <v>54.316600000000001</v>
      </c>
      <c r="H35">
        <f t="shared" si="2"/>
        <v>5.3475999999999999</v>
      </c>
      <c r="I35">
        <f t="shared" si="3"/>
        <v>3.0920000000000001</v>
      </c>
      <c r="J35" s="129">
        <f t="shared" si="4"/>
        <v>62.756300000000003</v>
      </c>
      <c r="L35">
        <v>31332</v>
      </c>
      <c r="M35">
        <v>5582</v>
      </c>
      <c r="N35">
        <v>1808</v>
      </c>
      <c r="O35">
        <v>38722</v>
      </c>
      <c r="Q35" s="130">
        <f t="shared" si="6"/>
        <v>576.8402293221593</v>
      </c>
      <c r="R35" s="130">
        <f t="shared" si="7"/>
        <v>1043.8327474007031</v>
      </c>
      <c r="S35" s="130">
        <f t="shared" si="8"/>
        <v>584.73479948253555</v>
      </c>
      <c r="T35" s="130">
        <f t="shared" si="9"/>
        <v>617.0217173415258</v>
      </c>
    </row>
    <row r="36" spans="1:20" ht="15.75" x14ac:dyDescent="0.25">
      <c r="A36" s="77">
        <v>2015</v>
      </c>
      <c r="B36" s="83">
        <v>54786300</v>
      </c>
      <c r="C36" s="83">
        <v>5373000</v>
      </c>
      <c r="D36" s="83">
        <v>3099100</v>
      </c>
      <c r="E36" s="71">
        <v>63258400</v>
      </c>
      <c r="G36">
        <f t="shared" si="1"/>
        <v>54.786299999999997</v>
      </c>
      <c r="H36">
        <f t="shared" si="2"/>
        <v>5.3730000000000002</v>
      </c>
      <c r="I36">
        <f t="shared" si="3"/>
        <v>3.0991</v>
      </c>
      <c r="J36" s="129">
        <f t="shared" si="4"/>
        <v>63.258400000000002</v>
      </c>
      <c r="L36">
        <v>31371</v>
      </c>
      <c r="M36">
        <v>5677</v>
      </c>
      <c r="N36">
        <v>1775</v>
      </c>
      <c r="O36">
        <v>38823</v>
      </c>
      <c r="Q36" s="130">
        <f t="shared" si="6"/>
        <v>572.60665531346342</v>
      </c>
      <c r="R36" s="130">
        <f t="shared" si="7"/>
        <v>1056.5791922575843</v>
      </c>
      <c r="S36" s="130">
        <f t="shared" si="8"/>
        <v>572.7469265270563</v>
      </c>
      <c r="T36" s="130">
        <f t="shared" si="9"/>
        <v>613.72086552932103</v>
      </c>
    </row>
    <row r="37" spans="1:20" ht="15.75" x14ac:dyDescent="0.25">
      <c r="A37" s="77">
        <v>2016</v>
      </c>
      <c r="B37" s="83">
        <v>55268100</v>
      </c>
      <c r="C37" s="83">
        <v>5404700</v>
      </c>
      <c r="D37" s="83">
        <v>3113200</v>
      </c>
      <c r="E37" s="122">
        <v>63785900</v>
      </c>
      <c r="G37">
        <f t="shared" si="1"/>
        <v>55.268099999999997</v>
      </c>
      <c r="H37">
        <f t="shared" si="2"/>
        <v>5.4047000000000001</v>
      </c>
      <c r="I37">
        <f t="shared" si="3"/>
        <v>3.1132</v>
      </c>
      <c r="J37" s="129">
        <f t="shared" si="4"/>
        <v>63.785899999999998</v>
      </c>
      <c r="L37">
        <v>30345</v>
      </c>
      <c r="M37">
        <v>5541</v>
      </c>
      <c r="N37">
        <v>1858</v>
      </c>
      <c r="O37">
        <v>37744</v>
      </c>
      <c r="Q37" s="130">
        <f t="shared" si="6"/>
        <v>549.0508991624464</v>
      </c>
      <c r="R37" s="130">
        <f t="shared" si="7"/>
        <v>1025.2187910522323</v>
      </c>
      <c r="S37" s="130">
        <f t="shared" si="8"/>
        <v>596.81356803289225</v>
      </c>
      <c r="T37" s="130">
        <f t="shared" si="9"/>
        <v>591.72952016041165</v>
      </c>
    </row>
    <row r="38" spans="1:20" ht="16.5" thickBot="1" x14ac:dyDescent="0.3">
      <c r="A38" s="123">
        <v>2017</v>
      </c>
      <c r="B38" s="96">
        <v>55619400</v>
      </c>
      <c r="C38" s="96">
        <v>5424800</v>
      </c>
      <c r="D38" s="96">
        <v>3125200</v>
      </c>
      <c r="E38" s="97">
        <v>64169400</v>
      </c>
      <c r="G38">
        <f t="shared" si="1"/>
        <v>55.619399999999999</v>
      </c>
      <c r="H38">
        <f t="shared" si="2"/>
        <v>5.4248000000000003</v>
      </c>
      <c r="I38">
        <f t="shared" si="3"/>
        <v>3.1252</v>
      </c>
      <c r="J38" s="129">
        <f t="shared" si="4"/>
        <v>64.169399999999996</v>
      </c>
      <c r="L38">
        <v>30784</v>
      </c>
      <c r="M38" t="s">
        <v>3</v>
      </c>
      <c r="N38">
        <v>1617</v>
      </c>
      <c r="O38" t="s">
        <v>3</v>
      </c>
      <c r="Q38" s="130">
        <f t="shared" si="6"/>
        <v>553.47594544349636</v>
      </c>
      <c r="R38" s="130" t="e">
        <f t="shared" si="7"/>
        <v>#VALUE!</v>
      </c>
      <c r="S38" s="130">
        <f t="shared" si="8"/>
        <v>517.40688595929862</v>
      </c>
      <c r="T38" s="130" t="e">
        <f t="shared" si="9"/>
        <v>#VALUE!</v>
      </c>
    </row>
  </sheetData>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Notes</vt:lpstr>
      <vt:lpstr>FIRE0201</vt:lpstr>
      <vt:lpstr>Data dwelling fires</vt:lpstr>
      <vt:lpstr>Table 0201 (2)</vt:lpstr>
      <vt:lpstr>Raw data</vt:lpstr>
      <vt:lpstr>England</vt:lpstr>
      <vt:lpstr>Scotland</vt:lpstr>
      <vt:lpstr>Wales</vt:lpstr>
      <vt:lpstr>Population</vt:lpstr>
      <vt:lpstr>SQL</vt:lpstr>
      <vt:lpst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FIRE0201: Dwelling fires by fire and rescue services by motive, population and nation</dc:title>
  <dc:creator/>
  <cp:keywords>data tables, fire and rescue, motive, population, nation, 2018</cp:keywords>
  <cp:lastModifiedBy/>
  <dcterms:created xsi:type="dcterms:W3CDTF">2018-11-06T15:30:03Z</dcterms:created>
  <dcterms:modified xsi:type="dcterms:W3CDTF">2018-11-06T15:32:36Z</dcterms:modified>
</cp:coreProperties>
</file>