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ducationgovuk-my.sharepoint.com/personal/lisa_gerisch_education_gov_uk/Documents/Desktop/ACT 201920/"/>
    </mc:Choice>
  </mc:AlternateContent>
  <bookViews>
    <workbookView xWindow="0" yWindow="0" windowWidth="22500" windowHeight="11850" tabRatio="443"/>
  </bookViews>
  <sheets>
    <sheet name="Funding Factors" sheetId="1" r:id="rId1"/>
    <sheet name="Aims" sheetId="2" r:id="rId2"/>
    <sheet name="Programme" sheetId="3" r:id="rId3"/>
    <sheet name="Lagged Students" sheetId="4" r:id="rId4"/>
    <sheet name="Glossary" sheetId="5" r:id="rId5"/>
    <sheet name="Comments" sheetId="6" r:id="rId6"/>
  </sheets>
  <externalReferences>
    <externalReference r:id="rId7"/>
  </externalReferences>
  <definedNames>
    <definedName name="_xlnm._FilterDatabase" localSheetId="1" hidden="1">Aims!$A$4:$J$4</definedName>
    <definedName name="_xlnm._FilterDatabase" localSheetId="0" hidden="1">'Funding Factors'!$A$4:$F$46</definedName>
    <definedName name="_xlnm._FilterDatabase" localSheetId="2" hidden="1">Programme!$A$5:$AC$5</definedName>
    <definedName name="CensusUPINS">[1]CheckData!$A:$A</definedName>
    <definedName name="ILRUPINS">[1]CheckData!$B:$B</definedName>
    <definedName name="LAGUPINS">[1]CheckData!$E:$E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5" i="4" l="1"/>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B2" i="4"/>
  <c r="F8" i="1" s="1"/>
  <c r="AD100" i="3"/>
  <c r="X100" i="3"/>
  <c r="Y100" i="3" s="1"/>
  <c r="T100" i="3"/>
  <c r="J100" i="3"/>
  <c r="AD99" i="3"/>
  <c r="X99" i="3"/>
  <c r="Y99" i="3" s="1"/>
  <c r="T99" i="3"/>
  <c r="J99" i="3"/>
  <c r="AD98" i="3"/>
  <c r="X98" i="3"/>
  <c r="Y98" i="3" s="1"/>
  <c r="T98" i="3"/>
  <c r="J98" i="3"/>
  <c r="AD97" i="3"/>
  <c r="X97" i="3"/>
  <c r="Y97" i="3" s="1"/>
  <c r="AA97" i="3" s="1"/>
  <c r="T97" i="3"/>
  <c r="J97" i="3"/>
  <c r="AD96" i="3"/>
  <c r="X96" i="3"/>
  <c r="Y96" i="3" s="1"/>
  <c r="T96" i="3"/>
  <c r="J96" i="3"/>
  <c r="AD95" i="3"/>
  <c r="X95" i="3"/>
  <c r="Y95" i="3" s="1"/>
  <c r="AA95" i="3" s="1"/>
  <c r="AC95" i="3" s="1"/>
  <c r="T95" i="3"/>
  <c r="J95" i="3"/>
  <c r="AD94" i="3"/>
  <c r="X94" i="3"/>
  <c r="Y94" i="3" s="1"/>
  <c r="AA94" i="3" s="1"/>
  <c r="T94" i="3"/>
  <c r="J94" i="3"/>
  <c r="AD93" i="3"/>
  <c r="X93" i="3"/>
  <c r="Y93" i="3" s="1"/>
  <c r="T93" i="3"/>
  <c r="J93" i="3"/>
  <c r="AD92" i="3"/>
  <c r="X92" i="3"/>
  <c r="Y92" i="3" s="1"/>
  <c r="AA92" i="3" s="1"/>
  <c r="T92" i="3"/>
  <c r="J92" i="3"/>
  <c r="AD91" i="3"/>
  <c r="X91" i="3"/>
  <c r="Y91" i="3" s="1"/>
  <c r="T91" i="3"/>
  <c r="J91" i="3"/>
  <c r="AD90" i="3"/>
  <c r="X90" i="3"/>
  <c r="Y90" i="3" s="1"/>
  <c r="T90" i="3"/>
  <c r="J90" i="3"/>
  <c r="AD89" i="3"/>
  <c r="X89" i="3"/>
  <c r="Y89" i="3" s="1"/>
  <c r="T89" i="3"/>
  <c r="J89" i="3"/>
  <c r="AD88" i="3"/>
  <c r="X88" i="3"/>
  <c r="Y88" i="3" s="1"/>
  <c r="T88" i="3"/>
  <c r="J88" i="3"/>
  <c r="AD87" i="3"/>
  <c r="X87" i="3"/>
  <c r="Y87" i="3" s="1"/>
  <c r="T87" i="3"/>
  <c r="J87" i="3"/>
  <c r="AD86" i="3"/>
  <c r="X86" i="3"/>
  <c r="Y86" i="3" s="1"/>
  <c r="T86" i="3"/>
  <c r="J86" i="3"/>
  <c r="AD85" i="3"/>
  <c r="X85" i="3"/>
  <c r="Y85" i="3" s="1"/>
  <c r="T85" i="3"/>
  <c r="J85" i="3"/>
  <c r="AD84" i="3"/>
  <c r="X84" i="3"/>
  <c r="Y84" i="3" s="1"/>
  <c r="T84" i="3"/>
  <c r="J84" i="3"/>
  <c r="AD83" i="3"/>
  <c r="X83" i="3"/>
  <c r="Y83" i="3" s="1"/>
  <c r="T83" i="3"/>
  <c r="J83" i="3"/>
  <c r="AD82" i="3"/>
  <c r="X82" i="3"/>
  <c r="Y82" i="3" s="1"/>
  <c r="T82" i="3"/>
  <c r="J82" i="3"/>
  <c r="AD81" i="3"/>
  <c r="X81" i="3"/>
  <c r="Y81" i="3" s="1"/>
  <c r="AA81" i="3" s="1"/>
  <c r="T81" i="3"/>
  <c r="J81" i="3"/>
  <c r="AD80" i="3"/>
  <c r="X80" i="3"/>
  <c r="Y80" i="3" s="1"/>
  <c r="T80" i="3"/>
  <c r="J80" i="3"/>
  <c r="AD79" i="3"/>
  <c r="X79" i="3"/>
  <c r="Y79" i="3" s="1"/>
  <c r="T79" i="3"/>
  <c r="J79" i="3"/>
  <c r="AD78" i="3"/>
  <c r="X78" i="3"/>
  <c r="Y78" i="3" s="1"/>
  <c r="AA78" i="3" s="1"/>
  <c r="T78" i="3"/>
  <c r="J78" i="3"/>
  <c r="AD77" i="3"/>
  <c r="X77" i="3"/>
  <c r="Y77" i="3" s="1"/>
  <c r="T77" i="3"/>
  <c r="J77" i="3"/>
  <c r="AD76" i="3"/>
  <c r="X76" i="3"/>
  <c r="Y76" i="3" s="1"/>
  <c r="AA76" i="3" s="1"/>
  <c r="T76" i="3"/>
  <c r="J76" i="3"/>
  <c r="AD75" i="3"/>
  <c r="X75" i="3"/>
  <c r="Y75" i="3" s="1"/>
  <c r="T75" i="3"/>
  <c r="J75" i="3"/>
  <c r="AD74" i="3"/>
  <c r="X74" i="3"/>
  <c r="Y74" i="3" s="1"/>
  <c r="AA74" i="3" s="1"/>
  <c r="T74" i="3"/>
  <c r="J74" i="3"/>
  <c r="AD73" i="3"/>
  <c r="X73" i="3"/>
  <c r="Y73" i="3" s="1"/>
  <c r="T73" i="3"/>
  <c r="J73" i="3"/>
  <c r="AD72" i="3"/>
  <c r="X72" i="3"/>
  <c r="Y72" i="3" s="1"/>
  <c r="AA72" i="3" s="1"/>
  <c r="T72" i="3"/>
  <c r="J72" i="3"/>
  <c r="AD71" i="3"/>
  <c r="X71" i="3"/>
  <c r="Y71" i="3" s="1"/>
  <c r="T71" i="3"/>
  <c r="J71" i="3"/>
  <c r="AD70" i="3"/>
  <c r="X70" i="3"/>
  <c r="Y70" i="3" s="1"/>
  <c r="T70" i="3"/>
  <c r="J70" i="3"/>
  <c r="AD69" i="3"/>
  <c r="X69" i="3"/>
  <c r="Y69" i="3" s="1"/>
  <c r="T69" i="3"/>
  <c r="J69" i="3"/>
  <c r="AD68" i="3"/>
  <c r="X68" i="3"/>
  <c r="Y68" i="3" s="1"/>
  <c r="T68" i="3"/>
  <c r="J68" i="3"/>
  <c r="AD67" i="3"/>
  <c r="X67" i="3"/>
  <c r="Y67" i="3" s="1"/>
  <c r="T67" i="3"/>
  <c r="J67" i="3"/>
  <c r="AD66" i="3"/>
  <c r="X66" i="3"/>
  <c r="Y66" i="3" s="1"/>
  <c r="T66" i="3"/>
  <c r="J66" i="3"/>
  <c r="AD65" i="3"/>
  <c r="X65" i="3"/>
  <c r="Y65" i="3" s="1"/>
  <c r="AA65" i="3" s="1"/>
  <c r="T65" i="3"/>
  <c r="J65" i="3"/>
  <c r="AD64" i="3"/>
  <c r="X64" i="3"/>
  <c r="Y64" i="3" s="1"/>
  <c r="T64" i="3"/>
  <c r="J64" i="3"/>
  <c r="AD63" i="3"/>
  <c r="X63" i="3"/>
  <c r="Y63" i="3" s="1"/>
  <c r="T63" i="3"/>
  <c r="J63" i="3"/>
  <c r="AD62" i="3"/>
  <c r="Y62" i="3"/>
  <c r="AA62" i="3" s="1"/>
  <c r="X62" i="3"/>
  <c r="T62" i="3"/>
  <c r="J62" i="3"/>
  <c r="AD61" i="3"/>
  <c r="X61" i="3"/>
  <c r="Y61" i="3" s="1"/>
  <c r="Z61" i="3" s="1"/>
  <c r="T61" i="3"/>
  <c r="J61" i="3"/>
  <c r="AD60" i="3"/>
  <c r="X60" i="3"/>
  <c r="Y60" i="3" s="1"/>
  <c r="AA60" i="3" s="1"/>
  <c r="T60" i="3"/>
  <c r="J60" i="3"/>
  <c r="AD59" i="3"/>
  <c r="X59" i="3"/>
  <c r="Y59" i="3" s="1"/>
  <c r="Z59" i="3" s="1"/>
  <c r="T59" i="3"/>
  <c r="J59" i="3"/>
  <c r="AD58" i="3"/>
  <c r="X58" i="3"/>
  <c r="Y58" i="3" s="1"/>
  <c r="T58" i="3"/>
  <c r="J58" i="3"/>
  <c r="AD57" i="3"/>
  <c r="X57" i="3"/>
  <c r="Y57" i="3" s="1"/>
  <c r="T57" i="3"/>
  <c r="J57" i="3"/>
  <c r="AD56" i="3"/>
  <c r="X56" i="3"/>
  <c r="Y56" i="3" s="1"/>
  <c r="AA56" i="3" s="1"/>
  <c r="T56" i="3"/>
  <c r="J56" i="3"/>
  <c r="AD55" i="3"/>
  <c r="X55" i="3"/>
  <c r="Y55" i="3" s="1"/>
  <c r="T55" i="3"/>
  <c r="J55" i="3"/>
  <c r="AD54" i="3"/>
  <c r="X54" i="3"/>
  <c r="Y54" i="3" s="1"/>
  <c r="T54" i="3"/>
  <c r="J54" i="3"/>
  <c r="AD53" i="3"/>
  <c r="X53" i="3"/>
  <c r="Y53" i="3" s="1"/>
  <c r="T53" i="3"/>
  <c r="J53" i="3"/>
  <c r="AD52" i="3"/>
  <c r="X52" i="3"/>
  <c r="Y52" i="3" s="1"/>
  <c r="T52" i="3"/>
  <c r="J52" i="3"/>
  <c r="AD51" i="3"/>
  <c r="X51" i="3"/>
  <c r="Y51" i="3" s="1"/>
  <c r="T51" i="3"/>
  <c r="J51" i="3"/>
  <c r="AD50" i="3"/>
  <c r="X50" i="3"/>
  <c r="Y50" i="3" s="1"/>
  <c r="T50" i="3"/>
  <c r="J50" i="3"/>
  <c r="AD49" i="3"/>
  <c r="X49" i="3"/>
  <c r="Y49" i="3" s="1"/>
  <c r="AA49" i="3" s="1"/>
  <c r="T49" i="3"/>
  <c r="J49" i="3"/>
  <c r="AD48" i="3"/>
  <c r="X48" i="3"/>
  <c r="Y48" i="3" s="1"/>
  <c r="T48" i="3"/>
  <c r="J48" i="3"/>
  <c r="AD47" i="3"/>
  <c r="X47" i="3"/>
  <c r="Y47" i="3" s="1"/>
  <c r="T47" i="3"/>
  <c r="J47" i="3"/>
  <c r="AD46" i="3"/>
  <c r="X46" i="3"/>
  <c r="Y46" i="3" s="1"/>
  <c r="AA46" i="3" s="1"/>
  <c r="T46" i="3"/>
  <c r="J46" i="3"/>
  <c r="AD45" i="3"/>
  <c r="X45" i="3"/>
  <c r="Y45" i="3" s="1"/>
  <c r="T45" i="3"/>
  <c r="J45" i="3"/>
  <c r="AD44" i="3"/>
  <c r="X44" i="3"/>
  <c r="Y44" i="3" s="1"/>
  <c r="AA44" i="3" s="1"/>
  <c r="T44" i="3"/>
  <c r="J44" i="3"/>
  <c r="AD43" i="3"/>
  <c r="X43" i="3"/>
  <c r="Y43" i="3" s="1"/>
  <c r="T43" i="3"/>
  <c r="J43" i="3"/>
  <c r="AD42" i="3"/>
  <c r="X42" i="3"/>
  <c r="Y42" i="3" s="1"/>
  <c r="T42" i="3"/>
  <c r="J42" i="3"/>
  <c r="AD41" i="3"/>
  <c r="X41" i="3"/>
  <c r="Y41" i="3" s="1"/>
  <c r="Z41" i="3" s="1"/>
  <c r="T41" i="3"/>
  <c r="J41" i="3"/>
  <c r="AD40" i="3"/>
  <c r="X40" i="3"/>
  <c r="Y40" i="3" s="1"/>
  <c r="AA40" i="3" s="1"/>
  <c r="T40" i="3"/>
  <c r="J40" i="3"/>
  <c r="AD39" i="3"/>
  <c r="X39" i="3"/>
  <c r="Y39" i="3" s="1"/>
  <c r="T39" i="3"/>
  <c r="J39" i="3"/>
  <c r="AD38" i="3"/>
  <c r="X38" i="3"/>
  <c r="Y38" i="3" s="1"/>
  <c r="T38" i="3"/>
  <c r="J38" i="3"/>
  <c r="AD37" i="3"/>
  <c r="X37" i="3"/>
  <c r="Y37" i="3" s="1"/>
  <c r="T37" i="3"/>
  <c r="J37" i="3"/>
  <c r="AD36" i="3"/>
  <c r="X36" i="3"/>
  <c r="Y36" i="3" s="1"/>
  <c r="T36" i="3"/>
  <c r="J36" i="3"/>
  <c r="AD35" i="3"/>
  <c r="X35" i="3"/>
  <c r="Y35" i="3" s="1"/>
  <c r="T35" i="3"/>
  <c r="J35" i="3"/>
  <c r="AD34" i="3"/>
  <c r="X34" i="3"/>
  <c r="Y34" i="3" s="1"/>
  <c r="T34" i="3"/>
  <c r="J34" i="3"/>
  <c r="AD33" i="3"/>
  <c r="X33" i="3"/>
  <c r="Y33" i="3" s="1"/>
  <c r="AA33" i="3" s="1"/>
  <c r="T33" i="3"/>
  <c r="J33" i="3"/>
  <c r="AD32" i="3"/>
  <c r="X32" i="3"/>
  <c r="Y32" i="3" s="1"/>
  <c r="T32" i="3"/>
  <c r="J32" i="3"/>
  <c r="AD31" i="3"/>
  <c r="X31" i="3"/>
  <c r="Y31" i="3" s="1"/>
  <c r="T31" i="3"/>
  <c r="J31" i="3"/>
  <c r="AD30" i="3"/>
  <c r="X30" i="3"/>
  <c r="Y30" i="3" s="1"/>
  <c r="AA30" i="3" s="1"/>
  <c r="T30" i="3"/>
  <c r="J30" i="3"/>
  <c r="AD29" i="3"/>
  <c r="X29" i="3"/>
  <c r="Y29" i="3" s="1"/>
  <c r="T29" i="3"/>
  <c r="J29" i="3"/>
  <c r="AD28" i="3"/>
  <c r="X28" i="3"/>
  <c r="Y28" i="3" s="1"/>
  <c r="AA28" i="3" s="1"/>
  <c r="T28" i="3"/>
  <c r="J28" i="3"/>
  <c r="AD27" i="3"/>
  <c r="X27" i="3"/>
  <c r="Y27" i="3" s="1"/>
  <c r="T27" i="3"/>
  <c r="J27" i="3"/>
  <c r="AD26" i="3"/>
  <c r="X26" i="3"/>
  <c r="Y26" i="3" s="1"/>
  <c r="T26" i="3"/>
  <c r="J26" i="3"/>
  <c r="AD25" i="3"/>
  <c r="X25" i="3"/>
  <c r="Y25" i="3" s="1"/>
  <c r="Z25" i="3" s="1"/>
  <c r="T25" i="3"/>
  <c r="J25" i="3"/>
  <c r="AD24" i="3"/>
  <c r="X24" i="3"/>
  <c r="Y24" i="3" s="1"/>
  <c r="AA24" i="3" s="1"/>
  <c r="T24" i="3"/>
  <c r="J24" i="3"/>
  <c r="AD23" i="3"/>
  <c r="X23" i="3"/>
  <c r="Y23" i="3" s="1"/>
  <c r="T23" i="3"/>
  <c r="J23" i="3"/>
  <c r="AD22" i="3"/>
  <c r="X22" i="3"/>
  <c r="Y22" i="3" s="1"/>
  <c r="T22" i="3"/>
  <c r="J22" i="3"/>
  <c r="AD21" i="3"/>
  <c r="X21" i="3"/>
  <c r="Y21" i="3" s="1"/>
  <c r="T21" i="3"/>
  <c r="J21" i="3"/>
  <c r="AD20" i="3"/>
  <c r="X20" i="3"/>
  <c r="Y20" i="3" s="1"/>
  <c r="T20" i="3"/>
  <c r="J20" i="3"/>
  <c r="AD19" i="3"/>
  <c r="X19" i="3"/>
  <c r="Y19" i="3" s="1"/>
  <c r="T19" i="3"/>
  <c r="J19" i="3"/>
  <c r="AD18" i="3"/>
  <c r="X18" i="3"/>
  <c r="Y18" i="3" s="1"/>
  <c r="T18" i="3"/>
  <c r="J18" i="3"/>
  <c r="AD17" i="3"/>
  <c r="X17" i="3"/>
  <c r="Y17" i="3" s="1"/>
  <c r="AA17" i="3" s="1"/>
  <c r="T17" i="3"/>
  <c r="J17" i="3"/>
  <c r="AD16" i="3"/>
  <c r="X16" i="3"/>
  <c r="Y16" i="3" s="1"/>
  <c r="T16" i="3"/>
  <c r="J16" i="3"/>
  <c r="AD15" i="3"/>
  <c r="X15" i="3"/>
  <c r="Y15" i="3" s="1"/>
  <c r="T15" i="3"/>
  <c r="J15" i="3"/>
  <c r="AD14" i="3"/>
  <c r="X14" i="3"/>
  <c r="Y14" i="3" s="1"/>
  <c r="AA14" i="3" s="1"/>
  <c r="T14" i="3"/>
  <c r="J14" i="3"/>
  <c r="AD13" i="3"/>
  <c r="X13" i="3"/>
  <c r="Y13" i="3" s="1"/>
  <c r="T13" i="3"/>
  <c r="J13" i="3"/>
  <c r="AD12" i="3"/>
  <c r="X12" i="3"/>
  <c r="Y12" i="3" s="1"/>
  <c r="AA12" i="3" s="1"/>
  <c r="T12" i="3"/>
  <c r="J12" i="3"/>
  <c r="AD11" i="3"/>
  <c r="X11" i="3"/>
  <c r="Y11" i="3" s="1"/>
  <c r="T11" i="3"/>
  <c r="J11" i="3"/>
  <c r="AD10" i="3"/>
  <c r="X10" i="3"/>
  <c r="Y10" i="3" s="1"/>
  <c r="T10" i="3"/>
  <c r="J10" i="3"/>
  <c r="AD9" i="3"/>
  <c r="X9" i="3"/>
  <c r="Y9" i="3" s="1"/>
  <c r="T9" i="3"/>
  <c r="J9" i="3"/>
  <c r="AD8" i="3"/>
  <c r="X8" i="3"/>
  <c r="Y8" i="3" s="1"/>
  <c r="T8" i="3"/>
  <c r="J8" i="3"/>
  <c r="AD7" i="3"/>
  <c r="X7" i="3"/>
  <c r="Y7" i="3" s="1"/>
  <c r="T7" i="3"/>
  <c r="J7" i="3"/>
  <c r="AD6" i="3"/>
  <c r="X6" i="3"/>
  <c r="Y6" i="3" s="1"/>
  <c r="T6" i="3"/>
  <c r="J6" i="3"/>
  <c r="G2" i="3"/>
  <c r="F44" i="1" s="1"/>
  <c r="F2" i="3"/>
  <c r="E2" i="3"/>
  <c r="D2" i="3"/>
  <c r="F24" i="1" s="1"/>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A2" i="2"/>
  <c r="Z88" i="3" l="1"/>
  <c r="AA88" i="3"/>
  <c r="AB88" i="3" s="1"/>
  <c r="Z91" i="3"/>
  <c r="AA91" i="3"/>
  <c r="AB91" i="3" s="1"/>
  <c r="Z31" i="3"/>
  <c r="AA31" i="3"/>
  <c r="Z79" i="3"/>
  <c r="AA79" i="3"/>
  <c r="AC79" i="3" s="1"/>
  <c r="Z93" i="3"/>
  <c r="AA93" i="3"/>
  <c r="AB93" i="3" s="1"/>
  <c r="Z57" i="3"/>
  <c r="AA57" i="3"/>
  <c r="AB57" i="3" s="1"/>
  <c r="AA25" i="3"/>
  <c r="AB25" i="3" s="1"/>
  <c r="F38" i="1"/>
  <c r="AA8" i="3"/>
  <c r="E39" i="1"/>
  <c r="E37" i="1"/>
  <c r="E33" i="1"/>
  <c r="E14" i="1"/>
  <c r="E35" i="1"/>
  <c r="E18" i="1"/>
  <c r="Z11" i="3"/>
  <c r="AA11" i="3"/>
  <c r="Z89" i="3"/>
  <c r="AA89" i="3"/>
  <c r="Z13" i="3"/>
  <c r="AA13" i="3"/>
  <c r="Z15" i="3"/>
  <c r="AA15" i="3"/>
  <c r="AC15" i="3" s="1"/>
  <c r="Z58" i="3"/>
  <c r="AA58" i="3"/>
  <c r="AC58" i="3" s="1"/>
  <c r="AA63" i="3"/>
  <c r="AC63" i="3" s="1"/>
  <c r="Z63" i="3"/>
  <c r="Z9" i="3"/>
  <c r="AA9" i="3"/>
  <c r="Z45" i="3"/>
  <c r="AA45" i="3"/>
  <c r="Z47" i="3"/>
  <c r="AA47" i="3"/>
  <c r="AC47" i="3" s="1"/>
  <c r="Z90" i="3"/>
  <c r="AA90" i="3"/>
  <c r="AC90" i="3" s="1"/>
  <c r="Z27" i="3"/>
  <c r="AA27" i="3"/>
  <c r="Z29" i="3"/>
  <c r="AA29" i="3"/>
  <c r="Z42" i="3"/>
  <c r="AA42" i="3"/>
  <c r="AC42" i="3" s="1"/>
  <c r="Z43" i="3"/>
  <c r="AA43" i="3"/>
  <c r="Z73" i="3"/>
  <c r="AA73" i="3"/>
  <c r="Z75" i="3"/>
  <c r="AA75" i="3"/>
  <c r="Z77" i="3"/>
  <c r="AA77" i="3"/>
  <c r="E15" i="1"/>
  <c r="F33" i="1"/>
  <c r="F37" i="1"/>
  <c r="F39" i="1"/>
  <c r="AC31" i="3"/>
  <c r="AA41" i="3"/>
  <c r="AA59" i="3"/>
  <c r="AA61" i="3"/>
  <c r="AC88" i="3"/>
  <c r="Z95" i="3"/>
  <c r="E36" i="1"/>
  <c r="AC93" i="3"/>
  <c r="E19" i="1"/>
  <c r="F35" i="1"/>
  <c r="AC25" i="3"/>
  <c r="E16" i="1"/>
  <c r="E34" i="1"/>
  <c r="E38" i="1"/>
  <c r="J2" i="3"/>
  <c r="F27" i="1" s="1"/>
  <c r="E13" i="1"/>
  <c r="E17" i="1"/>
  <c r="F34" i="1"/>
  <c r="F36" i="1"/>
  <c r="AA19" i="3"/>
  <c r="Z19" i="3"/>
  <c r="AA23" i="3"/>
  <c r="Z23" i="3"/>
  <c r="AA26" i="3"/>
  <c r="Z26" i="3"/>
  <c r="AA50" i="3"/>
  <c r="Z50" i="3"/>
  <c r="Z54" i="3"/>
  <c r="AA54" i="3"/>
  <c r="AA35" i="3"/>
  <c r="Z35" i="3"/>
  <c r="AA39" i="3"/>
  <c r="Z39" i="3"/>
  <c r="AC78" i="3"/>
  <c r="AB78" i="3"/>
  <c r="AC81" i="3"/>
  <c r="AB81" i="3"/>
  <c r="AA85" i="3"/>
  <c r="Z85" i="3"/>
  <c r="AA96" i="3"/>
  <c r="Z96" i="3"/>
  <c r="AC60" i="3"/>
  <c r="AB60" i="3"/>
  <c r="AA100" i="3"/>
  <c r="Z100" i="3"/>
  <c r="AA16" i="3"/>
  <c r="Z16" i="3"/>
  <c r="AA66" i="3"/>
  <c r="Z66" i="3"/>
  <c r="Z70" i="3"/>
  <c r="AA70" i="3"/>
  <c r="AC8" i="3"/>
  <c r="AB8" i="3"/>
  <c r="AA20" i="3"/>
  <c r="Z20" i="3"/>
  <c r="AA32" i="3"/>
  <c r="Z32" i="3"/>
  <c r="AA51" i="3"/>
  <c r="Z51" i="3"/>
  <c r="AA55" i="3"/>
  <c r="Z55" i="3"/>
  <c r="AC76" i="3"/>
  <c r="AB76" i="3"/>
  <c r="AC24" i="3"/>
  <c r="AB24" i="3"/>
  <c r="AA36" i="3"/>
  <c r="Z36" i="3"/>
  <c r="AA82" i="3"/>
  <c r="Z82" i="3"/>
  <c r="Z86" i="3"/>
  <c r="AA86" i="3"/>
  <c r="AC40" i="3"/>
  <c r="AB40" i="3"/>
  <c r="AC94" i="3"/>
  <c r="AB94" i="3"/>
  <c r="AC97" i="3"/>
  <c r="AB97" i="3"/>
  <c r="AA48" i="3"/>
  <c r="Z48" i="3"/>
  <c r="AA67" i="3"/>
  <c r="Z67" i="3"/>
  <c r="AA71" i="3"/>
  <c r="Z71" i="3"/>
  <c r="AC14" i="3"/>
  <c r="AB14" i="3"/>
  <c r="AC17" i="3"/>
  <c r="AB17" i="3"/>
  <c r="AA21" i="3"/>
  <c r="Z21" i="3"/>
  <c r="AA52" i="3"/>
  <c r="Z52" i="3"/>
  <c r="AC74" i="3"/>
  <c r="AB74" i="3"/>
  <c r="AC30" i="3"/>
  <c r="AB30" i="3"/>
  <c r="AC33" i="3"/>
  <c r="AB33" i="3"/>
  <c r="AA37" i="3"/>
  <c r="Z37" i="3"/>
  <c r="AC56" i="3"/>
  <c r="AB56" i="3"/>
  <c r="AA83" i="3"/>
  <c r="Z83" i="3"/>
  <c r="AA87" i="3"/>
  <c r="Z87" i="3"/>
  <c r="AC92" i="3"/>
  <c r="AB92" i="3"/>
  <c r="AA64" i="3"/>
  <c r="Z64" i="3"/>
  <c r="AA98" i="3"/>
  <c r="Z98" i="3"/>
  <c r="Z6" i="3"/>
  <c r="AA6" i="3"/>
  <c r="AC12" i="3"/>
  <c r="AB12" i="3"/>
  <c r="AA68" i="3"/>
  <c r="Z68" i="3"/>
  <c r="AA18" i="3"/>
  <c r="Z18" i="3"/>
  <c r="Z22" i="3"/>
  <c r="AA22" i="3"/>
  <c r="AC28" i="3"/>
  <c r="AB28" i="3"/>
  <c r="AC46" i="3"/>
  <c r="AB46" i="3"/>
  <c r="AC49" i="3"/>
  <c r="AB49" i="3"/>
  <c r="AA53" i="3"/>
  <c r="Z53" i="3"/>
  <c r="AC72" i="3"/>
  <c r="AB72" i="3"/>
  <c r="AA80" i="3"/>
  <c r="Z80" i="3"/>
  <c r="AA34" i="3"/>
  <c r="Z34" i="3"/>
  <c r="Z38" i="3"/>
  <c r="AA38" i="3"/>
  <c r="AA84" i="3"/>
  <c r="Z84" i="3"/>
  <c r="AA99" i="3"/>
  <c r="Z99" i="3"/>
  <c r="AA7" i="3"/>
  <c r="Z7" i="3"/>
  <c r="AA10" i="3"/>
  <c r="Z10" i="3"/>
  <c r="AC44" i="3"/>
  <c r="AB44" i="3"/>
  <c r="AC62" i="3"/>
  <c r="AB62" i="3"/>
  <c r="AC65" i="3"/>
  <c r="AB65" i="3"/>
  <c r="AA69" i="3"/>
  <c r="Z69" i="3"/>
  <c r="Z8" i="3"/>
  <c r="Z24" i="3"/>
  <c r="Z40" i="3"/>
  <c r="Z56" i="3"/>
  <c r="Z72" i="3"/>
  <c r="AB15" i="3"/>
  <c r="Z17" i="3"/>
  <c r="AB31" i="3"/>
  <c r="Z33" i="3"/>
  <c r="Z49" i="3"/>
  <c r="AB63" i="3"/>
  <c r="Z65" i="3"/>
  <c r="Z81" i="3"/>
  <c r="AB95" i="3"/>
  <c r="Z97" i="3"/>
  <c r="Z74" i="3"/>
  <c r="Z12" i="3"/>
  <c r="Z28" i="3"/>
  <c r="Z44" i="3"/>
  <c r="AB58" i="3"/>
  <c r="Z60" i="3"/>
  <c r="Z76" i="3"/>
  <c r="AB90" i="3"/>
  <c r="Z92" i="3"/>
  <c r="X2" i="3"/>
  <c r="Z14" i="3"/>
  <c r="Z30" i="3"/>
  <c r="Z46" i="3"/>
  <c r="Z62" i="3"/>
  <c r="Z78" i="3"/>
  <c r="Z94" i="3"/>
  <c r="AB79" i="3" l="1"/>
  <c r="AB47" i="3"/>
  <c r="AB42" i="3"/>
  <c r="F40" i="1"/>
  <c r="AC91" i="3"/>
  <c r="E20" i="1"/>
  <c r="AC57" i="3"/>
  <c r="E40" i="1"/>
  <c r="AB75" i="3"/>
  <c r="AC75" i="3"/>
  <c r="AB29" i="3"/>
  <c r="AC29" i="3"/>
  <c r="AB45" i="3"/>
  <c r="AC45" i="3"/>
  <c r="AB89" i="3"/>
  <c r="AC89" i="3"/>
  <c r="AC61" i="3"/>
  <c r="AB61" i="3"/>
  <c r="AB41" i="3"/>
  <c r="AC41" i="3"/>
  <c r="AB43" i="3"/>
  <c r="AC43" i="3"/>
  <c r="AB59" i="3"/>
  <c r="AC59" i="3"/>
  <c r="AB77" i="3"/>
  <c r="AC77" i="3"/>
  <c r="AB73" i="3"/>
  <c r="AC73" i="3"/>
  <c r="AB27" i="3"/>
  <c r="AC27" i="3"/>
  <c r="AB9" i="3"/>
  <c r="AC9" i="3"/>
  <c r="AB13" i="3"/>
  <c r="AC13" i="3"/>
  <c r="AB11" i="3"/>
  <c r="AC11" i="3"/>
  <c r="AC34" i="3"/>
  <c r="AB34" i="3"/>
  <c r="AC18" i="3"/>
  <c r="AB18" i="3"/>
  <c r="AC37" i="3"/>
  <c r="AB37" i="3"/>
  <c r="AC71" i="3"/>
  <c r="AB71" i="3"/>
  <c r="AC51" i="3"/>
  <c r="AB51" i="3"/>
  <c r="AC80" i="3"/>
  <c r="AB80" i="3"/>
  <c r="AC67" i="3"/>
  <c r="AB67" i="3"/>
  <c r="AC32" i="3"/>
  <c r="AB32" i="3"/>
  <c r="AC39" i="3"/>
  <c r="AB39" i="3"/>
  <c r="AC86" i="3"/>
  <c r="AB86" i="3"/>
  <c r="AC69" i="3"/>
  <c r="AB69" i="3"/>
  <c r="AB68" i="3"/>
  <c r="AC68" i="3"/>
  <c r="AC98" i="3"/>
  <c r="AB98" i="3"/>
  <c r="AC48" i="3"/>
  <c r="AB48" i="3"/>
  <c r="AB20" i="3"/>
  <c r="AC20" i="3"/>
  <c r="AB100" i="3"/>
  <c r="AC100" i="3"/>
  <c r="AC35" i="3"/>
  <c r="AB35" i="3"/>
  <c r="AC54" i="3"/>
  <c r="AB54" i="3"/>
  <c r="AC53" i="3"/>
  <c r="AB53" i="3"/>
  <c r="AC64" i="3"/>
  <c r="AB64" i="3"/>
  <c r="AC82" i="3"/>
  <c r="AB82" i="3"/>
  <c r="AA2" i="3"/>
  <c r="AC6" i="3"/>
  <c r="AB6" i="3"/>
  <c r="AC99" i="3"/>
  <c r="AB99" i="3"/>
  <c r="AB52" i="3"/>
  <c r="AC52" i="3"/>
  <c r="AB36" i="3"/>
  <c r="AC36" i="3"/>
  <c r="AC50" i="3"/>
  <c r="AB50" i="3"/>
  <c r="AC70" i="3"/>
  <c r="AB70" i="3"/>
  <c r="AC87" i="3"/>
  <c r="AB87" i="3"/>
  <c r="AC21" i="3"/>
  <c r="AB21" i="3"/>
  <c r="AC96" i="3"/>
  <c r="AB96" i="3"/>
  <c r="AC26" i="3"/>
  <c r="AB26" i="3"/>
  <c r="AC10" i="3"/>
  <c r="AB10" i="3"/>
  <c r="AB84" i="3"/>
  <c r="AC84" i="3"/>
  <c r="AC83" i="3"/>
  <c r="AB83" i="3"/>
  <c r="AC66" i="3"/>
  <c r="AB66" i="3"/>
  <c r="AC85" i="3"/>
  <c r="AB85" i="3"/>
  <c r="AC23" i="3"/>
  <c r="AB23" i="3"/>
  <c r="AC38" i="3"/>
  <c r="AB38" i="3"/>
  <c r="AC22" i="3"/>
  <c r="AB22" i="3"/>
  <c r="AC7" i="3"/>
  <c r="AB7" i="3"/>
  <c r="AC55" i="3"/>
  <c r="AB55" i="3"/>
  <c r="AC16" i="3"/>
  <c r="AB16" i="3"/>
  <c r="AC19" i="3"/>
  <c r="AB19" i="3"/>
  <c r="F18" i="1"/>
  <c r="F17" i="1"/>
  <c r="F13" i="1"/>
  <c r="F16" i="1"/>
  <c r="F15" i="1"/>
  <c r="F14" i="1"/>
  <c r="AC2" i="3" l="1"/>
  <c r="F25" i="1" s="1"/>
  <c r="AB2" i="3"/>
  <c r="F26" i="1" s="1"/>
  <c r="F20" i="1"/>
</calcChain>
</file>

<file path=xl/sharedStrings.xml><?xml version="1.0" encoding="utf-8"?>
<sst xmlns="http://schemas.openxmlformats.org/spreadsheetml/2006/main" count="5443" uniqueCount="535">
  <si>
    <t>School Sixth Form 16-19 Allocation Calculation Toolkit (ACT)
For Academic Year 2019 to 2020
Date of Issue: February 2019</t>
  </si>
  <si>
    <r>
      <rPr>
        <b/>
        <sz val="9"/>
        <rFont val="Arial"/>
        <family val="2"/>
      </rPr>
      <t xml:space="preserve">Guidance to explain this allocation calculation toolkit can be found on GOV.UK </t>
    </r>
    <r>
      <rPr>
        <u/>
        <sz val="10"/>
        <color theme="10"/>
        <rFont val="Arial"/>
        <family val="2"/>
      </rPr>
      <t>https://www.gov.uk/government/publications/16-to-19-funding-allocations-supporting-documents-for-2019-to-2020</t>
    </r>
  </si>
  <si>
    <t>Name</t>
  </si>
  <si>
    <t>ESFA Reference</t>
  </si>
  <si>
    <t>UKPRN</t>
  </si>
  <si>
    <t>Local Authority</t>
  </si>
  <si>
    <t>ESFA Territory</t>
  </si>
  <si>
    <t>Table 1a: Student Numbers</t>
  </si>
  <si>
    <t>Lagged Student Number*</t>
  </si>
  <si>
    <t>*The lagged student number is based on data from school census or the ILR return. For academies funded on estimates or any school or academy running down provision in the 2019/20 academic year - the final student number will be included in the allocation statement, once agreed numbers have been confirmed.</t>
  </si>
  <si>
    <t>Table 1b: Distribution of Students by Funding Band</t>
  </si>
  <si>
    <t>Planned Hours</t>
  </si>
  <si>
    <t>Student Numbers in 2017/18</t>
  </si>
  <si>
    <t>Proportions for 2019/20 Allocation</t>
  </si>
  <si>
    <t>Band 5</t>
  </si>
  <si>
    <t>Band 4a</t>
  </si>
  <si>
    <t>Band 4b</t>
  </si>
  <si>
    <t>Band 3</t>
  </si>
  <si>
    <t>Band 2</t>
  </si>
  <si>
    <t>Band 1</t>
  </si>
  <si>
    <t>Students</t>
  </si>
  <si>
    <t>FTEs</t>
  </si>
  <si>
    <t>Total**</t>
  </si>
  <si>
    <t>Table 2: Funding Factors</t>
  </si>
  <si>
    <t>Factors</t>
  </si>
  <si>
    <t>Value for 2019/20 Allocation</t>
  </si>
  <si>
    <t>Retention Factor</t>
  </si>
  <si>
    <t>Programme Cost Weighting</t>
  </si>
  <si>
    <t>Disadvantage Block 1: Economic Deprivation Factor</t>
  </si>
  <si>
    <t>Disadvantage Block 2: Prior Attainment</t>
  </si>
  <si>
    <t>Area Cost Factor</t>
  </si>
  <si>
    <t>Table 3: Condition of Funding (CoF)</t>
  </si>
  <si>
    <t>Student numbers in 2017/18</t>
  </si>
  <si>
    <t>Total</t>
  </si>
  <si>
    <t>Students not meeting CoF</t>
  </si>
  <si>
    <t xml:space="preserve">**Total students do not include full time equivalents (FTEs) </t>
  </si>
  <si>
    <t>Table 4: Capacity Delivery Fund (CDF) - Industry Placements</t>
  </si>
  <si>
    <t>Eligible Students***</t>
  </si>
  <si>
    <t xml:space="preserve">***The Number of eligible students are based on student enrolments in 2017/18
CDF funding will only be allocated to institutions who submitted an approved plan, opted in and have an Ofsted overall effectiveness grading of “Requires Improvement” or better. Full guidance can be found at the link below
</t>
  </si>
  <si>
    <t>https://www.gov.uk/guidance/industry-placements-capacity-and-delivery-fund-cdf-for-academic-year-2019-to-2020#qualifying-students</t>
  </si>
  <si>
    <t>Data Source: Autumn 2018 Census</t>
  </si>
  <si>
    <t>Guidance to explain this allocation calculation toolkit can be found on GOV.UK</t>
  </si>
  <si>
    <t>https://www.gov.uk/government/publications/16-to-19-funding-allocations-supporting-documents-for-2019-to-2020</t>
  </si>
  <si>
    <t>Please see link for Interactive post-16 school census tool : 
which can be used to help schools and academies submit an accurate autumn census return</t>
  </si>
  <si>
    <t>https://www.gov.uk/government/publications/interactive-post-16-school-census-tool</t>
  </si>
  <si>
    <t>Allocation - Aims</t>
  </si>
  <si>
    <t>Student Data</t>
  </si>
  <si>
    <t>Qualification Details</t>
  </si>
  <si>
    <t>Qualification data from institution data returns</t>
  </si>
  <si>
    <t>Additional Information</t>
  </si>
  <si>
    <t>Student Reference</t>
  </si>
  <si>
    <t>Age</t>
  </si>
  <si>
    <t>Qualification Reference</t>
  </si>
  <si>
    <t>Qualification Title</t>
  </si>
  <si>
    <t>SSA Tier 2</t>
  </si>
  <si>
    <t>Start Date</t>
  </si>
  <si>
    <t>Planned End Date</t>
  </si>
  <si>
    <t>Actual End Date</t>
  </si>
  <si>
    <t>Qualification Completion Status</t>
  </si>
  <si>
    <t>Aim Type</t>
  </si>
  <si>
    <t>Aim Type Fixed</t>
  </si>
  <si>
    <t>Comments</t>
  </si>
  <si>
    <t>60147465</t>
  </si>
  <si>
    <t>GCE AS Level in Physics</t>
  </si>
  <si>
    <t>07/09/2017</t>
  </si>
  <si>
    <t>30/07/2018</t>
  </si>
  <si>
    <t>Completed</t>
  </si>
  <si>
    <t>Component</t>
  </si>
  <si>
    <t>60150300</t>
  </si>
  <si>
    <t>GCE AS Level in Computer Science</t>
  </si>
  <si>
    <t>Transferred</t>
  </si>
  <si>
    <t>60184164</t>
  </si>
  <si>
    <t>GCE AS Level in Geography</t>
  </si>
  <si>
    <t>60311654</t>
  </si>
  <si>
    <t>GCE AS Level in Mathematics</t>
  </si>
  <si>
    <t>60148378</t>
  </si>
  <si>
    <t>GCE AS Level in Psychology</t>
  </si>
  <si>
    <t>60171455</t>
  </si>
  <si>
    <t>Certificate in Applied Business</t>
  </si>
  <si>
    <t>60146242</t>
  </si>
  <si>
    <t>GCE AS Level in Biology</t>
  </si>
  <si>
    <t>60157306</t>
  </si>
  <si>
    <t>GCE AS Level in Chemistry</t>
  </si>
  <si>
    <t>50022155</t>
  </si>
  <si>
    <t>GCE A Level in Design and Technology: Product Design (3-D Design)</t>
  </si>
  <si>
    <t>04/09/2017</t>
  </si>
  <si>
    <t>29/06/2018</t>
  </si>
  <si>
    <t>50022453</t>
  </si>
  <si>
    <t>GCE A Level in Media Studies</t>
  </si>
  <si>
    <t>60146084</t>
  </si>
  <si>
    <t>GCSE (9-1) in Mathematics</t>
  </si>
  <si>
    <t>60150889</t>
  </si>
  <si>
    <t>GCE A Level in Art and Design</t>
  </si>
  <si>
    <t>10034353</t>
  </si>
  <si>
    <t>GCE A Level in Mathematics</t>
  </si>
  <si>
    <t>06/09/2017</t>
  </si>
  <si>
    <t>Withdrawn</t>
  </si>
  <si>
    <t>60046235</t>
  </si>
  <si>
    <t>Introductory Diploma in IT</t>
  </si>
  <si>
    <t>07/09/2016</t>
  </si>
  <si>
    <t>60188479</t>
  </si>
  <si>
    <t>GCE A Level in Geography</t>
  </si>
  <si>
    <t>60147477</t>
  </si>
  <si>
    <t>GCE A Level in Physics</t>
  </si>
  <si>
    <t>60157318</t>
  </si>
  <si>
    <t>GCE A Level in Chemistry</t>
  </si>
  <si>
    <t>15/09/2017</t>
  </si>
  <si>
    <t>60146254</t>
  </si>
  <si>
    <t>GCE A Level in Biology</t>
  </si>
  <si>
    <t>60150877</t>
  </si>
  <si>
    <t>GCE AS Level in Art and Design</t>
  </si>
  <si>
    <t>60311083</t>
  </si>
  <si>
    <t>GCE AS Level in Design and Technology: Product Design</t>
  </si>
  <si>
    <t>60311502</t>
  </si>
  <si>
    <t>GCE AS Level in Media Studies</t>
  </si>
  <si>
    <t>60171467</t>
  </si>
  <si>
    <t>Extended Certificate in Applied Business</t>
  </si>
  <si>
    <t>Core</t>
  </si>
  <si>
    <t>50078446</t>
  </si>
  <si>
    <t>Subsidiary Diploma in Music (QCF)</t>
  </si>
  <si>
    <t>17/09/2017</t>
  </si>
  <si>
    <t>60152576</t>
  </si>
  <si>
    <t>GCE AS Level in English Literature B</t>
  </si>
  <si>
    <t>18/09/2017</t>
  </si>
  <si>
    <t>10/09/2017</t>
  </si>
  <si>
    <t>60183238</t>
  </si>
  <si>
    <t>GCE AS Level in Physical Education</t>
  </si>
  <si>
    <t>20/07/2018</t>
  </si>
  <si>
    <t>60052570</t>
  </si>
  <si>
    <t>GCE A Level in Health and Social Care (Single Award)</t>
  </si>
  <si>
    <t>60183226</t>
  </si>
  <si>
    <t>GCE A Level in Physical Education</t>
  </si>
  <si>
    <t>60148433</t>
  </si>
  <si>
    <t>GCE AS Level in History A</t>
  </si>
  <si>
    <t>05/09/2016</t>
  </si>
  <si>
    <t>6014838X</t>
  </si>
  <si>
    <t>GCE A Level in Psychology</t>
  </si>
  <si>
    <t>60188303</t>
  </si>
  <si>
    <t>GCE A Level in Religious Studies</t>
  </si>
  <si>
    <t>60052569</t>
  </si>
  <si>
    <t>GCE A Level in Health and Social Care (Double Award)</t>
  </si>
  <si>
    <t>60153283</t>
  </si>
  <si>
    <t>GCE A Level in English Literature B</t>
  </si>
  <si>
    <t>28/09/2017</t>
  </si>
  <si>
    <t>23/03/2018</t>
  </si>
  <si>
    <t>14/09/2017</t>
  </si>
  <si>
    <t>31/07/2019</t>
  </si>
  <si>
    <t>03/10/2016</t>
  </si>
  <si>
    <t>19/07/2019</t>
  </si>
  <si>
    <t>Continuing</t>
  </si>
  <si>
    <t>01/12/2017</t>
  </si>
  <si>
    <t>10047426</t>
  </si>
  <si>
    <t>GCE A Level in Travel and Tourism</t>
  </si>
  <si>
    <t>60171947</t>
  </si>
  <si>
    <t>BTEC National Diploma in Health and Social Care</t>
  </si>
  <si>
    <t>05/09/2017</t>
  </si>
  <si>
    <t>60171972</t>
  </si>
  <si>
    <t>BTEC National Extended Certificate in Health and Social Care</t>
  </si>
  <si>
    <t>60142923</t>
  </si>
  <si>
    <t>GCSE (9-1) in English Language</t>
  </si>
  <si>
    <t>21/09/2017</t>
  </si>
  <si>
    <t>13/09/2017</t>
  </si>
  <si>
    <t>14/06/2018</t>
  </si>
  <si>
    <t>03/10/2017</t>
  </si>
  <si>
    <t>26/09/2016</t>
  </si>
  <si>
    <t>24/11/2017</t>
  </si>
  <si>
    <t>11/09/2017</t>
  </si>
  <si>
    <t>60187293</t>
  </si>
  <si>
    <t>GCE A Level in German</t>
  </si>
  <si>
    <t>11/06/2018</t>
  </si>
  <si>
    <t>Withdrawn (1st Year Completed)</t>
  </si>
  <si>
    <t>25/05/2018</t>
  </si>
  <si>
    <t>29/09/2016</t>
  </si>
  <si>
    <t>Allocation - Programmes</t>
  </si>
  <si>
    <t>Totals</t>
  </si>
  <si>
    <t>Disadvantage Block 2</t>
  </si>
  <si>
    <t>Condition of Funding</t>
  </si>
  <si>
    <t>Programme</t>
  </si>
  <si>
    <t>Core / Programme Aim</t>
  </si>
  <si>
    <t>Factors for Core Aim</t>
  </si>
  <si>
    <t xml:space="preserve">Student study programme annual planned hours </t>
  </si>
  <si>
    <t>Banding and Funding</t>
  </si>
  <si>
    <t>Provider level factors</t>
  </si>
  <si>
    <t>Disadvantage Uplift Factor</t>
  </si>
  <si>
    <t>Funded Student</t>
  </si>
  <si>
    <t>Retention</t>
  </si>
  <si>
    <t>High Needs Student</t>
  </si>
  <si>
    <t>Eligible for CDF - Industry Placement Funding</t>
  </si>
  <si>
    <t>English Instance</t>
  </si>
  <si>
    <t>Maths Instance</t>
  </si>
  <si>
    <t>Total Instances</t>
  </si>
  <si>
    <t>English Status</t>
  </si>
  <si>
    <t>Maths Status</t>
  </si>
  <si>
    <t>Student Meets Condition of Funding</t>
  </si>
  <si>
    <t>Main Programme Type</t>
  </si>
  <si>
    <t>Earliest Start Date</t>
  </si>
  <si>
    <t>Latest Planned End Date</t>
  </si>
  <si>
    <t>Latest Actual End Date</t>
  </si>
  <si>
    <t>Cost Weighting Factor Description</t>
  </si>
  <si>
    <t>Cost Weighting Factor Value</t>
  </si>
  <si>
    <t>Sector Subject Area Tier 2</t>
  </si>
  <si>
    <t>Qualification Hours in the Funding Year</t>
  </si>
  <si>
    <t>Non-Qualification Hours in the Funding Year</t>
  </si>
  <si>
    <t>Total Hours in the Funding Year</t>
  </si>
  <si>
    <t>Funding Band</t>
  </si>
  <si>
    <t>Funded Full Band/FTE Student</t>
  </si>
  <si>
    <t>Weighting Multiplier</t>
  </si>
  <si>
    <t>Weighted Disadvantage Uplift</t>
  </si>
  <si>
    <t>Weighted Cost Weighting Factor</t>
  </si>
  <si>
    <t>Yes</t>
  </si>
  <si>
    <t>No</t>
  </si>
  <si>
    <t>Has and not studying</t>
  </si>
  <si>
    <t>Has and studying</t>
  </si>
  <si>
    <t>Academic</t>
  </si>
  <si>
    <t>Base</t>
  </si>
  <si>
    <t>Doesn't have but is studying</t>
  </si>
  <si>
    <t>Vocational</t>
  </si>
  <si>
    <t>Medium</t>
  </si>
  <si>
    <t>Allocation - Lagged Student numbers</t>
  </si>
  <si>
    <t>Age at 31 Aug</t>
  </si>
  <si>
    <t>Earliest Start date</t>
  </si>
  <si>
    <t>03/09/2018</t>
  </si>
  <si>
    <t>06/09/2018</t>
  </si>
  <si>
    <t>31/07/2020</t>
  </si>
  <si>
    <t>24/09/2018</t>
  </si>
  <si>
    <t>Allocation Calculation Toolkit Glossary</t>
  </si>
  <si>
    <t>Further details can be found in the ACT guidance document at https://www.gov.uk/government/publications/16-to-19-funding-allocations-supporting-documents-for-2019-to-2020</t>
  </si>
  <si>
    <t>Aims Data Sheet</t>
  </si>
  <si>
    <t>Data Key</t>
  </si>
  <si>
    <t>Field name</t>
  </si>
  <si>
    <t>Field description</t>
  </si>
  <si>
    <t>Column</t>
  </si>
  <si>
    <t>Example of field values</t>
  </si>
  <si>
    <t>Source of data</t>
  </si>
  <si>
    <t>Student data from institution data returns</t>
  </si>
  <si>
    <t>The unique student reference</t>
  </si>
  <si>
    <t>A</t>
  </si>
  <si>
    <t>ML9091234567</t>
  </si>
  <si>
    <t>School Census - UPN</t>
  </si>
  <si>
    <t>Students age on 31 August, using Date of Birth</t>
  </si>
  <si>
    <t>B</t>
  </si>
  <si>
    <t>16, 17, 18</t>
  </si>
  <si>
    <t>School Census - DOB</t>
  </si>
  <si>
    <t>Qualification details from the Learning Aims Reference System (LARS)</t>
  </si>
  <si>
    <t>Qualification accreditation number</t>
  </si>
  <si>
    <t xml:space="preserve">C </t>
  </si>
  <si>
    <t>School Census - QAN</t>
  </si>
  <si>
    <t>D</t>
  </si>
  <si>
    <t>GCE AS Level in Science</t>
  </si>
  <si>
    <t>Learning Aim Reference Service (LARS)</t>
  </si>
  <si>
    <t>F</t>
  </si>
  <si>
    <t>Student start date for the qualification</t>
  </si>
  <si>
    <t>E</t>
  </si>
  <si>
    <t>School Census - Learning aim start date</t>
  </si>
  <si>
    <t>Student planned completion date for the qualification</t>
  </si>
  <si>
    <t>School Census - Learning aim planned end date</t>
  </si>
  <si>
    <t>Student actual end date for the qualification</t>
  </si>
  <si>
    <t>G</t>
  </si>
  <si>
    <t>School Census - Learning aim actual end date</t>
  </si>
  <si>
    <t>Completion status of the qualification</t>
  </si>
  <si>
    <t>I</t>
  </si>
  <si>
    <t>Completed
Continuing
Transferred
Withdrawn
Withdrawn (1st Year Completed)</t>
  </si>
  <si>
    <t>School Census - Learning Aim Status</t>
  </si>
  <si>
    <t>Identifies the Core aim on which funding factors are based</t>
  </si>
  <si>
    <t>J</t>
  </si>
  <si>
    <t>Core Aim
Programme Aim
Component</t>
  </si>
  <si>
    <t>Derived from School Census - student QAN information</t>
  </si>
  <si>
    <t>K</t>
  </si>
  <si>
    <t>Derived from School Census - student QAN information where no value returned</t>
  </si>
  <si>
    <t>If a comment has been entered in the Comments sheet for the student reference number then the text will appear here</t>
  </si>
  <si>
    <t>L</t>
  </si>
  <si>
    <t>Text as displayed on the Comments sheet where populated</t>
  </si>
  <si>
    <t>Comments Sheet</t>
  </si>
  <si>
    <t>Programme Data Sheet</t>
  </si>
  <si>
    <t>Students age on 31 August using Date of Birth</t>
  </si>
  <si>
    <t>Pupil Disadvantage Uplift Factor based on Student home postcode, using Index of Multiple Deprivation 2015 (this uses the 2011 LLSOA values)</t>
  </si>
  <si>
    <t>Calculated from School Census - Home Postcode</t>
  </si>
  <si>
    <t>Student meets ESFA funding eligibility criteria</t>
  </si>
  <si>
    <t>Yes - Student meets criteria
Yes - Started after census
No - Student does not meet criteria</t>
  </si>
  <si>
    <t>Calculated from School Census - Enrolment Status, National Curriculum Year, Age, Learning Start date, learning planned end date and learning actual end date</t>
  </si>
  <si>
    <t>Student retention status:
Vocational student retained on core qualification
Academic student retained on academic qualification
Traineeship student either retained on programme or left with positive outcome</t>
  </si>
  <si>
    <t>Yes - Student retained
No - Student not retained</t>
  </si>
  <si>
    <t xml:space="preserve">Calculated from School Census - Learning aim status (Calculation adjusted to reflect the change for 2 year programmes)
</t>
  </si>
  <si>
    <t>Student recorded as a high needs student</t>
  </si>
  <si>
    <t>Yes - Student is a high needs student
No - Student is not a high needs student</t>
  </si>
  <si>
    <t>Calculated from School Census Top Up funding field</t>
  </si>
  <si>
    <t>Students eligible for  capacity delivery fund (CDF)</t>
  </si>
  <si>
    <t>Yes - Student is eligible for CDF
No - Student is not eligible for CDF</t>
  </si>
  <si>
    <t xml:space="preserve">Calculated following the CDF eligibility criteria - </t>
  </si>
  <si>
    <t xml:space="preserve"> https://www.gov.uk/guidance/industry-placements-capacity-and-delivery-fund-cdf-for-academic-year-2019-to-2020#qualifying-students </t>
  </si>
  <si>
    <t>Instance value for the student based on whether GCSE English was achieved at A*-C by Year 11</t>
  </si>
  <si>
    <t>H</t>
  </si>
  <si>
    <t>1 - English GCSE A*-C not achieved by year 11
0 - English GCSE A*-C achieved by year 11</t>
  </si>
  <si>
    <t>Calculated using Census data field EnglishGCSEPriorAttainmentYearGroup 
English Instance = 1 for
Learners who have not achieved A*-C
or Learners who achieved A*-C since end year 11 
otherwise = 0
Learners who achieved A*-C at end year 11</t>
  </si>
  <si>
    <t>Instance value for the student based on whether GCSE maths was achieved at A*-C by Year 11</t>
  </si>
  <si>
    <t>1 - Maths GCSE A*-C not achieved by year 11
0 - Maths GCSE A*-C achieved by year 11</t>
  </si>
  <si>
    <t xml:space="preserve">Calculated using Census data field
MathsGCSEPriorAttainmentYearGroup
Maths Instance = 1 for
Learners who have not achieved A*-C
or Learners who achieved A*-C since end year 11 
otherwise = 0
Learners who achieved A*-C at end year 11
</t>
  </si>
  <si>
    <t xml:space="preserve">Total instances for the student.
This is used to calculate an average instance value per student at institution level.
</t>
  </si>
  <si>
    <t>2 - Student has not achieved either English or maths GCSEs at A*- C by year 11, attracts 2 instances
1 - Student has not achieved English or maths GCSE at A*- C by year 11, attracts 1 instance
0 - Student has achieved both English and maths GCSEs at A*- C by year 11, attracts 0 instances</t>
  </si>
  <si>
    <t>Total number of instances for the student, calculated from English and maths Instances (column I + column J)</t>
  </si>
  <si>
    <t>Student Condition of Funding status</t>
  </si>
  <si>
    <t>Students status in relation to whether the condition of funding is fulfilled for English.</t>
  </si>
  <si>
    <t>Not Applicable
Doesn't have and not studying
Doesn't have but is studying
Exempt
Has Grade D and not studying
Has and not studying
Has and studying</t>
  </si>
  <si>
    <t>Calculated using School Census - English GCSE highest prior attainment, funding exemption and QAN details (Learning Start date, learning planned end date, learning actual end date and Learning Aims Reference Service (LARS) information)</t>
  </si>
  <si>
    <t>Students status in relation to whether the condition of funding is fulfilled for maths.</t>
  </si>
  <si>
    <t>Calculated using School Census - Maths GCSE highest prior attainment, funding exemption and QAN details (Learning Start date, learning planned end date, learning actual end date and Learning Aims Reference Service (LARS) information)</t>
  </si>
  <si>
    <t>Students condition of funding status</t>
  </si>
  <si>
    <t>M</t>
  </si>
  <si>
    <t>Yes - Student meets the condition of funding
No - Student does not meet the condition of funding</t>
  </si>
  <si>
    <t>Calculated from English and maths Status</t>
  </si>
  <si>
    <t>Student programme type and dates</t>
  </si>
  <si>
    <t>Type of programme studied by student based on the mix of qualifications studied in the funding year</t>
  </si>
  <si>
    <t>N</t>
  </si>
  <si>
    <t>Vocational
Academic</t>
  </si>
  <si>
    <t>School Census - Derived from core aim and programme QAN types</t>
  </si>
  <si>
    <t>Start date for the first qualifications studied by the student</t>
  </si>
  <si>
    <t>O</t>
  </si>
  <si>
    <t>Planned end date for the last qualification studied by the student</t>
  </si>
  <si>
    <t>P</t>
  </si>
  <si>
    <t>Actual end date for the last qualification studied by the student</t>
  </si>
  <si>
    <t>Q</t>
  </si>
  <si>
    <t>CORE / Programme aim dates</t>
  </si>
  <si>
    <t>R</t>
  </si>
  <si>
    <t>Factors for core aim</t>
  </si>
  <si>
    <t>Description for Cost Weighting Factor for the CORE aim</t>
  </si>
  <si>
    <t>S</t>
  </si>
  <si>
    <t>Base
Medium
High
Specialist</t>
  </si>
  <si>
    <t>Value for Cost Weighting Factor for the CORE aim</t>
  </si>
  <si>
    <t>T</t>
  </si>
  <si>
    <t>Sector Subject Area Tier 2 for the CORE aim</t>
  </si>
  <si>
    <t>U</t>
  </si>
  <si>
    <t>V</t>
  </si>
  <si>
    <t>School Census - Planned learning hours</t>
  </si>
  <si>
    <t>W</t>
  </si>
  <si>
    <t>School Census - Planned employability, enrichment and pastoral hours</t>
  </si>
  <si>
    <t>Sum of the 2 above fields</t>
  </si>
  <si>
    <t>X</t>
  </si>
  <si>
    <t>Programme Funding Band based on student planned hours, mapped to the funding bands. Also uses students age and HNS status.</t>
  </si>
  <si>
    <t>Y</t>
  </si>
  <si>
    <t>Calculated based on the Total hours in the funded year, student age and School Census - Top up funding indicator</t>
  </si>
  <si>
    <t>Identifier for Funded Full Band Student and Full Time Equivalent Student.</t>
  </si>
  <si>
    <t>Z</t>
  </si>
  <si>
    <t>Calculated from the Total hours in the funded year</t>
  </si>
  <si>
    <t xml:space="preserve">Multiplier to weight Disadvantage uplift and Cost weighting.  This will be a) 600 for band 5, b) Mid-point hours for part time bands or c) programme hours for part time less than 280 hours. </t>
  </si>
  <si>
    <t>AA</t>
  </si>
  <si>
    <t>Calculated from funding band</t>
  </si>
  <si>
    <t>Disadvantage Uplift Factor weighted by the Weighting multiplier</t>
  </si>
  <si>
    <t>AB</t>
  </si>
  <si>
    <t>Calculated from the weighting multiplier and the Disadvantage uplift</t>
  </si>
  <si>
    <t>Cost Weighting Factor weighted by the Weighting multiplier</t>
  </si>
  <si>
    <t>AC</t>
  </si>
  <si>
    <t>Calculated from the weighting multiplier and the Programme Cost Weighting uplift</t>
  </si>
  <si>
    <t>AD</t>
  </si>
  <si>
    <t>Lagged Students Data Sheet</t>
  </si>
  <si>
    <t>Yes - Student meets criteria
No - Student does not meet criteria</t>
  </si>
  <si>
    <t>Calculated from School Census - Enrolment Status, National Curriculum Year and Age</t>
  </si>
  <si>
    <t>Calculated from School Census - Date of Birth</t>
  </si>
  <si>
    <t>Student start date</t>
  </si>
  <si>
    <t>01/09/2017</t>
  </si>
  <si>
    <t>Calculated from School Census - Start Date</t>
  </si>
  <si>
    <t>Student planned completion date</t>
  </si>
  <si>
    <t>31/07/2018</t>
  </si>
  <si>
    <t>Calculated from School Census - Planned End Date</t>
  </si>
  <si>
    <t>Student actual end date</t>
  </si>
  <si>
    <t>Calculated from School Census - Actual End Date</t>
  </si>
  <si>
    <t>Comments Tool</t>
  </si>
  <si>
    <t>Instructions</t>
  </si>
  <si>
    <t>Populate the table below to automatically add comments to the aims and programme sheets.
Please note that column B will need to remain as text rather than numeric for the lookup to work.</t>
  </si>
  <si>
    <t>For data derived from the school census, use the Unique Pupil Number (UPN); data from the ILR should use field 'Learner Reference Number' and data based on the HESA return should use the HUSID.</t>
  </si>
  <si>
    <t>Unique Student Reference</t>
  </si>
  <si>
    <t>Type Reference here</t>
  </si>
  <si>
    <t>Type comments here</t>
  </si>
  <si>
    <t>Example School</t>
  </si>
  <si>
    <t>Midshire</t>
  </si>
  <si>
    <t>Midlands</t>
  </si>
  <si>
    <t>Example001</t>
  </si>
  <si>
    <t>Example002</t>
  </si>
  <si>
    <t>Example003</t>
  </si>
  <si>
    <t>Example004</t>
  </si>
  <si>
    <t>Example005</t>
  </si>
  <si>
    <t>Example006</t>
  </si>
  <si>
    <t>Example007</t>
  </si>
  <si>
    <t>Example008</t>
  </si>
  <si>
    <t>Example009</t>
  </si>
  <si>
    <t>Example010</t>
  </si>
  <si>
    <t>Example011</t>
  </si>
  <si>
    <t>Example012</t>
  </si>
  <si>
    <t>Example013</t>
  </si>
  <si>
    <t>Example014</t>
  </si>
  <si>
    <t>Example015</t>
  </si>
  <si>
    <t>Example016</t>
  </si>
  <si>
    <t>Example017</t>
  </si>
  <si>
    <t>Example018</t>
  </si>
  <si>
    <t>Example019</t>
  </si>
  <si>
    <t>Example020</t>
  </si>
  <si>
    <t>Example021</t>
  </si>
  <si>
    <t>Example022</t>
  </si>
  <si>
    <t>Example023</t>
  </si>
  <si>
    <t>Example024</t>
  </si>
  <si>
    <t>Example025</t>
  </si>
  <si>
    <t>Example026</t>
  </si>
  <si>
    <t>Example027</t>
  </si>
  <si>
    <t>Example028</t>
  </si>
  <si>
    <t>Example029</t>
  </si>
  <si>
    <t>Example030</t>
  </si>
  <si>
    <t>Example031</t>
  </si>
  <si>
    <t>Example032</t>
  </si>
  <si>
    <t>Example033</t>
  </si>
  <si>
    <t>Example034</t>
  </si>
  <si>
    <t>Example035</t>
  </si>
  <si>
    <t>Example036</t>
  </si>
  <si>
    <t>Example037</t>
  </si>
  <si>
    <t>Example038</t>
  </si>
  <si>
    <t>Example039</t>
  </si>
  <si>
    <t>Example040</t>
  </si>
  <si>
    <t>Example041</t>
  </si>
  <si>
    <t>Example042</t>
  </si>
  <si>
    <t>Example043</t>
  </si>
  <si>
    <t>Example044</t>
  </si>
  <si>
    <t>Example045</t>
  </si>
  <si>
    <t>Example046</t>
  </si>
  <si>
    <t>Example047</t>
  </si>
  <si>
    <t>Example048</t>
  </si>
  <si>
    <t>Example049</t>
  </si>
  <si>
    <t>Example050</t>
  </si>
  <si>
    <t>Example051</t>
  </si>
  <si>
    <t>Example052</t>
  </si>
  <si>
    <t>Example053</t>
  </si>
  <si>
    <t>Example054</t>
  </si>
  <si>
    <t>Example055</t>
  </si>
  <si>
    <t>Example056</t>
  </si>
  <si>
    <t>Example057</t>
  </si>
  <si>
    <t>Example058</t>
  </si>
  <si>
    <t>Example059</t>
  </si>
  <si>
    <t>Example060</t>
  </si>
  <si>
    <t>Example061</t>
  </si>
  <si>
    <t>Example062</t>
  </si>
  <si>
    <t>Example063</t>
  </si>
  <si>
    <t>Example064</t>
  </si>
  <si>
    <t>Example065</t>
  </si>
  <si>
    <t>Example066</t>
  </si>
  <si>
    <t>Example067</t>
  </si>
  <si>
    <t>Example068</t>
  </si>
  <si>
    <t>Example069</t>
  </si>
  <si>
    <t>Example070</t>
  </si>
  <si>
    <t>Example071</t>
  </si>
  <si>
    <t>Example072</t>
  </si>
  <si>
    <t>Example073</t>
  </si>
  <si>
    <t>Example074</t>
  </si>
  <si>
    <t>Example075</t>
  </si>
  <si>
    <t>Example076</t>
  </si>
  <si>
    <t>Example077</t>
  </si>
  <si>
    <t>Example078</t>
  </si>
  <si>
    <t>Example079</t>
  </si>
  <si>
    <t>Example080</t>
  </si>
  <si>
    <t>Example081</t>
  </si>
  <si>
    <t>Example082</t>
  </si>
  <si>
    <t>Example083</t>
  </si>
  <si>
    <t>Example084</t>
  </si>
  <si>
    <t>Example085</t>
  </si>
  <si>
    <t>Example086</t>
  </si>
  <si>
    <t>Example087</t>
  </si>
  <si>
    <t>Example088</t>
  </si>
  <si>
    <t>Example089</t>
  </si>
  <si>
    <t>Example090</t>
  </si>
  <si>
    <t>Example091</t>
  </si>
  <si>
    <t>Example092</t>
  </si>
  <si>
    <t>Example093</t>
  </si>
  <si>
    <t>Example094</t>
  </si>
  <si>
    <t>Example095</t>
  </si>
  <si>
    <t>Example097</t>
  </si>
  <si>
    <t>Example098</t>
  </si>
  <si>
    <t>Example100</t>
  </si>
  <si>
    <t>Example102</t>
  </si>
  <si>
    <t>Example103</t>
  </si>
  <si>
    <t>Example107</t>
  </si>
  <si>
    <t>Example200</t>
  </si>
  <si>
    <t>Example201</t>
  </si>
  <si>
    <t>Example202</t>
  </si>
  <si>
    <t>Example203</t>
  </si>
  <si>
    <t>Example204</t>
  </si>
  <si>
    <t>Example205</t>
  </si>
  <si>
    <t>Example206</t>
  </si>
  <si>
    <t>Example207</t>
  </si>
  <si>
    <t>Example208</t>
  </si>
  <si>
    <t>Example209</t>
  </si>
  <si>
    <t>Example210</t>
  </si>
  <si>
    <t>Example211</t>
  </si>
  <si>
    <t>Example212</t>
  </si>
  <si>
    <t>Example213</t>
  </si>
  <si>
    <t>Example214</t>
  </si>
  <si>
    <t>Example215</t>
  </si>
  <si>
    <t>Example216</t>
  </si>
  <si>
    <t>Example217</t>
  </si>
  <si>
    <t>Example218</t>
  </si>
  <si>
    <t>Example219</t>
  </si>
  <si>
    <t>Example220</t>
  </si>
  <si>
    <t>Example221</t>
  </si>
  <si>
    <t>Example222</t>
  </si>
  <si>
    <t>Example223</t>
  </si>
  <si>
    <t>Example224</t>
  </si>
  <si>
    <t>Example225</t>
  </si>
  <si>
    <t>Example226</t>
  </si>
  <si>
    <t>Example227</t>
  </si>
  <si>
    <t>Example228</t>
  </si>
  <si>
    <t>Example229</t>
  </si>
  <si>
    <t>Example230</t>
  </si>
  <si>
    <t>Example231</t>
  </si>
  <si>
    <t>Example232</t>
  </si>
  <si>
    <t>Example233</t>
  </si>
  <si>
    <t>Example234</t>
  </si>
  <si>
    <t>Example235</t>
  </si>
  <si>
    <t>Example236</t>
  </si>
  <si>
    <t>Example237</t>
  </si>
  <si>
    <t>Example238</t>
  </si>
  <si>
    <t>Example239</t>
  </si>
  <si>
    <t>Example240</t>
  </si>
  <si>
    <t>Example241</t>
  </si>
  <si>
    <t>Example242</t>
  </si>
  <si>
    <t>Example243</t>
  </si>
  <si>
    <t>Example244</t>
  </si>
  <si>
    <t>Example245</t>
  </si>
  <si>
    <t>Example246</t>
  </si>
  <si>
    <t>Example247</t>
  </si>
  <si>
    <t>Example248</t>
  </si>
  <si>
    <t>Example249</t>
  </si>
  <si>
    <t>Example250</t>
  </si>
  <si>
    <t>Example251</t>
  </si>
  <si>
    <t>Example252</t>
  </si>
  <si>
    <t>Example253</t>
  </si>
  <si>
    <t>Example254</t>
  </si>
  <si>
    <t>Comment1</t>
  </si>
  <si>
    <t>Comment2</t>
  </si>
  <si>
    <t>Comment3</t>
  </si>
  <si>
    <t>Doesn't have and not studying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</si>
</sst>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00"/>
    <numFmt numFmtId="166" formatCode="dd/mm/yy;@"/>
    <numFmt numFmtId="167" formatCode="0.0000"/>
    <numFmt numFmtId="168" formatCode="mmm\-yyyy"/>
    <numFmt numFmtId="169" formatCode="dd/mm/yyyy;@"/>
    <numFmt numFmtId="170" formatCode="0.0"/>
    <numFmt numFmtId="171" formatCode="#,##0.000"/>
  </numFmts>
  <fonts count="31" x14ac:knownFonts="1">
    <font>
      <sz val="12"/>
      <color theme="1"/>
      <name val="Arial"/>
      <family val="2"/>
    </font>
    <font>
      <sz val="12"/>
      <color indexed="8"/>
      <name val="Arial"/>
      <family val="2"/>
    </font>
    <font>
      <b/>
      <sz val="12"/>
      <name val="Arial"/>
      <family val="2"/>
    </font>
    <font>
      <u/>
      <sz val="12"/>
      <color theme="10"/>
      <name val="Arial"/>
      <family val="2"/>
    </font>
    <font>
      <u/>
      <sz val="10"/>
      <color theme="10"/>
      <name val="Arial"/>
      <family val="2"/>
    </font>
    <font>
      <b/>
      <sz val="9"/>
      <name val="Arial"/>
      <family val="2"/>
    </font>
    <font>
      <b/>
      <sz val="11"/>
      <color indexed="8"/>
      <name val="Arial"/>
      <family val="2"/>
    </font>
    <font>
      <sz val="11"/>
      <color indexed="8"/>
      <name val="Arial"/>
      <family val="2"/>
    </font>
    <font>
      <b/>
      <sz val="12"/>
      <color indexed="10"/>
      <name val="Arial"/>
      <family val="2"/>
    </font>
    <font>
      <sz val="12"/>
      <color theme="1"/>
      <name val="Arial"/>
      <family val="2"/>
    </font>
    <font>
      <sz val="8"/>
      <color indexed="8"/>
      <name val="Arial"/>
      <family val="2"/>
    </font>
    <font>
      <b/>
      <sz val="11"/>
      <name val="Arial"/>
      <family val="2"/>
    </font>
    <font>
      <sz val="11"/>
      <name val="Arial"/>
      <family val="2"/>
    </font>
    <font>
      <sz val="12"/>
      <color rgb="FFFF0000"/>
      <name val="Arial"/>
      <family val="2"/>
    </font>
    <font>
      <sz val="10"/>
      <color indexed="8"/>
      <name val="Arial"/>
      <family val="2"/>
    </font>
    <font>
      <u/>
      <sz val="12"/>
      <color indexed="12"/>
      <name val="Arial"/>
      <family val="2"/>
    </font>
    <font>
      <u/>
      <sz val="10"/>
      <color indexed="12"/>
      <name val="Arial"/>
      <family val="2"/>
    </font>
    <font>
      <sz val="9"/>
      <color indexed="8"/>
      <name val="Arial"/>
      <family val="2"/>
    </font>
    <font>
      <u/>
      <sz val="8"/>
      <color theme="10"/>
      <name val="Arial"/>
      <family val="2"/>
    </font>
    <font>
      <sz val="10"/>
      <name val="Arial"/>
      <family val="2"/>
    </font>
    <font>
      <b/>
      <u/>
      <sz val="12"/>
      <color indexed="8"/>
      <name val="Arial"/>
      <family val="2"/>
    </font>
    <font>
      <sz val="10"/>
      <color indexed="9"/>
      <name val="Arial"/>
      <family val="2"/>
    </font>
    <font>
      <b/>
      <sz val="10"/>
      <name val="Arial"/>
      <family val="2"/>
    </font>
    <font>
      <b/>
      <sz val="10"/>
      <color indexed="8"/>
      <name val="Arial"/>
      <family val="2"/>
    </font>
    <font>
      <b/>
      <sz val="10"/>
      <color rgb="FFFF0000"/>
      <name val="Arial"/>
      <family val="2"/>
    </font>
    <font>
      <sz val="10"/>
      <color rgb="FFFF0000"/>
      <name val="Arial"/>
      <family val="2"/>
    </font>
    <font>
      <sz val="10"/>
      <color theme="1"/>
      <name val="Arial"/>
      <family val="2"/>
    </font>
    <font>
      <sz val="12"/>
      <name val="Arial"/>
      <family val="2"/>
    </font>
    <font>
      <b/>
      <u/>
      <sz val="10"/>
      <color indexed="8"/>
      <name val="Arial"/>
      <family val="2"/>
    </font>
    <font>
      <u/>
      <sz val="9"/>
      <color theme="10"/>
      <name val="Arial"/>
      <family val="2"/>
    </font>
    <font>
      <sz val="9"/>
      <name val="Arial"/>
      <family val="2"/>
    </font>
  </fonts>
  <fills count="27">
    <fill>
      <patternFill patternType="none"/>
    </fill>
    <fill>
      <patternFill patternType="gray125"/>
    </fill>
    <fill>
      <patternFill patternType="solid">
        <fgColor indexed="22"/>
        <bgColor indexed="64"/>
      </patternFill>
    </fill>
    <fill>
      <patternFill patternType="solid">
        <fgColor theme="1" tint="0.499984740745262"/>
        <bgColor indexed="64"/>
      </patternFill>
    </fill>
    <fill>
      <patternFill patternType="solid">
        <fgColor indexed="43"/>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96"/>
        <bgColor indexed="64"/>
      </patternFill>
    </fill>
    <fill>
      <patternFill patternType="solid">
        <fgColor rgb="FFC3D79B"/>
        <bgColor indexed="64"/>
      </patternFill>
    </fill>
    <fill>
      <patternFill patternType="solid">
        <fgColor rgb="FF8CB4DC"/>
        <bgColor indexed="64"/>
      </patternFill>
    </fill>
    <fill>
      <patternFill patternType="solid">
        <fgColor rgb="FFFAD2B4"/>
        <bgColor indexed="64"/>
      </patternFill>
    </fill>
    <fill>
      <patternFill patternType="solid">
        <fgColor rgb="FFC8DCA0"/>
        <bgColor indexed="64"/>
      </patternFill>
    </fill>
    <fill>
      <patternFill patternType="solid">
        <fgColor rgb="FFE6BEBE"/>
        <bgColor indexed="64"/>
      </patternFill>
    </fill>
    <fill>
      <patternFill patternType="solid">
        <fgColor rgb="FFBEDCE6"/>
        <bgColor indexed="64"/>
      </patternFill>
    </fill>
    <fill>
      <patternFill patternType="solid">
        <fgColor rgb="FFC8BEDC"/>
        <bgColor indexed="64"/>
      </patternFill>
    </fill>
    <fill>
      <patternFill patternType="solid">
        <fgColor rgb="FFBEBEBE"/>
        <bgColor indexed="64"/>
      </patternFill>
    </fill>
    <fill>
      <patternFill patternType="solid">
        <fgColor rgb="FFC0C0C0"/>
        <bgColor indexed="64"/>
      </patternFill>
    </fill>
    <fill>
      <patternFill patternType="solid">
        <fgColor rgb="FFFFFF99"/>
        <bgColor indexed="64"/>
      </patternFill>
    </fill>
    <fill>
      <patternFill patternType="solid">
        <fgColor rgb="FF8DB4E2"/>
        <bgColor indexed="64"/>
      </patternFill>
    </fill>
    <fill>
      <patternFill patternType="solid">
        <fgColor rgb="FFFCD5B4"/>
        <bgColor indexed="64"/>
      </patternFill>
    </fill>
    <fill>
      <patternFill patternType="solid">
        <fgColor rgb="FFC4D79B"/>
        <bgColor indexed="64"/>
      </patternFill>
    </fill>
    <fill>
      <patternFill patternType="solid">
        <fgColor rgb="FFE6B8B7"/>
        <bgColor indexed="64"/>
      </patternFill>
    </fill>
    <fill>
      <patternFill patternType="solid">
        <fgColor rgb="FFB7DEE8"/>
        <bgColor indexed="64"/>
      </patternFill>
    </fill>
    <fill>
      <patternFill patternType="solid">
        <fgColor rgb="FFCCC0DA"/>
        <bgColor indexed="64"/>
      </patternFill>
    </fill>
    <fill>
      <patternFill patternType="solid">
        <fgColor theme="6" tint="0.79998168889431442"/>
        <bgColor indexed="64"/>
      </patternFill>
    </fill>
    <fill>
      <patternFill patternType="solid">
        <fgColor theme="6" tint="0.79998168889431442"/>
        <bgColor theme="6" tint="0.79998168889431442"/>
      </patternFill>
    </fill>
  </fills>
  <borders count="5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theme="6"/>
      </bottom>
      <diagonal/>
    </border>
    <border>
      <left style="thin">
        <color indexed="64"/>
      </left>
      <right/>
      <top/>
      <bottom style="thin">
        <color theme="6"/>
      </bottom>
      <diagonal/>
    </border>
    <border>
      <left/>
      <right/>
      <top style="thin">
        <color theme="6"/>
      </top>
      <bottom/>
      <diagonal/>
    </border>
    <border>
      <left style="thin">
        <color indexed="64"/>
      </left>
      <right/>
      <top style="thin">
        <color theme="6"/>
      </top>
      <bottom/>
      <diagonal/>
    </border>
  </borders>
  <cellStyleXfs count="7">
    <xf numFmtId="0" fontId="0" fillId="0" borderId="0"/>
    <xf numFmtId="164" fontId="9" fillId="0" borderId="0" applyFont="0" applyFill="0" applyBorder="0" applyAlignment="0" applyProtection="0"/>
    <xf numFmtId="0" fontId="1" fillId="0" borderId="0"/>
    <xf numFmtId="0" fontId="3" fillId="0" borderId="0" applyNumberForma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27" fillId="0" borderId="0"/>
  </cellStyleXfs>
  <cellXfs count="344">
    <xf numFmtId="0" fontId="0" fillId="0" borderId="0" xfId="0"/>
    <xf numFmtId="0" fontId="1" fillId="0" borderId="0" xfId="2" applyAlignment="1">
      <alignment vertical="center"/>
    </xf>
    <xf numFmtId="0" fontId="7" fillId="0" borderId="9" xfId="2" applyFont="1" applyFill="1" applyBorder="1" applyAlignment="1">
      <alignment horizontal="left" vertical="center"/>
    </xf>
    <xf numFmtId="0" fontId="6" fillId="0" borderId="10" xfId="2" applyFont="1" applyBorder="1" applyAlignment="1">
      <alignment vertical="center"/>
    </xf>
    <xf numFmtId="0" fontId="7" fillId="0" borderId="11" xfId="2" applyFont="1" applyFill="1" applyBorder="1" applyAlignment="1">
      <alignment horizontal="left" vertical="center"/>
    </xf>
    <xf numFmtId="0" fontId="8" fillId="0" borderId="0" xfId="2" applyFont="1" applyAlignment="1">
      <alignment vertical="center"/>
    </xf>
    <xf numFmtId="0" fontId="1" fillId="0" borderId="0" xfId="2" applyFill="1" applyAlignment="1">
      <alignment vertical="center"/>
    </xf>
    <xf numFmtId="0" fontId="6" fillId="2" borderId="19" xfId="2" applyFont="1" applyFill="1" applyBorder="1" applyAlignment="1">
      <alignment vertical="center"/>
    </xf>
    <xf numFmtId="0" fontId="6" fillId="2" borderId="20" xfId="2" applyFont="1" applyFill="1" applyBorder="1" applyAlignment="1">
      <alignment vertical="center"/>
    </xf>
    <xf numFmtId="0" fontId="6" fillId="2" borderId="21" xfId="2" applyFont="1" applyFill="1" applyBorder="1" applyAlignment="1">
      <alignment vertical="center"/>
    </xf>
    <xf numFmtId="0" fontId="7" fillId="0" borderId="19" xfId="2" applyFont="1" applyFill="1" applyBorder="1" applyAlignment="1">
      <alignment horizontal="left" vertical="center"/>
    </xf>
    <xf numFmtId="0" fontId="1" fillId="0" borderId="20" xfId="2" applyBorder="1" applyAlignment="1">
      <alignment vertical="center"/>
    </xf>
    <xf numFmtId="0" fontId="7" fillId="0" borderId="20" xfId="2" applyFont="1" applyFill="1" applyBorder="1" applyAlignment="1">
      <alignment horizontal="left" vertical="center"/>
    </xf>
    <xf numFmtId="3" fontId="7" fillId="0" borderId="22" xfId="2" applyNumberFormat="1" applyFont="1" applyFill="1" applyBorder="1" applyAlignment="1">
      <alignment horizontal="right" vertical="center"/>
    </xf>
    <xf numFmtId="0" fontId="1" fillId="0" borderId="0" xfId="2" applyFill="1" applyAlignment="1">
      <alignment vertical="center" wrapText="1"/>
    </xf>
    <xf numFmtId="3" fontId="12" fillId="0" borderId="9" xfId="2" applyNumberFormat="1" applyFont="1" applyFill="1" applyBorder="1" applyAlignment="1">
      <alignment vertical="center"/>
    </xf>
    <xf numFmtId="10" fontId="7" fillId="0" borderId="11" xfId="4" applyNumberFormat="1" applyFont="1" applyBorder="1" applyAlignment="1">
      <alignment horizontal="right" vertical="center"/>
    </xf>
    <xf numFmtId="0" fontId="13" fillId="0" borderId="0" xfId="2" applyFont="1" applyFill="1" applyAlignment="1">
      <alignment vertical="center"/>
    </xf>
    <xf numFmtId="0" fontId="7" fillId="0" borderId="10" xfId="2" applyFont="1" applyBorder="1" applyAlignment="1">
      <alignment horizontal="left" vertical="center"/>
    </xf>
    <xf numFmtId="0" fontId="1" fillId="0" borderId="0" xfId="2" quotePrefix="1" applyAlignment="1">
      <alignment vertical="center"/>
    </xf>
    <xf numFmtId="0" fontId="7" fillId="0" borderId="38" xfId="2" applyFont="1" applyBorder="1" applyAlignment="1">
      <alignment horizontal="left" vertical="center"/>
    </xf>
    <xf numFmtId="4" fontId="12" fillId="0" borderId="9" xfId="2" applyNumberFormat="1" applyFont="1" applyFill="1" applyBorder="1" applyAlignment="1">
      <alignment vertical="center"/>
    </xf>
    <xf numFmtId="10" fontId="7" fillId="3" borderId="39" xfId="4" applyNumberFormat="1" applyFont="1" applyFill="1" applyBorder="1" applyAlignment="1">
      <alignment horizontal="right" vertical="center"/>
    </xf>
    <xf numFmtId="2" fontId="1" fillId="0" borderId="0" xfId="2" applyNumberFormat="1" applyAlignment="1">
      <alignment vertical="center"/>
    </xf>
    <xf numFmtId="3" fontId="6" fillId="2" borderId="41" xfId="2" applyNumberFormat="1" applyFont="1" applyFill="1" applyBorder="1" applyAlignment="1">
      <alignment vertical="center"/>
    </xf>
    <xf numFmtId="9" fontId="6" fillId="2" borderId="22" xfId="4" applyNumberFormat="1" applyFont="1" applyFill="1" applyBorder="1" applyAlignment="1">
      <alignment horizontal="right" vertical="center"/>
    </xf>
    <xf numFmtId="0" fontId="10" fillId="0" borderId="0" xfId="2" applyFont="1" applyAlignment="1">
      <alignment vertical="center"/>
    </xf>
    <xf numFmtId="0" fontId="7" fillId="0" borderId="0" xfId="2" applyFont="1" applyAlignment="1">
      <alignment vertical="center"/>
    </xf>
    <xf numFmtId="0" fontId="11" fillId="0" borderId="3" xfId="2" applyFont="1" applyFill="1" applyBorder="1" applyAlignment="1">
      <alignment vertical="center" wrapText="1"/>
    </xf>
    <xf numFmtId="0" fontId="11" fillId="0" borderId="42" xfId="2" applyFont="1" applyFill="1" applyBorder="1" applyAlignment="1">
      <alignment vertical="center" wrapText="1"/>
    </xf>
    <xf numFmtId="0" fontId="7" fillId="0" borderId="34" xfId="2" applyFont="1" applyFill="1" applyBorder="1" applyAlignment="1">
      <alignment horizontal="left"/>
    </xf>
    <xf numFmtId="0" fontId="7" fillId="0" borderId="43" xfId="2" applyFont="1" applyFill="1" applyBorder="1" applyAlignment="1">
      <alignment horizontal="left"/>
    </xf>
    <xf numFmtId="165" fontId="12" fillId="0" borderId="8" xfId="2" applyNumberFormat="1" applyFont="1" applyFill="1" applyBorder="1" applyAlignment="1">
      <alignment vertical="center"/>
    </xf>
    <xf numFmtId="165" fontId="12" fillId="0" borderId="11" xfId="2" applyNumberFormat="1" applyFont="1" applyFill="1" applyBorder="1" applyAlignment="1">
      <alignment vertical="center"/>
    </xf>
    <xf numFmtId="0" fontId="7" fillId="0" borderId="7" xfId="2" applyFont="1" applyFill="1" applyBorder="1" applyAlignment="1">
      <alignment horizontal="left" vertical="top"/>
    </xf>
    <xf numFmtId="0" fontId="7" fillId="0" borderId="12" xfId="2" applyFont="1" applyFill="1" applyBorder="1" applyAlignment="1">
      <alignment horizontal="left" vertical="top"/>
    </xf>
    <xf numFmtId="0" fontId="7" fillId="0" borderId="35" xfId="2" applyFont="1" applyFill="1" applyBorder="1" applyAlignment="1">
      <alignment vertical="top"/>
    </xf>
    <xf numFmtId="0" fontId="7" fillId="0" borderId="34" xfId="2" applyFont="1" applyFill="1" applyBorder="1" applyAlignment="1">
      <alignment horizontal="left" vertical="top"/>
    </xf>
    <xf numFmtId="0" fontId="7" fillId="0" borderId="43" xfId="2" applyFont="1" applyFill="1" applyBorder="1" applyAlignment="1">
      <alignment horizontal="left" vertical="center"/>
    </xf>
    <xf numFmtId="0" fontId="7" fillId="0" borderId="35" xfId="2" applyFont="1" applyFill="1" applyBorder="1" applyAlignment="1">
      <alignment horizontal="left" vertical="center"/>
    </xf>
    <xf numFmtId="10" fontId="12" fillId="0" borderId="11" xfId="4" applyNumberFormat="1" applyFont="1" applyFill="1" applyBorder="1" applyAlignment="1">
      <alignment vertical="center"/>
    </xf>
    <xf numFmtId="0" fontId="7" fillId="0" borderId="43" xfId="2" applyFont="1" applyFill="1" applyBorder="1" applyAlignment="1">
      <alignment horizontal="left" vertical="top"/>
    </xf>
    <xf numFmtId="0" fontId="1" fillId="0" borderId="0" xfId="2" applyFont="1" applyAlignment="1">
      <alignment vertical="center"/>
    </xf>
    <xf numFmtId="0" fontId="7" fillId="0" borderId="14" xfId="2" applyFont="1" applyFill="1" applyBorder="1" applyAlignment="1">
      <alignment horizontal="left" vertical="top"/>
    </xf>
    <xf numFmtId="0" fontId="7" fillId="0" borderId="17" xfId="2" applyFont="1" applyFill="1" applyBorder="1" applyAlignment="1">
      <alignment horizontal="left" vertical="top"/>
    </xf>
    <xf numFmtId="0" fontId="7" fillId="0" borderId="15" xfId="2" applyFont="1" applyFill="1" applyBorder="1" applyAlignment="1">
      <alignment vertical="top"/>
    </xf>
    <xf numFmtId="165" fontId="12" fillId="0" borderId="44" xfId="2" applyNumberFormat="1" applyFont="1" applyFill="1" applyBorder="1" applyAlignment="1">
      <alignment vertical="center"/>
    </xf>
    <xf numFmtId="0" fontId="13" fillId="0" borderId="0" xfId="2" applyFont="1" applyAlignment="1">
      <alignment vertical="center"/>
    </xf>
    <xf numFmtId="0" fontId="6" fillId="0" borderId="10" xfId="2" applyFont="1" applyBorder="1" applyAlignment="1">
      <alignment vertical="center" wrapText="1"/>
    </xf>
    <xf numFmtId="0" fontId="6" fillId="0" borderId="13" xfId="2" applyFont="1" applyBorder="1" applyAlignment="1">
      <alignment vertical="center" wrapText="1"/>
    </xf>
    <xf numFmtId="0" fontId="14" fillId="0" borderId="0" xfId="2" applyFont="1" applyAlignment="1">
      <alignment vertical="center"/>
    </xf>
    <xf numFmtId="3" fontId="7" fillId="0" borderId="10" xfId="2" applyNumberFormat="1" applyFont="1" applyFill="1" applyBorder="1" applyAlignment="1">
      <alignment vertical="center"/>
    </xf>
    <xf numFmtId="3" fontId="12" fillId="0" borderId="13" xfId="2" applyNumberFormat="1" applyFont="1" applyFill="1" applyBorder="1" applyAlignment="1">
      <alignment vertical="center"/>
    </xf>
    <xf numFmtId="0" fontId="16" fillId="0" borderId="0" xfId="5" applyFont="1" applyAlignment="1">
      <alignment vertical="center"/>
    </xf>
    <xf numFmtId="0" fontId="7" fillId="0" borderId="31" xfId="2" applyFont="1" applyBorder="1" applyAlignment="1">
      <alignment vertical="center"/>
    </xf>
    <xf numFmtId="0" fontId="7" fillId="0" borderId="38" xfId="2" applyFont="1" applyBorder="1" applyAlignment="1">
      <alignment vertical="center"/>
    </xf>
    <xf numFmtId="4" fontId="12" fillId="0" borderId="10" xfId="2" applyNumberFormat="1" applyFont="1" applyFill="1" applyBorder="1" applyAlignment="1">
      <alignment vertical="center"/>
    </xf>
    <xf numFmtId="4" fontId="12" fillId="0" borderId="18" xfId="2" applyNumberFormat="1" applyFont="1" applyFill="1" applyBorder="1" applyAlignment="1">
      <alignment vertical="center"/>
    </xf>
    <xf numFmtId="0" fontId="17" fillId="0" borderId="0" xfId="2" applyFont="1" applyAlignment="1">
      <alignment vertical="center"/>
    </xf>
    <xf numFmtId="3" fontId="6" fillId="2" borderId="22" xfId="2" applyNumberFormat="1" applyFont="1" applyFill="1" applyBorder="1" applyAlignment="1">
      <alignment vertical="center"/>
    </xf>
    <xf numFmtId="1" fontId="12" fillId="0" borderId="44" xfId="2" applyNumberFormat="1" applyFont="1" applyFill="1" applyBorder="1" applyAlignment="1">
      <alignment vertical="center"/>
    </xf>
    <xf numFmtId="0" fontId="18" fillId="0" borderId="29" xfId="3" applyFont="1" applyBorder="1" applyAlignment="1">
      <alignment horizontal="left" vertical="center"/>
    </xf>
    <xf numFmtId="0" fontId="17" fillId="0" borderId="29" xfId="2" applyFont="1" applyBorder="1" applyAlignment="1">
      <alignment vertical="center"/>
    </xf>
    <xf numFmtId="0" fontId="17" fillId="0" borderId="0" xfId="2" applyFont="1" applyAlignment="1">
      <alignment horizontal="left" vertical="center"/>
    </xf>
    <xf numFmtId="0" fontId="4" fillId="0" borderId="10" xfId="3" applyFont="1" applyBorder="1" applyAlignment="1">
      <alignment vertical="center"/>
    </xf>
    <xf numFmtId="0" fontId="1" fillId="0" borderId="12" xfId="2" applyBorder="1" applyAlignment="1">
      <alignment vertical="center"/>
    </xf>
    <xf numFmtId="0" fontId="1" fillId="0" borderId="8" xfId="2" applyBorder="1" applyAlignment="1">
      <alignment vertical="center"/>
    </xf>
    <xf numFmtId="0" fontId="14" fillId="0" borderId="0" xfId="2" applyFont="1" applyAlignment="1">
      <alignment horizontal="center" vertical="center"/>
    </xf>
    <xf numFmtId="0" fontId="20" fillId="0" borderId="0" xfId="2" applyFont="1" applyAlignment="1">
      <alignment horizontal="center" vertical="center"/>
    </xf>
    <xf numFmtId="0" fontId="14" fillId="0" borderId="0" xfId="2" applyFont="1" applyBorder="1" applyAlignment="1">
      <alignment vertical="center"/>
    </xf>
    <xf numFmtId="0" fontId="14" fillId="0" borderId="0" xfId="2" applyFont="1" applyAlignment="1">
      <alignment vertical="center" wrapText="1"/>
    </xf>
    <xf numFmtId="0" fontId="14" fillId="0" borderId="0" xfId="2" applyFont="1" applyFill="1" applyAlignment="1">
      <alignment vertical="center"/>
    </xf>
    <xf numFmtId="0" fontId="21" fillId="0" borderId="0" xfId="2" applyFont="1" applyAlignment="1">
      <alignment vertical="center"/>
    </xf>
    <xf numFmtId="0" fontId="23" fillId="7" borderId="48" xfId="2" applyNumberFormat="1" applyFont="1" applyFill="1" applyBorder="1" applyAlignment="1">
      <alignment horizontal="center" vertical="center" wrapText="1"/>
    </xf>
    <xf numFmtId="0" fontId="23" fillId="0" borderId="0" xfId="2" applyFont="1" applyAlignment="1">
      <alignment vertical="center"/>
    </xf>
    <xf numFmtId="0" fontId="22" fillId="4" borderId="49" xfId="2" applyNumberFormat="1" applyFont="1" applyFill="1" applyBorder="1" applyAlignment="1">
      <alignment horizontal="center" vertical="center" wrapText="1"/>
    </xf>
    <xf numFmtId="0" fontId="23" fillId="5" borderId="49" xfId="2" applyNumberFormat="1" applyFont="1" applyFill="1" applyBorder="1" applyAlignment="1">
      <alignment horizontal="center" vertical="center" wrapText="1"/>
    </xf>
    <xf numFmtId="0" fontId="23" fillId="6" borderId="49" xfId="2" applyNumberFormat="1" applyFont="1" applyFill="1" applyBorder="1" applyAlignment="1">
      <alignment horizontal="center" vertical="center" wrapText="1"/>
    </xf>
    <xf numFmtId="0" fontId="23" fillId="7" borderId="50" xfId="2" applyNumberFormat="1" applyFont="1" applyFill="1" applyBorder="1" applyAlignment="1">
      <alignment horizontal="center" vertical="center" wrapText="1"/>
    </xf>
    <xf numFmtId="0" fontId="23" fillId="0" borderId="0" xfId="2" applyFont="1" applyAlignment="1">
      <alignment horizontal="center" vertical="center" wrapText="1"/>
    </xf>
    <xf numFmtId="0" fontId="19" fillId="0" borderId="0" xfId="2" applyNumberFormat="1" applyFont="1" applyFill="1" applyBorder="1" applyAlignment="1">
      <alignment vertical="center"/>
    </xf>
    <xf numFmtId="0" fontId="19" fillId="0" borderId="0" xfId="2" applyNumberFormat="1" applyFont="1" applyFill="1" applyBorder="1" applyAlignment="1">
      <alignment horizontal="center" vertical="center"/>
    </xf>
    <xf numFmtId="14" fontId="19" fillId="0" borderId="0" xfId="2" applyNumberFormat="1" applyFont="1" applyFill="1" applyBorder="1" applyAlignment="1">
      <alignment vertical="center"/>
    </xf>
    <xf numFmtId="1" fontId="19" fillId="0" borderId="0" xfId="2" applyNumberFormat="1" applyFont="1" applyFill="1" applyBorder="1" applyAlignment="1">
      <alignment vertical="center" wrapText="1"/>
    </xf>
    <xf numFmtId="1" fontId="19" fillId="0" borderId="0" xfId="2" applyNumberFormat="1" applyFont="1" applyFill="1" applyBorder="1" applyAlignment="1">
      <alignment vertical="center"/>
    </xf>
    <xf numFmtId="0" fontId="19" fillId="0" borderId="0" xfId="2" applyFont="1" applyFill="1" applyBorder="1" applyAlignment="1">
      <alignment vertical="center"/>
    </xf>
    <xf numFmtId="0" fontId="19" fillId="0" borderId="0" xfId="2" applyFont="1" applyFill="1" applyBorder="1" applyAlignment="1">
      <alignment horizontal="center" vertical="center"/>
    </xf>
    <xf numFmtId="0" fontId="21" fillId="0" borderId="0" xfId="2" applyFont="1" applyAlignment="1">
      <alignment horizontal="center" vertical="center"/>
    </xf>
    <xf numFmtId="1" fontId="14" fillId="0" borderId="0" xfId="2" applyNumberFormat="1" applyFont="1" applyAlignment="1">
      <alignment vertical="center"/>
    </xf>
    <xf numFmtId="0" fontId="20" fillId="0" borderId="0" xfId="2" applyFont="1" applyAlignment="1">
      <alignment vertical="center"/>
    </xf>
    <xf numFmtId="0" fontId="14" fillId="0" borderId="0" xfId="2" applyFont="1" applyFill="1" applyAlignment="1">
      <alignment horizontal="center" vertical="center" wrapText="1"/>
    </xf>
    <xf numFmtId="0" fontId="1" fillId="0" borderId="0" xfId="2"/>
    <xf numFmtId="0" fontId="1" fillId="0" borderId="0" xfId="2" applyFill="1"/>
    <xf numFmtId="2" fontId="14" fillId="0" borderId="0" xfId="2" applyNumberFormat="1" applyFont="1" applyAlignment="1">
      <alignment vertical="center"/>
    </xf>
    <xf numFmtId="1" fontId="14" fillId="0" borderId="0" xfId="2" quotePrefix="1" applyNumberFormat="1" applyFont="1" applyAlignment="1">
      <alignment vertical="center"/>
    </xf>
    <xf numFmtId="2" fontId="14" fillId="0" borderId="0" xfId="2" quotePrefix="1" applyNumberFormat="1" applyFont="1" applyAlignment="1">
      <alignment vertical="center"/>
    </xf>
    <xf numFmtId="166" fontId="14" fillId="2" borderId="10" xfId="2" applyNumberFormat="1" applyFont="1" applyFill="1" applyBorder="1" applyAlignment="1">
      <alignment vertical="center"/>
    </xf>
    <xf numFmtId="0" fontId="23" fillId="2" borderId="10" xfId="2" applyFont="1" applyFill="1" applyBorder="1" applyAlignment="1">
      <alignment horizontal="center" vertical="center"/>
    </xf>
    <xf numFmtId="3" fontId="19" fillId="0" borderId="10" xfId="2" applyNumberFormat="1" applyFont="1" applyFill="1" applyBorder="1" applyAlignment="1">
      <alignment horizontal="center" vertical="center"/>
    </xf>
    <xf numFmtId="3" fontId="19" fillId="0" borderId="10" xfId="2" applyNumberFormat="1" applyFont="1" applyBorder="1" applyAlignment="1">
      <alignment horizontal="center" vertical="center"/>
    </xf>
    <xf numFmtId="1" fontId="14" fillId="0" borderId="10" xfId="2" applyNumberFormat="1" applyFont="1" applyFill="1" applyBorder="1" applyAlignment="1">
      <alignment horizontal="center" vertical="center"/>
    </xf>
    <xf numFmtId="0" fontId="14" fillId="2" borderId="10" xfId="2" applyFont="1" applyFill="1" applyBorder="1" applyAlignment="1">
      <alignment vertical="center"/>
    </xf>
    <xf numFmtId="2" fontId="14" fillId="2" borderId="10" xfId="2" applyNumberFormat="1" applyFont="1" applyFill="1" applyBorder="1" applyAlignment="1">
      <alignment vertical="center"/>
    </xf>
    <xf numFmtId="3" fontId="19" fillId="0" borderId="10" xfId="2" applyNumberFormat="1" applyFont="1" applyBorder="1" applyAlignment="1">
      <alignment vertical="center"/>
    </xf>
    <xf numFmtId="0" fontId="14" fillId="0" borderId="0" xfId="2" applyFont="1" applyFill="1" applyAlignment="1">
      <alignment horizontal="center" vertical="center"/>
    </xf>
    <xf numFmtId="167" fontId="14" fillId="0" borderId="0" xfId="2" applyNumberFormat="1" applyFont="1" applyFill="1" applyAlignment="1">
      <alignment vertical="center"/>
    </xf>
    <xf numFmtId="0" fontId="14" fillId="0" borderId="0" xfId="2" quotePrefix="1" applyFont="1" applyFill="1" applyAlignment="1">
      <alignment vertical="center"/>
    </xf>
    <xf numFmtId="1" fontId="14" fillId="0" borderId="0" xfId="2" applyNumberFormat="1" applyFont="1" applyFill="1" applyAlignment="1">
      <alignment vertical="center"/>
    </xf>
    <xf numFmtId="1" fontId="14" fillId="0" borderId="0" xfId="2" quotePrefix="1" applyNumberFormat="1" applyFont="1" applyFill="1" applyAlignment="1">
      <alignment vertical="center"/>
    </xf>
    <xf numFmtId="166" fontId="14" fillId="0" borderId="0" xfId="2" applyNumberFormat="1" applyFont="1" applyFill="1" applyAlignment="1">
      <alignment vertical="center"/>
    </xf>
    <xf numFmtId="2" fontId="14" fillId="0" borderId="0" xfId="2" applyNumberFormat="1" applyFont="1" applyFill="1" applyAlignment="1">
      <alignment vertical="center"/>
    </xf>
    <xf numFmtId="1" fontId="14" fillId="0" borderId="0" xfId="2" quotePrefix="1" applyNumberFormat="1" applyFont="1" applyFill="1" applyBorder="1" applyAlignment="1">
      <alignment vertical="center"/>
    </xf>
    <xf numFmtId="1" fontId="19" fillId="0" borderId="0" xfId="2" quotePrefix="1" applyNumberFormat="1" applyFont="1" applyFill="1" applyBorder="1" applyAlignment="1">
      <alignment vertical="center"/>
    </xf>
    <xf numFmtId="0" fontId="19" fillId="0" borderId="0" xfId="2" quotePrefix="1" applyFont="1" applyFill="1" applyBorder="1" applyAlignment="1">
      <alignment vertical="center"/>
    </xf>
    <xf numFmtId="0" fontId="22" fillId="8" borderId="12" xfId="2" applyFont="1" applyFill="1" applyBorder="1" applyAlignment="1" applyProtection="1">
      <alignment horizontal="center" vertical="center" wrapText="1"/>
    </xf>
    <xf numFmtId="0" fontId="23" fillId="12" borderId="47" xfId="2" applyFont="1" applyFill="1" applyBorder="1" applyAlignment="1">
      <alignment horizontal="center" vertical="center" wrapText="1"/>
    </xf>
    <xf numFmtId="0" fontId="23" fillId="7" borderId="10" xfId="2" applyNumberFormat="1" applyFont="1" applyFill="1" applyBorder="1" applyAlignment="1">
      <alignment horizontal="center" vertical="center" wrapText="1"/>
    </xf>
    <xf numFmtId="0" fontId="22" fillId="8" borderId="49" xfId="2" applyNumberFormat="1" applyFont="1" applyFill="1" applyBorder="1" applyAlignment="1">
      <alignment horizontal="center" vertical="center" wrapText="1"/>
    </xf>
    <xf numFmtId="1" fontId="22" fillId="4" borderId="49" xfId="2" applyNumberFormat="1" applyFont="1" applyFill="1" applyBorder="1" applyAlignment="1">
      <alignment horizontal="center" vertical="center" wrapText="1"/>
    </xf>
    <xf numFmtId="1" fontId="22" fillId="9" borderId="49" xfId="2" applyNumberFormat="1" applyFont="1" applyFill="1" applyBorder="1" applyAlignment="1">
      <alignment horizontal="center" vertical="center" wrapText="1"/>
    </xf>
    <xf numFmtId="1" fontId="22" fillId="10" borderId="49" xfId="2" applyNumberFormat="1" applyFont="1" applyFill="1" applyBorder="1" applyAlignment="1">
      <alignment horizontal="center" vertical="center" wrapText="1"/>
    </xf>
    <xf numFmtId="0" fontId="22" fillId="11" borderId="49" xfId="2" applyNumberFormat="1" applyFont="1" applyFill="1" applyBorder="1" applyAlignment="1">
      <alignment horizontal="center" vertical="center" wrapText="1"/>
    </xf>
    <xf numFmtId="166" fontId="22" fillId="11" borderId="49" xfId="2" applyNumberFormat="1" applyFont="1" applyFill="1" applyBorder="1" applyAlignment="1">
      <alignment horizontal="center" vertical="center" wrapText="1"/>
    </xf>
    <xf numFmtId="0" fontId="22" fillId="12" borderId="49" xfId="2" applyNumberFormat="1" applyFont="1" applyFill="1" applyBorder="1" applyAlignment="1">
      <alignment horizontal="center" vertical="center" wrapText="1"/>
    </xf>
    <xf numFmtId="166" fontId="22" fillId="13" borderId="49" xfId="2" applyNumberFormat="1" applyFont="1" applyFill="1" applyBorder="1" applyAlignment="1">
      <alignment horizontal="center" vertical="center" wrapText="1"/>
    </xf>
    <xf numFmtId="2" fontId="22" fillId="13" borderId="49" xfId="2" applyNumberFormat="1" applyFont="1" applyFill="1" applyBorder="1" applyAlignment="1">
      <alignment horizontal="center" vertical="center" wrapText="1"/>
    </xf>
    <xf numFmtId="1" fontId="22" fillId="14" borderId="49" xfId="2" applyNumberFormat="1" applyFont="1" applyFill="1" applyBorder="1" applyAlignment="1">
      <alignment horizontal="center" vertical="center" wrapText="1"/>
    </xf>
    <xf numFmtId="2" fontId="22" fillId="15" borderId="49" xfId="2" applyNumberFormat="1" applyFont="1" applyFill="1" applyBorder="1" applyAlignment="1">
      <alignment horizontal="center" vertical="center" wrapText="1"/>
    </xf>
    <xf numFmtId="1" fontId="22" fillId="15" borderId="49" xfId="2" applyNumberFormat="1" applyFont="1" applyFill="1" applyBorder="1" applyAlignment="1">
      <alignment horizontal="center" vertical="center" wrapText="1"/>
    </xf>
    <xf numFmtId="1" fontId="22" fillId="16" borderId="49" xfId="2" applyNumberFormat="1" applyFont="1" applyFill="1" applyBorder="1" applyAlignment="1">
      <alignment horizontal="center" vertical="center" wrapText="1"/>
    </xf>
    <xf numFmtId="3" fontId="22" fillId="16" borderId="49" xfId="2" applyNumberFormat="1" applyFont="1" applyFill="1" applyBorder="1" applyAlignment="1">
      <alignment horizontal="center" vertical="center" wrapText="1"/>
    </xf>
    <xf numFmtId="167" fontId="19" fillId="0" borderId="0" xfId="2" applyNumberFormat="1" applyFont="1" applyFill="1" applyBorder="1" applyAlignment="1">
      <alignment vertical="center"/>
    </xf>
    <xf numFmtId="166" fontId="19" fillId="0" borderId="0" xfId="2" applyNumberFormat="1" applyFont="1" applyFill="1" applyBorder="1" applyAlignment="1">
      <alignment vertical="center"/>
    </xf>
    <xf numFmtId="2" fontId="19" fillId="0" borderId="0" xfId="2" applyNumberFormat="1" applyFont="1" applyFill="1" applyBorder="1" applyAlignment="1">
      <alignment vertical="center"/>
    </xf>
    <xf numFmtId="0" fontId="21" fillId="0" borderId="0" xfId="0" applyNumberFormat="1" applyFont="1" applyFill="1" applyBorder="1" applyAlignment="1" applyProtection="1">
      <alignment horizontal="center"/>
    </xf>
    <xf numFmtId="0" fontId="24" fillId="0" borderId="0" xfId="0" applyNumberFormat="1" applyFont="1" applyFill="1" applyBorder="1" applyAlignment="1" applyProtection="1">
      <alignment horizontal="right" vertical="center"/>
    </xf>
    <xf numFmtId="0" fontId="20"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right" vertical="center" wrapText="1"/>
    </xf>
    <xf numFmtId="1" fontId="14" fillId="0" borderId="0" xfId="0" applyNumberFormat="1" applyFont="1" applyFill="1" applyBorder="1" applyAlignment="1" applyProtection="1">
      <alignment horizontal="right" vertical="center"/>
    </xf>
    <xf numFmtId="0" fontId="19" fillId="0" borderId="0" xfId="0" applyFont="1" applyFill="1" applyBorder="1" applyAlignment="1">
      <alignment horizontal="right" vertical="center"/>
    </xf>
    <xf numFmtId="0" fontId="25" fillId="0" borderId="0" xfId="0" applyFont="1" applyFill="1"/>
    <xf numFmtId="0" fontId="13" fillId="0" borderId="0" xfId="0" applyFont="1" applyFill="1"/>
    <xf numFmtId="0" fontId="23" fillId="17" borderId="10" xfId="0" applyNumberFormat="1" applyFont="1" applyFill="1" applyBorder="1" applyAlignment="1" applyProtection="1">
      <alignment horizontal="center"/>
    </xf>
    <xf numFmtId="166" fontId="14" fillId="17" borderId="10" xfId="0" applyNumberFormat="1" applyFont="1" applyFill="1" applyBorder="1" applyAlignment="1" applyProtection="1">
      <alignment horizontal="center" vertical="center"/>
    </xf>
    <xf numFmtId="166" fontId="14" fillId="17" borderId="10" xfId="0" applyNumberFormat="1" applyFont="1" applyFill="1" applyBorder="1" applyAlignment="1" applyProtection="1">
      <alignment horizontal="right" vertical="center"/>
    </xf>
    <xf numFmtId="0" fontId="14" fillId="0" borderId="0" xfId="0" applyNumberFormat="1" applyFont="1" applyFill="1" applyBorder="1" applyAlignment="1" applyProtection="1"/>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right" vertical="center"/>
    </xf>
    <xf numFmtId="166" fontId="14" fillId="0" borderId="0" xfId="0" applyNumberFormat="1" applyFont="1" applyFill="1" applyBorder="1" applyAlignment="1" applyProtection="1">
      <alignment horizontal="right" vertical="center"/>
    </xf>
    <xf numFmtId="0" fontId="26" fillId="0" borderId="0" xfId="0" applyFont="1" applyFill="1"/>
    <xf numFmtId="0" fontId="19" fillId="0" borderId="0" xfId="0" applyFont="1" applyFill="1" applyBorder="1"/>
    <xf numFmtId="0" fontId="19" fillId="0" borderId="0" xfId="0" applyFont="1" applyFill="1" applyBorder="1" applyAlignment="1">
      <alignment horizontal="center" vertical="center"/>
    </xf>
    <xf numFmtId="0" fontId="27" fillId="0" borderId="0" xfId="0" applyFont="1" applyFill="1" applyBorder="1"/>
    <xf numFmtId="0" fontId="14" fillId="0" borderId="0" xfId="2" applyFont="1" applyAlignment="1" applyProtection="1">
      <alignment vertical="center"/>
      <protection locked="0"/>
    </xf>
    <xf numFmtId="0" fontId="20" fillId="0" borderId="0" xfId="2" applyFont="1" applyBorder="1" applyAlignment="1" applyProtection="1">
      <alignment horizontal="left" vertical="center"/>
    </xf>
    <xf numFmtId="0" fontId="28" fillId="0" borderId="0" xfId="2" applyFont="1" applyBorder="1" applyAlignment="1" applyProtection="1">
      <alignment horizontal="center" vertical="center"/>
      <protection locked="0"/>
    </xf>
    <xf numFmtId="0" fontId="3" fillId="0" borderId="0" xfId="3" applyFont="1" applyBorder="1" applyAlignment="1" applyProtection="1">
      <alignment horizontal="left" vertical="center"/>
      <protection locked="0"/>
    </xf>
    <xf numFmtId="0" fontId="28" fillId="0" borderId="0" xfId="2" applyFont="1" applyBorder="1" applyAlignment="1" applyProtection="1">
      <alignment horizontal="left" vertical="center"/>
      <protection locked="0"/>
    </xf>
    <xf numFmtId="0" fontId="1" fillId="0" borderId="0" xfId="2" applyFont="1" applyAlignment="1" applyProtection="1">
      <alignment vertical="center"/>
      <protection locked="0"/>
    </xf>
    <xf numFmtId="168" fontId="22" fillId="2" borderId="48" xfId="2" applyNumberFormat="1" applyFont="1" applyFill="1" applyBorder="1" applyAlignment="1" applyProtection="1">
      <alignment vertical="center" wrapText="1"/>
    </xf>
    <xf numFmtId="0" fontId="22" fillId="2" borderId="10" xfId="2" applyFont="1" applyFill="1" applyBorder="1" applyAlignment="1" applyProtection="1">
      <alignment horizontal="left" vertical="center" wrapText="1"/>
    </xf>
    <xf numFmtId="0" fontId="22" fillId="2" borderId="9" xfId="2" applyFont="1" applyFill="1" applyBorder="1" applyAlignment="1" applyProtection="1">
      <alignment vertical="center" wrapText="1"/>
    </xf>
    <xf numFmtId="0" fontId="19" fillId="4" borderId="10" xfId="2" applyFont="1" applyFill="1" applyBorder="1" applyAlignment="1" applyProtection="1">
      <alignment horizontal="left" vertical="center" wrapText="1"/>
    </xf>
    <xf numFmtId="0" fontId="19" fillId="4" borderId="10" xfId="2" applyFont="1" applyFill="1" applyBorder="1" applyAlignment="1" applyProtection="1">
      <alignment horizontal="center" vertical="center" wrapText="1"/>
    </xf>
    <xf numFmtId="0" fontId="14" fillId="5" borderId="10" xfId="2" applyFont="1" applyFill="1" applyBorder="1" applyAlignment="1">
      <alignment horizontal="left" vertical="center" wrapText="1"/>
    </xf>
    <xf numFmtId="0" fontId="19" fillId="5" borderId="10" xfId="2" applyFont="1" applyFill="1" applyBorder="1" applyAlignment="1" applyProtection="1">
      <alignment horizontal="left" vertical="center" wrapText="1"/>
    </xf>
    <xf numFmtId="0" fontId="19" fillId="5" borderId="10" xfId="2" applyFont="1" applyFill="1" applyBorder="1" applyAlignment="1" applyProtection="1">
      <alignment horizontal="center" vertical="center" wrapText="1"/>
    </xf>
    <xf numFmtId="0" fontId="19" fillId="6" borderId="10" xfId="2" applyFont="1" applyFill="1" applyBorder="1" applyAlignment="1" applyProtection="1">
      <alignment vertical="center" wrapText="1"/>
    </xf>
    <xf numFmtId="0" fontId="19" fillId="6" borderId="10" xfId="2" applyFont="1" applyFill="1" applyBorder="1" applyAlignment="1" applyProtection="1">
      <alignment horizontal="center" vertical="center" wrapText="1"/>
    </xf>
    <xf numFmtId="169" fontId="19" fillId="6" borderId="10" xfId="2" applyNumberFormat="1" applyFont="1" applyFill="1" applyBorder="1" applyAlignment="1" applyProtection="1">
      <alignment horizontal="left" vertical="center" wrapText="1"/>
    </xf>
    <xf numFmtId="0" fontId="19" fillId="7" borderId="10" xfId="2" applyFont="1" applyFill="1" applyBorder="1" applyAlignment="1" applyProtection="1">
      <alignment vertical="center" wrapText="1"/>
    </xf>
    <xf numFmtId="0" fontId="19" fillId="7" borderId="10" xfId="2" applyFont="1" applyFill="1" applyBorder="1" applyAlignment="1" applyProtection="1">
      <alignment horizontal="center" vertical="center" wrapText="1"/>
    </xf>
    <xf numFmtId="0" fontId="14" fillId="0" borderId="0" xfId="2" applyFont="1" applyFill="1" applyBorder="1" applyAlignment="1">
      <alignment horizontal="left" vertical="center" wrapText="1"/>
    </xf>
    <xf numFmtId="0" fontId="14" fillId="0" borderId="0" xfId="2" applyFont="1" applyFill="1" applyBorder="1" applyAlignment="1">
      <alignment horizontal="center" vertical="center" wrapText="1"/>
    </xf>
    <xf numFmtId="0" fontId="22" fillId="2" borderId="10" xfId="2" applyFont="1" applyFill="1" applyBorder="1" applyAlignment="1" applyProtection="1">
      <alignment horizontal="center" vertical="center" wrapText="1"/>
    </xf>
    <xf numFmtId="0" fontId="19" fillId="4" borderId="9" xfId="2" applyFont="1" applyFill="1" applyBorder="1" applyAlignment="1" applyProtection="1">
      <alignment horizontal="center" vertical="center" wrapText="1"/>
    </xf>
    <xf numFmtId="0" fontId="19" fillId="4" borderId="48" xfId="2" applyFont="1" applyFill="1" applyBorder="1" applyAlignment="1" applyProtection="1">
      <alignment horizontal="left" vertical="center" wrapText="1"/>
    </xf>
    <xf numFmtId="0" fontId="29" fillId="4" borderId="31" xfId="3" applyFont="1" applyFill="1" applyBorder="1" applyAlignment="1" applyProtection="1">
      <alignment horizontal="left" vertical="center" wrapText="1"/>
    </xf>
    <xf numFmtId="164" fontId="19" fillId="9" borderId="48" xfId="1" applyFont="1" applyFill="1" applyBorder="1" applyAlignment="1">
      <alignment vertical="center" wrapText="1"/>
    </xf>
    <xf numFmtId="164" fontId="19" fillId="9" borderId="48" xfId="1" applyFont="1" applyFill="1" applyBorder="1" applyAlignment="1">
      <alignment horizontal="center" vertical="center" wrapText="1"/>
    </xf>
    <xf numFmtId="1" fontId="19" fillId="9" borderId="48" xfId="2" applyNumberFormat="1" applyFont="1" applyFill="1" applyBorder="1" applyAlignment="1" applyProtection="1">
      <alignment horizontal="left" vertical="center" wrapText="1"/>
    </xf>
    <xf numFmtId="1" fontId="19" fillId="9" borderId="48" xfId="2" applyNumberFormat="1" applyFont="1" applyFill="1" applyBorder="1" applyAlignment="1" applyProtection="1">
      <alignment horizontal="left" vertical="top" wrapText="1"/>
    </xf>
    <xf numFmtId="164" fontId="19" fillId="9" borderId="48" xfId="1" applyFont="1" applyFill="1" applyBorder="1" applyAlignment="1">
      <alignment horizontal="left" vertical="center" wrapText="1"/>
    </xf>
    <xf numFmtId="1" fontId="19" fillId="19" borderId="31" xfId="2" applyNumberFormat="1" applyFont="1" applyFill="1" applyBorder="1" applyAlignment="1" applyProtection="1">
      <alignment horizontal="left" vertical="center" wrapText="1"/>
    </xf>
    <xf numFmtId="0" fontId="19" fillId="19" borderId="10" xfId="2" applyFont="1" applyFill="1" applyBorder="1" applyAlignment="1" applyProtection="1">
      <alignment horizontal="left" vertical="center" wrapText="1"/>
    </xf>
    <xf numFmtId="0" fontId="19" fillId="19" borderId="9" xfId="2" applyFont="1" applyFill="1" applyBorder="1" applyAlignment="1" applyProtection="1">
      <alignment horizontal="center" vertical="center" wrapText="1"/>
    </xf>
    <xf numFmtId="0" fontId="19" fillId="19" borderId="10" xfId="2" applyFont="1" applyFill="1" applyBorder="1" applyAlignment="1" applyProtection="1">
      <alignment horizontal="left" vertical="top" wrapText="1"/>
    </xf>
    <xf numFmtId="0" fontId="19" fillId="20" borderId="48" xfId="2" applyNumberFormat="1" applyFont="1" applyFill="1" applyBorder="1" applyAlignment="1">
      <alignment vertical="center" wrapText="1"/>
    </xf>
    <xf numFmtId="0" fontId="19" fillId="20" borderId="48" xfId="2" applyNumberFormat="1" applyFont="1" applyFill="1" applyBorder="1" applyAlignment="1">
      <alignment horizontal="center" vertical="center" wrapText="1"/>
    </xf>
    <xf numFmtId="14" fontId="19" fillId="20" borderId="10" xfId="2" applyNumberFormat="1" applyFont="1" applyFill="1" applyBorder="1" applyAlignment="1" applyProtection="1">
      <alignment horizontal="left" vertical="center" wrapText="1"/>
    </xf>
    <xf numFmtId="1" fontId="19" fillId="21" borderId="48" xfId="2" applyNumberFormat="1" applyFont="1" applyFill="1" applyBorder="1" applyAlignment="1" applyProtection="1">
      <alignment horizontal="left" vertical="top" wrapText="1"/>
    </xf>
    <xf numFmtId="1" fontId="19" fillId="21" borderId="48" xfId="2" applyNumberFormat="1" applyFont="1" applyFill="1" applyBorder="1" applyAlignment="1" applyProtection="1">
      <alignment horizontal="center" vertical="top" wrapText="1"/>
    </xf>
    <xf numFmtId="166" fontId="14" fillId="22" borderId="10" xfId="2" applyNumberFormat="1" applyFont="1" applyFill="1" applyBorder="1" applyAlignment="1">
      <alignment horizontal="left" vertical="center" wrapText="1"/>
    </xf>
    <xf numFmtId="166" fontId="14" fillId="22" borderId="9" xfId="2" applyNumberFormat="1" applyFont="1" applyFill="1" applyBorder="1" applyAlignment="1">
      <alignment horizontal="center" vertical="center" wrapText="1"/>
    </xf>
    <xf numFmtId="2" fontId="14" fillId="22" borderId="10" xfId="2" applyNumberFormat="1" applyFont="1" applyFill="1" applyBorder="1" applyAlignment="1">
      <alignment horizontal="left" vertical="center" wrapText="1"/>
    </xf>
    <xf numFmtId="170" fontId="14" fillId="22" borderId="10" xfId="2" applyNumberFormat="1" applyFont="1" applyFill="1" applyBorder="1" applyAlignment="1">
      <alignment horizontal="left" vertical="center" wrapText="1"/>
    </xf>
    <xf numFmtId="1" fontId="14" fillId="23" borderId="10" xfId="2" applyNumberFormat="1" applyFont="1" applyFill="1" applyBorder="1" applyAlignment="1">
      <alignment horizontal="left" vertical="center" wrapText="1"/>
    </xf>
    <xf numFmtId="1" fontId="14" fillId="23" borderId="9" xfId="2" applyNumberFormat="1" applyFont="1" applyFill="1" applyBorder="1" applyAlignment="1">
      <alignment horizontal="center" vertical="center" wrapText="1"/>
    </xf>
    <xf numFmtId="1" fontId="14" fillId="24" borderId="10" xfId="2" applyNumberFormat="1" applyFont="1" applyFill="1" applyBorder="1" applyAlignment="1">
      <alignment horizontal="left" vertical="center" wrapText="1"/>
    </xf>
    <xf numFmtId="1" fontId="14" fillId="24" borderId="9" xfId="2" applyNumberFormat="1" applyFont="1" applyFill="1" applyBorder="1" applyAlignment="1">
      <alignment horizontal="center" vertical="center" wrapText="1"/>
    </xf>
    <xf numFmtId="2" fontId="14" fillId="24" borderId="10" xfId="2" applyNumberFormat="1" applyFont="1" applyFill="1" applyBorder="1" applyAlignment="1">
      <alignment horizontal="left" vertical="center" wrapText="1"/>
    </xf>
    <xf numFmtId="3" fontId="14" fillId="24" borderId="10" xfId="2" applyNumberFormat="1" applyFont="1" applyFill="1" applyBorder="1" applyAlignment="1">
      <alignment horizontal="left" vertical="center" wrapText="1"/>
    </xf>
    <xf numFmtId="2" fontId="14" fillId="2" borderId="10" xfId="2" applyNumberFormat="1" applyFont="1" applyFill="1" applyBorder="1" applyAlignment="1">
      <alignment horizontal="left" vertical="center" wrapText="1"/>
    </xf>
    <xf numFmtId="2" fontId="14" fillId="2" borderId="9" xfId="2" applyNumberFormat="1" applyFont="1" applyFill="1" applyBorder="1" applyAlignment="1">
      <alignment horizontal="center" vertical="center" wrapText="1"/>
    </xf>
    <xf numFmtId="0" fontId="19" fillId="0" borderId="0" xfId="2" applyFont="1" applyFill="1" applyBorder="1" applyAlignment="1" applyProtection="1">
      <alignment horizontal="left" vertical="center" wrapText="1"/>
    </xf>
    <xf numFmtId="168" fontId="22" fillId="2" borderId="10" xfId="2" applyNumberFormat="1" applyFont="1" applyFill="1" applyBorder="1" applyAlignment="1" applyProtection="1">
      <alignment vertical="center" wrapText="1"/>
    </xf>
    <xf numFmtId="0" fontId="19" fillId="4" borderId="31" xfId="0" applyFont="1" applyFill="1" applyBorder="1" applyAlignment="1" applyProtection="1">
      <alignment horizontal="left" vertical="center" wrapText="1"/>
    </xf>
    <xf numFmtId="0" fontId="19" fillId="4" borderId="10" xfId="0" applyFont="1" applyFill="1" applyBorder="1" applyAlignment="1" applyProtection="1">
      <alignment horizontal="left" vertical="center" wrapText="1"/>
    </xf>
    <xf numFmtId="49" fontId="19" fillId="4" borderId="10" xfId="2" applyNumberFormat="1" applyFont="1" applyFill="1" applyBorder="1" applyAlignment="1" applyProtection="1">
      <alignment horizontal="left" vertical="center" wrapText="1"/>
    </xf>
    <xf numFmtId="1" fontId="19" fillId="4" borderId="31" xfId="0" applyNumberFormat="1" applyFont="1" applyFill="1" applyBorder="1" applyAlignment="1" applyProtection="1">
      <alignment horizontal="left" vertical="center" wrapText="1"/>
    </xf>
    <xf numFmtId="49" fontId="14" fillId="0" borderId="0" xfId="2" applyNumberFormat="1" applyFont="1" applyAlignment="1">
      <alignment vertical="center"/>
    </xf>
    <xf numFmtId="0" fontId="14" fillId="0" borderId="0" xfId="2" applyFont="1" applyAlignment="1"/>
    <xf numFmtId="0" fontId="22" fillId="4" borderId="51" xfId="2" applyNumberFormat="1" applyFont="1" applyFill="1" applyBorder="1" applyAlignment="1">
      <alignment horizontal="center" vertical="center" wrapText="1"/>
    </xf>
    <xf numFmtId="0" fontId="22" fillId="25" borderId="52" xfId="6" applyNumberFormat="1" applyFont="1" applyFill="1" applyBorder="1" applyAlignment="1">
      <alignment horizontal="center" vertical="center" wrapText="1"/>
    </xf>
    <xf numFmtId="0" fontId="19" fillId="26" borderId="53" xfId="2" applyNumberFormat="1" applyFont="1" applyFill="1" applyBorder="1" applyAlignment="1">
      <alignment vertical="center"/>
    </xf>
    <xf numFmtId="0" fontId="19" fillId="26" borderId="54" xfId="2" applyNumberFormat="1" applyFont="1" applyFill="1" applyBorder="1" applyAlignment="1">
      <alignment vertical="center"/>
    </xf>
    <xf numFmtId="171" fontId="14" fillId="0" borderId="0" xfId="2" applyNumberFormat="1" applyFont="1" applyAlignment="1">
      <alignment vertical="center"/>
    </xf>
    <xf numFmtId="0" fontId="6" fillId="0" borderId="7" xfId="2" applyFont="1" applyBorder="1" applyAlignment="1">
      <alignment vertical="center"/>
    </xf>
    <xf numFmtId="0" fontId="6" fillId="0" borderId="8" xfId="2" applyFont="1" applyBorder="1" applyAlignment="1">
      <alignment vertical="center"/>
    </xf>
    <xf numFmtId="0" fontId="7" fillId="0" borderId="9" xfId="2" applyFont="1" applyFill="1" applyBorder="1" applyAlignment="1">
      <alignment horizontal="left" vertical="center"/>
    </xf>
    <xf numFmtId="0" fontId="7" fillId="0" borderId="12" xfId="2" applyFont="1" applyFill="1" applyBorder="1" applyAlignment="1">
      <alignment horizontal="left" vertical="center"/>
    </xf>
    <xf numFmtId="0" fontId="7" fillId="0" borderId="13" xfId="2" applyFont="1" applyFill="1" applyBorder="1" applyAlignment="1">
      <alignment horizontal="left" vertical="center"/>
    </xf>
    <xf numFmtId="0" fontId="2" fillId="0" borderId="1" xfId="2" applyFont="1" applyFill="1" applyBorder="1" applyAlignment="1">
      <alignment horizontal="left" wrapText="1"/>
    </xf>
    <xf numFmtId="0" fontId="4" fillId="0" borderId="1" xfId="3" applyFont="1" applyFill="1" applyBorder="1" applyAlignment="1">
      <alignment horizontal="center" wrapText="1"/>
    </xf>
    <xf numFmtId="0" fontId="6" fillId="0" borderId="2" xfId="2" applyFont="1" applyBorder="1" applyAlignment="1">
      <alignment vertical="center"/>
    </xf>
    <xf numFmtId="0" fontId="6" fillId="0" borderId="3" xfId="2" applyFont="1" applyBorder="1" applyAlignment="1">
      <alignment vertical="center"/>
    </xf>
    <xf numFmtId="0" fontId="7" fillId="0" borderId="4" xfId="2" applyFont="1" applyFill="1" applyBorder="1" applyAlignment="1">
      <alignment horizontal="left" vertical="center" wrapText="1"/>
    </xf>
    <xf numFmtId="0" fontId="7" fillId="0" borderId="5" xfId="2" applyFont="1" applyFill="1" applyBorder="1" applyAlignment="1">
      <alignment horizontal="left" vertical="center" wrapText="1"/>
    </xf>
    <xf numFmtId="0" fontId="7" fillId="0" borderId="6" xfId="2" applyFont="1" applyFill="1" applyBorder="1" applyAlignment="1">
      <alignment horizontal="left" vertical="center" wrapText="1"/>
    </xf>
    <xf numFmtId="0" fontId="7" fillId="0" borderId="34" xfId="2" applyFont="1" applyBorder="1" applyAlignment="1">
      <alignment horizontal="left" vertical="top"/>
    </xf>
    <xf numFmtId="0" fontId="7" fillId="0" borderId="35" xfId="2" applyFont="1" applyBorder="1" applyAlignment="1">
      <alignment horizontal="left" vertical="top"/>
    </xf>
    <xf numFmtId="0" fontId="7" fillId="0" borderId="36" xfId="2" applyFont="1" applyBorder="1" applyAlignment="1">
      <alignment horizontal="left" vertical="top"/>
    </xf>
    <xf numFmtId="0" fontId="7" fillId="0" borderId="37" xfId="2" applyFont="1" applyBorder="1" applyAlignment="1">
      <alignment horizontal="left" vertical="top"/>
    </xf>
    <xf numFmtId="0" fontId="6" fillId="0" borderId="14" xfId="2" applyFont="1" applyBorder="1" applyAlignment="1">
      <alignment vertical="center"/>
    </xf>
    <xf numFmtId="0" fontId="6" fillId="0" borderId="15" xfId="2" applyFont="1" applyBorder="1" applyAlignment="1">
      <alignment vertical="center"/>
    </xf>
    <xf numFmtId="0" fontId="7" fillId="0" borderId="16" xfId="2" applyFont="1" applyFill="1" applyBorder="1" applyAlignment="1">
      <alignment horizontal="left" vertical="center"/>
    </xf>
    <xf numFmtId="0" fontId="7" fillId="0" borderId="17" xfId="2" applyFont="1" applyFill="1" applyBorder="1" applyAlignment="1">
      <alignment horizontal="left" vertical="center"/>
    </xf>
    <xf numFmtId="0" fontId="7" fillId="0" borderId="18" xfId="2" applyFont="1" applyFill="1" applyBorder="1" applyAlignment="1">
      <alignment horizontal="left" vertical="center"/>
    </xf>
    <xf numFmtId="0" fontId="10" fillId="0" borderId="20" xfId="2" applyFont="1" applyBorder="1" applyAlignment="1">
      <alignment horizontal="left" vertical="top" wrapText="1"/>
    </xf>
    <xf numFmtId="0" fontId="6" fillId="2" borderId="19" xfId="2" applyFont="1" applyFill="1" applyBorder="1" applyAlignment="1">
      <alignment vertical="center"/>
    </xf>
    <xf numFmtId="0" fontId="6" fillId="2" borderId="20" xfId="2" applyFont="1" applyFill="1" applyBorder="1" applyAlignment="1">
      <alignment vertical="center"/>
    </xf>
    <xf numFmtId="0" fontId="6" fillId="2" borderId="23" xfId="2" applyFont="1" applyFill="1" applyBorder="1" applyAlignment="1">
      <alignment vertical="center"/>
    </xf>
    <xf numFmtId="0" fontId="6" fillId="0" borderId="24" xfId="2" applyFont="1" applyBorder="1" applyAlignment="1">
      <alignment vertical="center"/>
    </xf>
    <xf numFmtId="0" fontId="6" fillId="0" borderId="0" xfId="2" applyFont="1" applyBorder="1" applyAlignment="1">
      <alignment vertical="center"/>
    </xf>
    <xf numFmtId="0" fontId="6" fillId="0" borderId="25" xfId="2" applyFont="1" applyBorder="1" applyAlignment="1">
      <alignment vertical="center"/>
    </xf>
    <xf numFmtId="0" fontId="6" fillId="0" borderId="28" xfId="2" applyFont="1" applyBorder="1" applyAlignment="1">
      <alignment vertical="center"/>
    </xf>
    <xf numFmtId="0" fontId="6" fillId="0" borderId="29" xfId="2" applyFont="1" applyBorder="1" applyAlignment="1">
      <alignment vertical="center"/>
    </xf>
    <xf numFmtId="0" fontId="6" fillId="0" borderId="30" xfId="2" applyFont="1" applyBorder="1" applyAlignment="1">
      <alignment vertical="center"/>
    </xf>
    <xf numFmtId="0" fontId="11" fillId="0" borderId="26" xfId="2" applyFont="1" applyBorder="1" applyAlignment="1">
      <alignment horizontal="left" vertical="center" wrapText="1"/>
    </xf>
    <xf numFmtId="0" fontId="11" fillId="0" borderId="31" xfId="2" applyFont="1" applyBorder="1" applyAlignment="1">
      <alignment horizontal="left" vertical="center" wrapText="1"/>
    </xf>
    <xf numFmtId="0" fontId="11" fillId="0" borderId="27" xfId="2" applyFont="1" applyBorder="1" applyAlignment="1">
      <alignment horizontal="left" vertical="center" wrapText="1"/>
    </xf>
    <xf numFmtId="0" fontId="11" fillId="0" borderId="32" xfId="2" applyFont="1" applyBorder="1" applyAlignment="1">
      <alignment horizontal="left" vertical="center" wrapText="1"/>
    </xf>
    <xf numFmtId="0" fontId="7" fillId="0" borderId="33" xfId="2" applyFont="1" applyBorder="1" applyAlignment="1">
      <alignment horizontal="left" vertical="top"/>
    </xf>
    <xf numFmtId="0" fontId="7" fillId="0" borderId="10" xfId="2" applyFont="1" applyBorder="1" applyAlignment="1">
      <alignment horizontal="left" vertical="top"/>
    </xf>
    <xf numFmtId="0" fontId="7" fillId="0" borderId="24" xfId="2" applyFont="1" applyBorder="1" applyAlignment="1">
      <alignment horizontal="left" vertical="top" wrapText="1"/>
    </xf>
    <xf numFmtId="0" fontId="7" fillId="0" borderId="25" xfId="2" applyFont="1" applyBorder="1" applyAlignment="1">
      <alignment horizontal="left" vertical="top" wrapText="1"/>
    </xf>
    <xf numFmtId="0" fontId="7" fillId="0" borderId="36" xfId="2" applyFont="1" applyBorder="1" applyAlignment="1">
      <alignment horizontal="left" vertical="top" wrapText="1"/>
    </xf>
    <xf numFmtId="0" fontId="7" fillId="0" borderId="37" xfId="2" applyFont="1" applyBorder="1" applyAlignment="1">
      <alignment horizontal="left" vertical="top" wrapText="1"/>
    </xf>
    <xf numFmtId="0" fontId="6" fillId="2" borderId="19" xfId="2" applyFont="1" applyFill="1" applyBorder="1" applyAlignment="1">
      <alignment horizontal="left" vertical="center"/>
    </xf>
    <xf numFmtId="0" fontId="6" fillId="2" borderId="20" xfId="2" applyFont="1" applyFill="1" applyBorder="1" applyAlignment="1">
      <alignment horizontal="left" vertical="center"/>
    </xf>
    <xf numFmtId="0" fontId="6" fillId="2" borderId="40" xfId="2" applyFont="1" applyFill="1" applyBorder="1" applyAlignment="1">
      <alignment horizontal="left" vertical="center"/>
    </xf>
    <xf numFmtId="0" fontId="6" fillId="2" borderId="23" xfId="2" applyFont="1" applyFill="1" applyBorder="1" applyAlignment="1">
      <alignment horizontal="left" vertical="center"/>
    </xf>
    <xf numFmtId="0" fontId="6" fillId="0" borderId="2" xfId="2" applyFont="1" applyFill="1" applyBorder="1" applyAlignment="1">
      <alignment horizontal="left" vertical="center"/>
    </xf>
    <xf numFmtId="0" fontId="6" fillId="0" borderId="5" xfId="2" applyFont="1" applyFill="1" applyBorder="1" applyAlignment="1">
      <alignment horizontal="left" vertical="center"/>
    </xf>
    <xf numFmtId="0" fontId="6" fillId="0" borderId="45" xfId="2" applyFont="1" applyBorder="1" applyAlignment="1">
      <alignment vertical="center"/>
    </xf>
    <xf numFmtId="0" fontId="6" fillId="0" borderId="46" xfId="2" applyFont="1" applyBorder="1" applyAlignment="1">
      <alignment vertical="center"/>
    </xf>
    <xf numFmtId="0" fontId="11" fillId="0" borderId="4" xfId="2" applyFont="1" applyBorder="1" applyAlignment="1">
      <alignment horizontal="left" vertical="center" wrapText="1"/>
    </xf>
    <xf numFmtId="0" fontId="11" fillId="0" borderId="6" xfId="2" applyFont="1" applyBorder="1" applyAlignment="1">
      <alignment horizontal="left" vertical="center" wrapText="1"/>
    </xf>
    <xf numFmtId="0" fontId="4" fillId="0" borderId="9" xfId="3" applyFont="1" applyFill="1" applyBorder="1" applyAlignment="1">
      <alignment horizontal="left" vertical="top" wrapText="1"/>
    </xf>
    <xf numFmtId="0" fontId="4" fillId="0" borderId="12" xfId="3" applyFont="1" applyFill="1" applyBorder="1" applyAlignment="1">
      <alignment horizontal="left" vertical="top" wrapText="1"/>
    </xf>
    <xf numFmtId="0" fontId="4" fillId="0" borderId="8" xfId="3" applyFont="1" applyFill="1" applyBorder="1" applyAlignment="1">
      <alignment horizontal="left" vertical="top" wrapText="1"/>
    </xf>
    <xf numFmtId="0" fontId="19" fillId="0" borderId="9" xfId="2" applyFont="1" applyBorder="1" applyAlignment="1">
      <alignment horizontal="left" vertical="top" wrapText="1"/>
    </xf>
    <xf numFmtId="0" fontId="19" fillId="0" borderId="12" xfId="2" applyFont="1" applyBorder="1" applyAlignment="1">
      <alignment horizontal="left" vertical="top" wrapText="1"/>
    </xf>
    <xf numFmtId="0" fontId="19" fillId="0" borderId="8" xfId="2" applyFont="1" applyBorder="1" applyAlignment="1">
      <alignment horizontal="left" vertical="top" wrapText="1"/>
    </xf>
    <xf numFmtId="0" fontId="7" fillId="0" borderId="14" xfId="2" applyFont="1" applyFill="1" applyBorder="1" applyAlignment="1">
      <alignment horizontal="left" vertical="top"/>
    </xf>
    <xf numFmtId="0" fontId="7" fillId="0" borderId="17" xfId="2" applyFont="1" applyFill="1" applyBorder="1" applyAlignment="1">
      <alignment horizontal="left" vertical="top"/>
    </xf>
    <xf numFmtId="0" fontId="7" fillId="0" borderId="15" xfId="2" applyFont="1" applyFill="1" applyBorder="1" applyAlignment="1">
      <alignment horizontal="left" vertical="top"/>
    </xf>
    <xf numFmtId="0" fontId="10" fillId="0" borderId="46" xfId="2" applyFont="1" applyBorder="1" applyAlignment="1">
      <alignment horizontal="left" vertical="top" wrapText="1"/>
    </xf>
    <xf numFmtId="0" fontId="17" fillId="0" borderId="9" xfId="2" applyFont="1" applyFill="1" applyBorder="1" applyAlignment="1">
      <alignment horizontal="left" vertical="center"/>
    </xf>
    <xf numFmtId="0" fontId="17" fillId="0" borderId="12" xfId="2" applyFont="1" applyFill="1" applyBorder="1" applyAlignment="1">
      <alignment horizontal="left" vertical="center"/>
    </xf>
    <xf numFmtId="0" fontId="17" fillId="0" borderId="8" xfId="2" applyFont="1" applyFill="1" applyBorder="1" applyAlignment="1">
      <alignment horizontal="left" vertical="center"/>
    </xf>
    <xf numFmtId="0" fontId="5" fillId="0" borderId="47" xfId="2" applyFont="1" applyBorder="1" applyAlignment="1">
      <alignment horizontal="left" vertical="center" wrapText="1"/>
    </xf>
    <xf numFmtId="0" fontId="5" fillId="0" borderId="43" xfId="2" applyFont="1" applyBorder="1" applyAlignment="1">
      <alignment horizontal="left" vertical="center" wrapText="1"/>
    </xf>
    <xf numFmtId="0" fontId="5" fillId="0" borderId="35" xfId="2" applyFont="1" applyBorder="1" applyAlignment="1">
      <alignment horizontal="left" vertical="center" wrapText="1"/>
    </xf>
    <xf numFmtId="0" fontId="22" fillId="4" borderId="47" xfId="2" applyFont="1" applyFill="1" applyBorder="1" applyAlignment="1" applyProtection="1">
      <alignment horizontal="center" vertical="center" wrapText="1"/>
    </xf>
    <xf numFmtId="0" fontId="23" fillId="0" borderId="35" xfId="2" applyFont="1" applyBorder="1" applyAlignment="1">
      <alignment horizontal="center" vertical="center" wrapText="1"/>
    </xf>
    <xf numFmtId="0" fontId="23" fillId="5" borderId="47" xfId="2" applyFont="1" applyFill="1" applyBorder="1" applyAlignment="1">
      <alignment horizontal="center" vertical="center"/>
    </xf>
    <xf numFmtId="0" fontId="23" fillId="5" borderId="43" xfId="2" applyFont="1" applyFill="1" applyBorder="1" applyAlignment="1">
      <alignment horizontal="center" vertical="center"/>
    </xf>
    <xf numFmtId="0" fontId="23" fillId="5" borderId="35" xfId="2" applyFont="1" applyFill="1" applyBorder="1" applyAlignment="1">
      <alignment horizontal="center" vertical="center"/>
    </xf>
    <xf numFmtId="0" fontId="23" fillId="6" borderId="47" xfId="2" applyFont="1" applyFill="1" applyBorder="1" applyAlignment="1">
      <alignment horizontal="center" vertical="center"/>
    </xf>
    <xf numFmtId="0" fontId="23" fillId="6" borderId="43" xfId="2" applyFont="1" applyFill="1" applyBorder="1" applyAlignment="1">
      <alignment horizontal="center" vertical="center"/>
    </xf>
    <xf numFmtId="0" fontId="23" fillId="6" borderId="35" xfId="2" applyFont="1" applyFill="1" applyBorder="1" applyAlignment="1">
      <alignment horizontal="center" vertical="center"/>
    </xf>
    <xf numFmtId="166" fontId="23" fillId="15" borderId="47" xfId="2" applyNumberFormat="1" applyFont="1" applyFill="1" applyBorder="1" applyAlignment="1">
      <alignment horizontal="center" vertical="center" wrapText="1"/>
    </xf>
    <xf numFmtId="166" fontId="23" fillId="15" borderId="43" xfId="2" applyNumberFormat="1" applyFont="1" applyFill="1" applyBorder="1" applyAlignment="1">
      <alignment horizontal="center" vertical="center" wrapText="1"/>
    </xf>
    <xf numFmtId="166" fontId="23" fillId="15" borderId="35" xfId="2" applyNumberFormat="1" applyFont="1" applyFill="1" applyBorder="1" applyAlignment="1">
      <alignment horizontal="center" vertical="center" wrapText="1"/>
    </xf>
    <xf numFmtId="2" fontId="23" fillId="16" borderId="47" xfId="2" applyNumberFormat="1" applyFont="1" applyFill="1" applyBorder="1" applyAlignment="1">
      <alignment horizontal="center" vertical="center" wrapText="1"/>
    </xf>
    <xf numFmtId="2" fontId="23" fillId="16" borderId="35" xfId="2" applyNumberFormat="1" applyFont="1" applyFill="1" applyBorder="1" applyAlignment="1">
      <alignment horizontal="center" vertical="center" wrapText="1"/>
    </xf>
    <xf numFmtId="0" fontId="22" fillId="8" borderId="9" xfId="2" applyFont="1" applyFill="1" applyBorder="1" applyAlignment="1" applyProtection="1">
      <alignment horizontal="center" vertical="center" wrapText="1"/>
    </xf>
    <xf numFmtId="0" fontId="22" fillId="8" borderId="12" xfId="2" applyFont="1" applyFill="1" applyBorder="1" applyAlignment="1" applyProtection="1">
      <alignment horizontal="center" vertical="center" wrapText="1"/>
    </xf>
    <xf numFmtId="0" fontId="23" fillId="9" borderId="9" xfId="2" applyFont="1" applyFill="1" applyBorder="1" applyAlignment="1">
      <alignment horizontal="center" vertical="center"/>
    </xf>
    <xf numFmtId="0" fontId="23" fillId="9" borderId="12" xfId="2" applyFont="1" applyFill="1" applyBorder="1" applyAlignment="1">
      <alignment horizontal="center" vertical="center"/>
    </xf>
    <xf numFmtId="0" fontId="23" fillId="9" borderId="8" xfId="2" applyFont="1" applyFill="1" applyBorder="1" applyAlignment="1">
      <alignment horizontal="center" vertical="center"/>
    </xf>
    <xf numFmtId="0" fontId="23" fillId="10" borderId="47" xfId="2" applyFont="1" applyFill="1" applyBorder="1" applyAlignment="1">
      <alignment horizontal="center" vertical="center"/>
    </xf>
    <xf numFmtId="0" fontId="23" fillId="10" borderId="43" xfId="2" applyFont="1" applyFill="1" applyBorder="1" applyAlignment="1">
      <alignment horizontal="center" vertical="center"/>
    </xf>
    <xf numFmtId="0" fontId="23" fillId="10" borderId="35" xfId="2" applyFont="1" applyFill="1" applyBorder="1" applyAlignment="1">
      <alignment horizontal="center" vertical="center"/>
    </xf>
    <xf numFmtId="0" fontId="22" fillId="11" borderId="47" xfId="2" applyFont="1" applyFill="1" applyBorder="1" applyAlignment="1" applyProtection="1">
      <alignment horizontal="center" vertical="center" wrapText="1"/>
    </xf>
    <xf numFmtId="0" fontId="22" fillId="11" borderId="43" xfId="2" applyFont="1" applyFill="1" applyBorder="1" applyAlignment="1" applyProtection="1">
      <alignment horizontal="center" vertical="center" wrapText="1"/>
    </xf>
    <xf numFmtId="0" fontId="22" fillId="11" borderId="35" xfId="2" applyFont="1" applyFill="1" applyBorder="1" applyAlignment="1" applyProtection="1">
      <alignment horizontal="center" vertical="center" wrapText="1"/>
    </xf>
    <xf numFmtId="166" fontId="23" fillId="13" borderId="47" xfId="2" applyNumberFormat="1" applyFont="1" applyFill="1" applyBorder="1" applyAlignment="1">
      <alignment horizontal="center" vertical="center" wrapText="1"/>
    </xf>
    <xf numFmtId="166" fontId="23" fillId="13" borderId="43" xfId="2" applyNumberFormat="1" applyFont="1" applyFill="1" applyBorder="1" applyAlignment="1">
      <alignment horizontal="center" vertical="center" wrapText="1"/>
    </xf>
    <xf numFmtId="166" fontId="23" fillId="13" borderId="35" xfId="2" applyNumberFormat="1" applyFont="1" applyFill="1" applyBorder="1" applyAlignment="1">
      <alignment horizontal="center" vertical="center" wrapText="1"/>
    </xf>
    <xf numFmtId="1" fontId="23" fillId="14" borderId="47" xfId="2" applyNumberFormat="1" applyFont="1" applyFill="1" applyBorder="1" applyAlignment="1">
      <alignment horizontal="center" vertical="center" wrapText="1"/>
    </xf>
    <xf numFmtId="1" fontId="23" fillId="14" borderId="43" xfId="2" applyNumberFormat="1" applyFont="1" applyFill="1" applyBorder="1" applyAlignment="1">
      <alignment horizontal="center" vertical="center" wrapText="1"/>
    </xf>
    <xf numFmtId="1" fontId="23" fillId="14" borderId="35" xfId="2" applyNumberFormat="1" applyFont="1" applyFill="1" applyBorder="1" applyAlignment="1">
      <alignment horizontal="center" vertical="center" wrapText="1"/>
    </xf>
    <xf numFmtId="0" fontId="22" fillId="18" borderId="47" xfId="0" applyNumberFormat="1" applyFont="1" applyFill="1" applyBorder="1" applyAlignment="1" applyProtection="1">
      <alignment horizontal="center" vertical="center" wrapText="1"/>
    </xf>
    <xf numFmtId="0" fontId="22" fillId="18" borderId="43" xfId="0" applyNumberFormat="1" applyFont="1" applyFill="1" applyBorder="1" applyAlignment="1" applyProtection="1">
      <alignment horizontal="center" vertical="center" wrapText="1"/>
    </xf>
    <xf numFmtId="0" fontId="22" fillId="18" borderId="35" xfId="0" applyNumberFormat="1" applyFont="1" applyFill="1" applyBorder="1" applyAlignment="1" applyProtection="1">
      <alignment horizontal="center" vertical="center" wrapText="1"/>
    </xf>
    <xf numFmtId="0" fontId="19" fillId="4" borderId="48" xfId="2" applyFont="1" applyFill="1" applyBorder="1" applyAlignment="1" applyProtection="1">
      <alignment horizontal="center" vertical="center" wrapText="1"/>
    </xf>
    <xf numFmtId="0" fontId="19" fillId="4" borderId="50" xfId="2" applyFont="1" applyFill="1" applyBorder="1" applyAlignment="1" applyProtection="1">
      <alignment horizontal="center" vertical="center" wrapText="1"/>
    </xf>
    <xf numFmtId="0" fontId="19" fillId="4" borderId="31" xfId="2" applyFont="1" applyFill="1" applyBorder="1" applyAlignment="1" applyProtection="1">
      <alignment horizontal="center" vertical="center" wrapText="1"/>
    </xf>
    <xf numFmtId="0" fontId="19" fillId="4" borderId="48" xfId="2" applyFont="1" applyFill="1" applyBorder="1" applyAlignment="1" applyProtection="1">
      <alignment horizontal="left" vertical="center" wrapText="1"/>
    </xf>
    <xf numFmtId="0" fontId="19" fillId="4" borderId="31" xfId="2" applyFont="1" applyFill="1" applyBorder="1" applyAlignment="1" applyProtection="1">
      <alignment horizontal="left" vertical="center" wrapText="1"/>
    </xf>
    <xf numFmtId="0" fontId="2" fillId="2" borderId="10" xfId="2" applyFont="1" applyFill="1" applyBorder="1" applyAlignment="1" applyProtection="1">
      <alignment horizontal="left" vertical="center" wrapText="1"/>
    </xf>
    <xf numFmtId="0" fontId="19" fillId="4" borderId="10" xfId="2" applyFont="1" applyFill="1" applyBorder="1" applyAlignment="1" applyProtection="1">
      <alignment horizontal="left" vertical="center" wrapText="1"/>
    </xf>
    <xf numFmtId="0" fontId="19" fillId="5" borderId="10" xfId="2" applyFont="1" applyFill="1" applyBorder="1" applyAlignment="1" applyProtection="1">
      <alignment horizontal="left" vertical="center" wrapText="1"/>
    </xf>
    <xf numFmtId="0" fontId="19" fillId="6" borderId="48" xfId="2" applyFont="1" applyFill="1" applyBorder="1" applyAlignment="1" applyProtection="1">
      <alignment horizontal="left" vertical="center" wrapText="1"/>
    </xf>
    <xf numFmtId="0" fontId="19" fillId="6" borderId="50" xfId="2" applyFont="1" applyFill="1" applyBorder="1" applyAlignment="1" applyProtection="1">
      <alignment horizontal="left" vertical="center" wrapText="1"/>
    </xf>
    <xf numFmtId="0" fontId="19" fillId="6" borderId="31" xfId="2" applyFont="1" applyFill="1" applyBorder="1" applyAlignment="1" applyProtection="1">
      <alignment horizontal="left" vertical="center" wrapText="1"/>
    </xf>
    <xf numFmtId="0" fontId="2" fillId="2" borderId="9" xfId="2" applyFont="1" applyFill="1" applyBorder="1" applyAlignment="1" applyProtection="1">
      <alignment horizontal="left" vertical="center" wrapText="1"/>
    </xf>
    <xf numFmtId="0" fontId="2" fillId="2" borderId="12" xfId="2" applyFont="1" applyFill="1" applyBorder="1" applyAlignment="1" applyProtection="1">
      <alignment horizontal="left" vertical="center" wrapText="1"/>
    </xf>
    <xf numFmtId="0" fontId="2" fillId="2" borderId="8" xfId="2" applyFont="1" applyFill="1" applyBorder="1" applyAlignment="1" applyProtection="1">
      <alignment horizontal="left" vertical="center" wrapText="1"/>
    </xf>
    <xf numFmtId="2" fontId="14" fillId="2" borderId="10" xfId="2" applyNumberFormat="1" applyFont="1" applyFill="1" applyBorder="1" applyAlignment="1">
      <alignment horizontal="left" vertical="center" wrapText="1"/>
    </xf>
    <xf numFmtId="164" fontId="19" fillId="9" borderId="48" xfId="1" applyFont="1" applyFill="1" applyBorder="1" applyAlignment="1">
      <alignment horizontal="center" vertical="center" wrapText="1"/>
    </xf>
    <xf numFmtId="164" fontId="19" fillId="9" borderId="50" xfId="1" applyFont="1" applyFill="1" applyBorder="1" applyAlignment="1">
      <alignment horizontal="center" vertical="center" wrapText="1"/>
    </xf>
    <xf numFmtId="164" fontId="19" fillId="9" borderId="31" xfId="1" applyFont="1" applyFill="1" applyBorder="1" applyAlignment="1">
      <alignment horizontal="center" vertical="center" wrapText="1"/>
    </xf>
    <xf numFmtId="0" fontId="19" fillId="19" borderId="10" xfId="2" applyFont="1" applyFill="1" applyBorder="1" applyAlignment="1" applyProtection="1">
      <alignment horizontal="left" vertical="center" wrapText="1"/>
    </xf>
    <xf numFmtId="0" fontId="19" fillId="20" borderId="48" xfId="2" applyNumberFormat="1" applyFont="1" applyFill="1" applyBorder="1" applyAlignment="1">
      <alignment horizontal="left" vertical="center" wrapText="1"/>
    </xf>
    <xf numFmtId="0" fontId="19" fillId="20" borderId="50" xfId="2" applyNumberFormat="1" applyFont="1" applyFill="1" applyBorder="1" applyAlignment="1">
      <alignment horizontal="left" vertical="center" wrapText="1"/>
    </xf>
    <xf numFmtId="0" fontId="19" fillId="20" borderId="31" xfId="2" applyNumberFormat="1" applyFont="1" applyFill="1" applyBorder="1" applyAlignment="1">
      <alignment horizontal="left" vertical="center" wrapText="1"/>
    </xf>
    <xf numFmtId="166" fontId="14" fillId="22" borderId="10" xfId="2" applyNumberFormat="1" applyFont="1" applyFill="1" applyBorder="1" applyAlignment="1">
      <alignment horizontal="left" vertical="center" wrapText="1"/>
    </xf>
    <xf numFmtId="1" fontId="14" fillId="23" borderId="10" xfId="2" applyNumberFormat="1" applyFont="1" applyFill="1" applyBorder="1" applyAlignment="1">
      <alignment horizontal="left" vertical="center" wrapText="1"/>
    </xf>
    <xf numFmtId="1" fontId="14" fillId="24" borderId="10" xfId="2" applyNumberFormat="1" applyFont="1" applyFill="1" applyBorder="1" applyAlignment="1">
      <alignment horizontal="left" vertical="center" wrapText="1"/>
    </xf>
    <xf numFmtId="0" fontId="5" fillId="0" borderId="0" xfId="2" applyFont="1" applyAlignment="1" applyProtection="1">
      <alignment horizontal="left" vertical="center"/>
    </xf>
    <xf numFmtId="0" fontId="30" fillId="0" borderId="0" xfId="2" applyFont="1" applyAlignment="1" applyProtection="1">
      <alignment horizontal="left" vertical="center" wrapText="1"/>
    </xf>
  </cellXfs>
  <cellStyles count="7">
    <cellStyle name="Comma" xfId="1" builtinId="3"/>
    <cellStyle name="Hyperlink" xfId="3" builtinId="8"/>
    <cellStyle name="Hyperlink 3" xfId="5"/>
    <cellStyle name="Normal" xfId="0" builtinId="0"/>
    <cellStyle name="Normal 10 2" xfId="2"/>
    <cellStyle name="Normal 2" xfId="6"/>
    <cellStyle name="Percent 2 2 2" xfId="4"/>
  </cellStyles>
  <dxfs count="61">
    <dxf>
      <font>
        <b val="0"/>
        <i val="0"/>
        <strike val="0"/>
        <condense val="0"/>
        <extend val="0"/>
        <outline val="0"/>
        <shadow val="0"/>
        <u val="none"/>
        <vertAlign val="baseline"/>
        <sz val="10"/>
        <color indexed="8"/>
        <name val="Arial"/>
        <scheme val="none"/>
      </font>
      <numFmt numFmtId="0" formatCode="General"/>
      <alignment horizontal="general"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indexed="8"/>
        <name val="Arial"/>
        <scheme val="none"/>
      </font>
      <numFmt numFmtId="0" formatCode="General"/>
      <alignment horizontal="left" vertical="center" textRotation="0" wrapText="0" indent="0" justifyLastLine="0" shrinkToFit="0" readingOrder="0"/>
      <border diagonalUp="0" diagonalDown="0">
        <left/>
        <right/>
        <top style="thin">
          <color auto="1"/>
        </top>
        <bottom/>
        <vertical/>
        <horizontal/>
      </border>
    </dxf>
    <dxf>
      <border outline="0">
        <left style="thin">
          <color indexed="64"/>
        </left>
        <right style="thin">
          <color indexed="64"/>
        </right>
        <top style="thin">
          <color indexed="64"/>
        </top>
        <bottom style="thin">
          <color indexed="64"/>
        </bottom>
      </border>
    </dxf>
    <dxf>
      <border outline="0">
        <bottom style="thin">
          <color theme="6"/>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top style="thin">
          <color indexed="64"/>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0" formatCode="General"/>
      <fill>
        <patternFill patternType="solid">
          <fgColor indexed="64"/>
          <bgColor indexed="4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dd/mm/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dd/mm/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dd/mm/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dd/mm/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indexed="8"/>
        <name val="Arial"/>
        <scheme val="none"/>
      </font>
      <numFmt numFmtId="0" formatCode="General"/>
      <fill>
        <patternFill patternType="solid">
          <fgColor indexed="64"/>
          <bgColor theme="9" tint="0.3999755851924192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190500</xdr:rowOff>
    </xdr:from>
    <xdr:to>
      <xdr:col>2</xdr:col>
      <xdr:colOff>838200</xdr:colOff>
      <xdr:row>0</xdr:row>
      <xdr:rowOff>885825</xdr:rowOff>
    </xdr:to>
    <xdr:pic>
      <xdr:nvPicPr>
        <xdr:cNvPr id="2" name="Picture 1" descr="ESFA_2955_SML_AW"/>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00025" y="190500"/>
          <a:ext cx="15049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1457325</xdr:colOff>
      <xdr:row>1</xdr:row>
      <xdr:rowOff>0</xdr:rowOff>
    </xdr:to>
    <xdr:pic>
      <xdr:nvPicPr>
        <xdr:cNvPr id="2" name="Picture 1" descr="ESFA_2955_SML_AW"/>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4573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1447800</xdr:colOff>
      <xdr:row>0</xdr:row>
      <xdr:rowOff>695325</xdr:rowOff>
    </xdr:to>
    <xdr:pic>
      <xdr:nvPicPr>
        <xdr:cNvPr id="2" name="Picture 1" descr="ESFA_2955_SML_AW"/>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3525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142875</xdr:rowOff>
    </xdr:from>
    <xdr:to>
      <xdr:col>0</xdr:col>
      <xdr:colOff>1628775</xdr:colOff>
      <xdr:row>0</xdr:row>
      <xdr:rowOff>838200</xdr:rowOff>
    </xdr:to>
    <xdr:pic>
      <xdr:nvPicPr>
        <xdr:cNvPr id="2" name="Picture 1" descr="ESFA_2955_SML_AW"/>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71450" y="142875"/>
          <a:ext cx="14573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1457325</xdr:colOff>
      <xdr:row>0</xdr:row>
      <xdr:rowOff>695325</xdr:rowOff>
    </xdr:to>
    <xdr:pic>
      <xdr:nvPicPr>
        <xdr:cNvPr id="2" name="Picture 1" descr="ESFA_2955_SML_AW"/>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95275" y="0"/>
          <a:ext cx="14573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57150</xdr:rowOff>
    </xdr:from>
    <xdr:to>
      <xdr:col>1</xdr:col>
      <xdr:colOff>1457325</xdr:colOff>
      <xdr:row>0</xdr:row>
      <xdr:rowOff>752475</xdr:rowOff>
    </xdr:to>
    <xdr:pic>
      <xdr:nvPicPr>
        <xdr:cNvPr id="2" name="Picture 1" descr="ESFA_2955_SML_AW"/>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2400" y="57150"/>
          <a:ext cx="14573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ucationgovuk.sharepoint.com/sites/efaypa/e/Lib01/Data/ACT/ACT_Master/FASS_ACT_Census_Master_1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heckData"/>
      <sheetName val="QA Data Census"/>
      <sheetName val="FIL1920_210119"/>
      <sheetName val="Funding Factors"/>
      <sheetName val="Aims"/>
      <sheetName val="Programme"/>
      <sheetName val="Lagged Students"/>
      <sheetName val="Glossary"/>
      <sheetName val="GIossary"/>
      <sheetName val="Comments"/>
    </sheetNames>
    <sheetDataSet>
      <sheetData sheetId="0"/>
      <sheetData sheetId="1">
        <row r="1">
          <cell r="A1" t="str">
            <v>Census UPINS</v>
          </cell>
          <cell r="B1" t="str">
            <v>ILR UPINS</v>
          </cell>
          <cell r="E1" t="str">
            <v>LAG UPINS</v>
          </cell>
        </row>
        <row r="2">
          <cell r="A2">
            <v>107975</v>
          </cell>
          <cell r="B2">
            <v>105000</v>
          </cell>
        </row>
        <row r="3">
          <cell r="A3">
            <v>108052</v>
          </cell>
          <cell r="B3">
            <v>105008</v>
          </cell>
          <cell r="E3">
            <v>105000</v>
          </cell>
        </row>
        <row r="4">
          <cell r="A4">
            <v>108076</v>
          </cell>
          <cell r="B4">
            <v>105010</v>
          </cell>
          <cell r="E4">
            <v>105008</v>
          </cell>
        </row>
        <row r="5">
          <cell r="A5">
            <v>111443</v>
          </cell>
          <cell r="B5">
            <v>105017</v>
          </cell>
          <cell r="E5">
            <v>105010</v>
          </cell>
        </row>
        <row r="6">
          <cell r="A6">
            <v>111451</v>
          </cell>
          <cell r="B6">
            <v>105023</v>
          </cell>
          <cell r="E6">
            <v>105017</v>
          </cell>
        </row>
        <row r="7">
          <cell r="A7">
            <v>111453</v>
          </cell>
          <cell r="B7">
            <v>105028</v>
          </cell>
          <cell r="E7">
            <v>105023</v>
          </cell>
        </row>
        <row r="8">
          <cell r="A8">
            <v>111710</v>
          </cell>
          <cell r="B8">
            <v>105041</v>
          </cell>
          <cell r="E8">
            <v>105028</v>
          </cell>
        </row>
        <row r="9">
          <cell r="A9">
            <v>111713</v>
          </cell>
          <cell r="B9">
            <v>105055</v>
          </cell>
          <cell r="E9">
            <v>105041</v>
          </cell>
        </row>
        <row r="10">
          <cell r="A10">
            <v>112642</v>
          </cell>
          <cell r="B10">
            <v>105061</v>
          </cell>
          <cell r="E10">
            <v>105055</v>
          </cell>
        </row>
        <row r="11">
          <cell r="A11">
            <v>112668</v>
          </cell>
          <cell r="B11">
            <v>105074</v>
          </cell>
          <cell r="E11">
            <v>105074</v>
          </cell>
        </row>
        <row r="12">
          <cell r="A12">
            <v>113018</v>
          </cell>
          <cell r="B12">
            <v>105110</v>
          </cell>
          <cell r="E12">
            <v>105110</v>
          </cell>
        </row>
        <row r="13">
          <cell r="A13">
            <v>113020</v>
          </cell>
          <cell r="B13">
            <v>105118</v>
          </cell>
          <cell r="E13">
            <v>105118</v>
          </cell>
        </row>
        <row r="14">
          <cell r="A14">
            <v>113024</v>
          </cell>
          <cell r="B14">
            <v>105154</v>
          </cell>
          <cell r="E14">
            <v>105154</v>
          </cell>
        </row>
        <row r="15">
          <cell r="A15">
            <v>113025</v>
          </cell>
          <cell r="B15">
            <v>105156</v>
          </cell>
          <cell r="E15">
            <v>105156</v>
          </cell>
        </row>
        <row r="16">
          <cell r="A16">
            <v>113029</v>
          </cell>
          <cell r="B16">
            <v>105214</v>
          </cell>
          <cell r="E16">
            <v>105214</v>
          </cell>
        </row>
        <row r="17">
          <cell r="A17">
            <v>113030</v>
          </cell>
          <cell r="B17">
            <v>105242</v>
          </cell>
          <cell r="E17">
            <v>105242</v>
          </cell>
        </row>
        <row r="18">
          <cell r="A18">
            <v>113038</v>
          </cell>
          <cell r="B18">
            <v>105301</v>
          </cell>
          <cell r="E18">
            <v>105301</v>
          </cell>
        </row>
        <row r="19">
          <cell r="A19">
            <v>113042</v>
          </cell>
          <cell r="B19">
            <v>105310</v>
          </cell>
          <cell r="E19">
            <v>105310</v>
          </cell>
        </row>
        <row r="20">
          <cell r="A20">
            <v>113058</v>
          </cell>
          <cell r="B20">
            <v>105347</v>
          </cell>
          <cell r="E20">
            <v>105347</v>
          </cell>
        </row>
        <row r="21">
          <cell r="A21">
            <v>113066</v>
          </cell>
          <cell r="B21">
            <v>105353</v>
          </cell>
          <cell r="E21">
            <v>105353</v>
          </cell>
        </row>
        <row r="22">
          <cell r="A22">
            <v>113067</v>
          </cell>
          <cell r="B22">
            <v>105367</v>
          </cell>
          <cell r="E22">
            <v>105360</v>
          </cell>
        </row>
        <row r="23">
          <cell r="A23">
            <v>113068</v>
          </cell>
          <cell r="B23">
            <v>105372</v>
          </cell>
          <cell r="E23">
            <v>105367</v>
          </cell>
        </row>
        <row r="24">
          <cell r="A24">
            <v>113069</v>
          </cell>
          <cell r="B24">
            <v>105420</v>
          </cell>
          <cell r="E24">
            <v>105372</v>
          </cell>
        </row>
        <row r="25">
          <cell r="A25">
            <v>113076</v>
          </cell>
          <cell r="B25">
            <v>105444</v>
          </cell>
          <cell r="E25">
            <v>105420</v>
          </cell>
        </row>
        <row r="26">
          <cell r="A26">
            <v>113077</v>
          </cell>
          <cell r="B26">
            <v>105452</v>
          </cell>
          <cell r="E26">
            <v>105444</v>
          </cell>
        </row>
        <row r="27">
          <cell r="A27">
            <v>113087</v>
          </cell>
          <cell r="B27">
            <v>105454</v>
          </cell>
          <cell r="E27">
            <v>105452</v>
          </cell>
        </row>
        <row r="28">
          <cell r="A28">
            <v>113089</v>
          </cell>
          <cell r="B28">
            <v>105486</v>
          </cell>
          <cell r="E28">
            <v>105454</v>
          </cell>
        </row>
        <row r="29">
          <cell r="A29">
            <v>113092</v>
          </cell>
          <cell r="B29">
            <v>105500</v>
          </cell>
          <cell r="E29">
            <v>105486</v>
          </cell>
        </row>
        <row r="30">
          <cell r="A30">
            <v>113095</v>
          </cell>
          <cell r="B30">
            <v>105509</v>
          </cell>
          <cell r="E30">
            <v>105500</v>
          </cell>
        </row>
        <row r="31">
          <cell r="A31">
            <v>113099</v>
          </cell>
          <cell r="B31">
            <v>105529</v>
          </cell>
          <cell r="E31">
            <v>105509</v>
          </cell>
        </row>
        <row r="32">
          <cell r="A32">
            <v>113102</v>
          </cell>
          <cell r="B32">
            <v>105582</v>
          </cell>
          <cell r="E32">
            <v>105529</v>
          </cell>
        </row>
        <row r="33">
          <cell r="A33">
            <v>113103</v>
          </cell>
          <cell r="B33">
            <v>105583</v>
          </cell>
          <cell r="E33">
            <v>105582</v>
          </cell>
        </row>
        <row r="34">
          <cell r="A34">
            <v>113104</v>
          </cell>
          <cell r="B34">
            <v>105603</v>
          </cell>
          <cell r="E34">
            <v>105583</v>
          </cell>
        </row>
        <row r="35">
          <cell r="A35">
            <v>113107</v>
          </cell>
          <cell r="B35">
            <v>105623</v>
          </cell>
          <cell r="E35">
            <v>105603</v>
          </cell>
        </row>
        <row r="36">
          <cell r="A36">
            <v>113108</v>
          </cell>
          <cell r="B36">
            <v>105653</v>
          </cell>
          <cell r="E36">
            <v>105623</v>
          </cell>
        </row>
        <row r="37">
          <cell r="A37">
            <v>113117</v>
          </cell>
          <cell r="B37">
            <v>105711</v>
          </cell>
          <cell r="E37">
            <v>105653</v>
          </cell>
        </row>
        <row r="38">
          <cell r="A38">
            <v>113118</v>
          </cell>
          <cell r="B38">
            <v>105714</v>
          </cell>
          <cell r="E38">
            <v>105711</v>
          </cell>
        </row>
        <row r="39">
          <cell r="A39">
            <v>113119</v>
          </cell>
          <cell r="B39">
            <v>105763</v>
          </cell>
          <cell r="E39">
            <v>105714</v>
          </cell>
        </row>
        <row r="40">
          <cell r="A40">
            <v>113121</v>
          </cell>
          <cell r="B40">
            <v>105809</v>
          </cell>
          <cell r="E40">
            <v>105763</v>
          </cell>
        </row>
        <row r="41">
          <cell r="A41">
            <v>113122</v>
          </cell>
          <cell r="B41">
            <v>105819</v>
          </cell>
          <cell r="E41">
            <v>105809</v>
          </cell>
        </row>
        <row r="42">
          <cell r="A42">
            <v>113125</v>
          </cell>
          <cell r="B42">
            <v>105884</v>
          </cell>
          <cell r="E42">
            <v>105819</v>
          </cell>
        </row>
        <row r="43">
          <cell r="A43">
            <v>113126</v>
          </cell>
          <cell r="B43">
            <v>105907</v>
          </cell>
          <cell r="E43">
            <v>105884</v>
          </cell>
        </row>
        <row r="44">
          <cell r="A44">
            <v>113128</v>
          </cell>
          <cell r="B44">
            <v>105909</v>
          </cell>
          <cell r="E44">
            <v>105907</v>
          </cell>
        </row>
        <row r="45">
          <cell r="A45">
            <v>113130</v>
          </cell>
          <cell r="B45">
            <v>105936</v>
          </cell>
          <cell r="E45">
            <v>105909</v>
          </cell>
        </row>
        <row r="46">
          <cell r="A46">
            <v>113133</v>
          </cell>
          <cell r="B46">
            <v>105939</v>
          </cell>
          <cell r="E46">
            <v>105936</v>
          </cell>
        </row>
        <row r="47">
          <cell r="A47">
            <v>113134</v>
          </cell>
          <cell r="B47">
            <v>105941</v>
          </cell>
          <cell r="E47">
            <v>105939</v>
          </cell>
        </row>
        <row r="48">
          <cell r="A48">
            <v>113139</v>
          </cell>
          <cell r="B48">
            <v>105948</v>
          </cell>
          <cell r="E48">
            <v>105941</v>
          </cell>
        </row>
        <row r="49">
          <cell r="A49">
            <v>113147</v>
          </cell>
          <cell r="B49">
            <v>105958</v>
          </cell>
          <cell r="E49">
            <v>105948</v>
          </cell>
        </row>
        <row r="50">
          <cell r="A50">
            <v>113152</v>
          </cell>
          <cell r="B50">
            <v>106060</v>
          </cell>
          <cell r="E50">
            <v>105958</v>
          </cell>
        </row>
        <row r="51">
          <cell r="A51">
            <v>113170</v>
          </cell>
          <cell r="B51">
            <v>106068</v>
          </cell>
          <cell r="E51">
            <v>106068</v>
          </cell>
        </row>
        <row r="52">
          <cell r="A52">
            <v>113171</v>
          </cell>
          <cell r="B52">
            <v>106089</v>
          </cell>
          <cell r="E52">
            <v>106089</v>
          </cell>
        </row>
        <row r="53">
          <cell r="A53">
            <v>113182</v>
          </cell>
          <cell r="B53">
            <v>106160</v>
          </cell>
          <cell r="E53">
            <v>106160</v>
          </cell>
        </row>
        <row r="54">
          <cell r="A54">
            <v>113194</v>
          </cell>
          <cell r="B54">
            <v>106195</v>
          </cell>
          <cell r="E54">
            <v>106195</v>
          </cell>
        </row>
        <row r="55">
          <cell r="A55">
            <v>113195</v>
          </cell>
          <cell r="B55">
            <v>106311</v>
          </cell>
          <cell r="E55">
            <v>106311</v>
          </cell>
        </row>
        <row r="56">
          <cell r="A56">
            <v>113201</v>
          </cell>
          <cell r="B56">
            <v>106319</v>
          </cell>
          <cell r="E56">
            <v>106319</v>
          </cell>
        </row>
        <row r="57">
          <cell r="A57">
            <v>113206</v>
          </cell>
          <cell r="B57">
            <v>106323</v>
          </cell>
          <cell r="E57">
            <v>106323</v>
          </cell>
        </row>
        <row r="58">
          <cell r="A58">
            <v>113212</v>
          </cell>
          <cell r="B58">
            <v>106334</v>
          </cell>
          <cell r="E58">
            <v>106340</v>
          </cell>
        </row>
        <row r="59">
          <cell r="A59">
            <v>113215</v>
          </cell>
          <cell r="B59">
            <v>106340</v>
          </cell>
          <cell r="E59">
            <v>106366</v>
          </cell>
        </row>
        <row r="60">
          <cell r="A60">
            <v>113218</v>
          </cell>
          <cell r="B60">
            <v>106343</v>
          </cell>
          <cell r="E60">
            <v>106368</v>
          </cell>
        </row>
        <row r="61">
          <cell r="A61">
            <v>113219</v>
          </cell>
          <cell r="B61">
            <v>106366</v>
          </cell>
          <cell r="E61">
            <v>106372</v>
          </cell>
        </row>
        <row r="62">
          <cell r="A62">
            <v>113221</v>
          </cell>
          <cell r="B62">
            <v>106368</v>
          </cell>
          <cell r="E62">
            <v>106374</v>
          </cell>
        </row>
        <row r="63">
          <cell r="A63">
            <v>113223</v>
          </cell>
          <cell r="B63">
            <v>106372</v>
          </cell>
          <cell r="E63">
            <v>106388</v>
          </cell>
        </row>
        <row r="64">
          <cell r="A64">
            <v>113226</v>
          </cell>
          <cell r="B64">
            <v>106374</v>
          </cell>
          <cell r="E64">
            <v>106409</v>
          </cell>
        </row>
        <row r="65">
          <cell r="A65">
            <v>113235</v>
          </cell>
          <cell r="B65">
            <v>106388</v>
          </cell>
          <cell r="E65">
            <v>106427</v>
          </cell>
        </row>
        <row r="66">
          <cell r="A66">
            <v>113236</v>
          </cell>
          <cell r="B66">
            <v>106409</v>
          </cell>
          <cell r="E66">
            <v>106441</v>
          </cell>
        </row>
        <row r="67">
          <cell r="A67">
            <v>113242</v>
          </cell>
          <cell r="B67">
            <v>106427</v>
          </cell>
          <cell r="E67">
            <v>106442</v>
          </cell>
        </row>
        <row r="68">
          <cell r="A68">
            <v>113246</v>
          </cell>
          <cell r="B68">
            <v>106441</v>
          </cell>
          <cell r="E68">
            <v>106448</v>
          </cell>
        </row>
        <row r="69">
          <cell r="A69">
            <v>113250</v>
          </cell>
          <cell r="B69">
            <v>106442</v>
          </cell>
          <cell r="E69">
            <v>106457</v>
          </cell>
        </row>
        <row r="70">
          <cell r="A70">
            <v>113265</v>
          </cell>
          <cell r="B70">
            <v>106448</v>
          </cell>
          <cell r="E70">
            <v>106458</v>
          </cell>
        </row>
        <row r="71">
          <cell r="A71">
            <v>113270</v>
          </cell>
          <cell r="B71">
            <v>106457</v>
          </cell>
          <cell r="E71">
            <v>106462</v>
          </cell>
        </row>
        <row r="72">
          <cell r="A72">
            <v>113272</v>
          </cell>
          <cell r="B72">
            <v>106458</v>
          </cell>
          <cell r="E72">
            <v>106466</v>
          </cell>
        </row>
        <row r="73">
          <cell r="A73">
            <v>113278</v>
          </cell>
          <cell r="B73">
            <v>106462</v>
          </cell>
          <cell r="E73">
            <v>106476</v>
          </cell>
        </row>
        <row r="74">
          <cell r="A74">
            <v>113280</v>
          </cell>
          <cell r="B74">
            <v>106466</v>
          </cell>
          <cell r="E74">
            <v>106490</v>
          </cell>
        </row>
        <row r="75">
          <cell r="A75">
            <v>113281</v>
          </cell>
          <cell r="B75">
            <v>106476</v>
          </cell>
          <cell r="E75">
            <v>106509</v>
          </cell>
        </row>
        <row r="76">
          <cell r="A76">
            <v>113286</v>
          </cell>
          <cell r="B76">
            <v>106490</v>
          </cell>
          <cell r="E76">
            <v>106513</v>
          </cell>
        </row>
        <row r="77">
          <cell r="A77">
            <v>113287</v>
          </cell>
          <cell r="B77">
            <v>106509</v>
          </cell>
          <cell r="E77">
            <v>106516</v>
          </cell>
        </row>
        <row r="78">
          <cell r="A78">
            <v>113296</v>
          </cell>
          <cell r="B78">
            <v>106513</v>
          </cell>
          <cell r="E78">
            <v>106532</v>
          </cell>
        </row>
        <row r="79">
          <cell r="A79">
            <v>113300</v>
          </cell>
          <cell r="B79">
            <v>106516</v>
          </cell>
          <cell r="E79">
            <v>106536</v>
          </cell>
        </row>
        <row r="80">
          <cell r="A80">
            <v>113303</v>
          </cell>
          <cell r="B80">
            <v>106532</v>
          </cell>
          <cell r="E80">
            <v>106540</v>
          </cell>
        </row>
        <row r="81">
          <cell r="A81">
            <v>113306</v>
          </cell>
          <cell r="B81">
            <v>106536</v>
          </cell>
          <cell r="E81">
            <v>106542</v>
          </cell>
        </row>
        <row r="82">
          <cell r="A82">
            <v>113313</v>
          </cell>
          <cell r="B82">
            <v>106538</v>
          </cell>
          <cell r="E82">
            <v>106548</v>
          </cell>
        </row>
        <row r="83">
          <cell r="A83">
            <v>113315</v>
          </cell>
          <cell r="B83">
            <v>106540</v>
          </cell>
          <cell r="E83">
            <v>106556</v>
          </cell>
        </row>
        <row r="84">
          <cell r="A84">
            <v>113345</v>
          </cell>
          <cell r="B84">
            <v>106542</v>
          </cell>
          <cell r="E84">
            <v>106563</v>
          </cell>
        </row>
        <row r="85">
          <cell r="A85">
            <v>113347</v>
          </cell>
          <cell r="B85">
            <v>106548</v>
          </cell>
          <cell r="E85">
            <v>106564</v>
          </cell>
        </row>
        <row r="86">
          <cell r="A86">
            <v>113359</v>
          </cell>
          <cell r="B86">
            <v>106556</v>
          </cell>
          <cell r="E86">
            <v>106569</v>
          </cell>
        </row>
        <row r="87">
          <cell r="A87">
            <v>113362</v>
          </cell>
          <cell r="B87">
            <v>106563</v>
          </cell>
          <cell r="E87">
            <v>106578</v>
          </cell>
        </row>
        <row r="88">
          <cell r="A88">
            <v>113363</v>
          </cell>
          <cell r="B88">
            <v>106564</v>
          </cell>
          <cell r="E88">
            <v>106582</v>
          </cell>
        </row>
        <row r="89">
          <cell r="A89">
            <v>113364</v>
          </cell>
          <cell r="B89">
            <v>106569</v>
          </cell>
          <cell r="E89">
            <v>106583</v>
          </cell>
        </row>
        <row r="90">
          <cell r="A90">
            <v>113365</v>
          </cell>
          <cell r="B90">
            <v>106578</v>
          </cell>
          <cell r="E90">
            <v>106596</v>
          </cell>
        </row>
        <row r="91">
          <cell r="A91">
            <v>113367</v>
          </cell>
          <cell r="B91">
            <v>106582</v>
          </cell>
          <cell r="E91">
            <v>106602</v>
          </cell>
        </row>
        <row r="92">
          <cell r="A92">
            <v>113369</v>
          </cell>
          <cell r="B92">
            <v>106583</v>
          </cell>
          <cell r="E92">
            <v>106603</v>
          </cell>
        </row>
        <row r="93">
          <cell r="A93">
            <v>113374</v>
          </cell>
          <cell r="B93">
            <v>106596</v>
          </cell>
          <cell r="E93">
            <v>106614</v>
          </cell>
        </row>
        <row r="94">
          <cell r="A94">
            <v>113393</v>
          </cell>
          <cell r="B94">
            <v>106602</v>
          </cell>
          <cell r="E94">
            <v>106618</v>
          </cell>
        </row>
        <row r="95">
          <cell r="A95">
            <v>113394</v>
          </cell>
          <cell r="B95">
            <v>106603</v>
          </cell>
          <cell r="E95">
            <v>106633</v>
          </cell>
        </row>
        <row r="96">
          <cell r="A96">
            <v>113396</v>
          </cell>
          <cell r="B96">
            <v>106614</v>
          </cell>
          <cell r="E96">
            <v>106641</v>
          </cell>
        </row>
        <row r="97">
          <cell r="A97">
            <v>113400</v>
          </cell>
          <cell r="B97">
            <v>106618</v>
          </cell>
          <cell r="E97">
            <v>106658</v>
          </cell>
        </row>
        <row r="98">
          <cell r="A98">
            <v>113401</v>
          </cell>
          <cell r="B98">
            <v>106633</v>
          </cell>
          <cell r="E98">
            <v>106689</v>
          </cell>
        </row>
        <row r="99">
          <cell r="A99">
            <v>113402</v>
          </cell>
          <cell r="B99">
            <v>106641</v>
          </cell>
          <cell r="E99">
            <v>106695</v>
          </cell>
        </row>
        <row r="100">
          <cell r="A100">
            <v>113403</v>
          </cell>
          <cell r="B100">
            <v>106658</v>
          </cell>
          <cell r="E100">
            <v>106706</v>
          </cell>
        </row>
        <row r="101">
          <cell r="A101">
            <v>113404</v>
          </cell>
          <cell r="B101">
            <v>106689</v>
          </cell>
          <cell r="E101">
            <v>106733</v>
          </cell>
        </row>
        <row r="102">
          <cell r="A102">
            <v>113408</v>
          </cell>
          <cell r="B102">
            <v>106695</v>
          </cell>
          <cell r="E102">
            <v>106734</v>
          </cell>
        </row>
        <row r="103">
          <cell r="A103">
            <v>113410</v>
          </cell>
          <cell r="B103">
            <v>106706</v>
          </cell>
          <cell r="E103">
            <v>106743</v>
          </cell>
        </row>
        <row r="104">
          <cell r="A104">
            <v>113411</v>
          </cell>
          <cell r="B104">
            <v>106733</v>
          </cell>
          <cell r="E104">
            <v>106749</v>
          </cell>
        </row>
        <row r="105">
          <cell r="A105">
            <v>113415</v>
          </cell>
          <cell r="B105">
            <v>106734</v>
          </cell>
          <cell r="E105">
            <v>106751</v>
          </cell>
        </row>
        <row r="106">
          <cell r="A106">
            <v>113418</v>
          </cell>
          <cell r="B106">
            <v>106743</v>
          </cell>
          <cell r="E106">
            <v>106753</v>
          </cell>
        </row>
        <row r="107">
          <cell r="A107">
            <v>113419</v>
          </cell>
          <cell r="B107">
            <v>106749</v>
          </cell>
          <cell r="E107">
            <v>106761</v>
          </cell>
        </row>
        <row r="108">
          <cell r="A108">
            <v>113420</v>
          </cell>
          <cell r="B108">
            <v>106751</v>
          </cell>
          <cell r="E108">
            <v>106763</v>
          </cell>
        </row>
        <row r="109">
          <cell r="A109">
            <v>113431</v>
          </cell>
          <cell r="B109">
            <v>106753</v>
          </cell>
          <cell r="E109">
            <v>106769</v>
          </cell>
        </row>
        <row r="110">
          <cell r="A110">
            <v>113437</v>
          </cell>
          <cell r="B110">
            <v>106761</v>
          </cell>
          <cell r="E110">
            <v>106790</v>
          </cell>
        </row>
        <row r="111">
          <cell r="A111">
            <v>113439</v>
          </cell>
          <cell r="B111">
            <v>106763</v>
          </cell>
          <cell r="E111">
            <v>106794</v>
          </cell>
        </row>
        <row r="112">
          <cell r="A112">
            <v>113440</v>
          </cell>
          <cell r="B112">
            <v>106769</v>
          </cell>
          <cell r="E112">
            <v>106795</v>
          </cell>
        </row>
        <row r="113">
          <cell r="A113">
            <v>113444</v>
          </cell>
          <cell r="B113">
            <v>106790</v>
          </cell>
          <cell r="E113">
            <v>106809</v>
          </cell>
        </row>
        <row r="114">
          <cell r="A114">
            <v>113456</v>
          </cell>
          <cell r="B114">
            <v>106794</v>
          </cell>
          <cell r="E114">
            <v>106815</v>
          </cell>
        </row>
        <row r="115">
          <cell r="A115">
            <v>113457</v>
          </cell>
          <cell r="B115">
            <v>106809</v>
          </cell>
          <cell r="E115">
            <v>106834</v>
          </cell>
        </row>
        <row r="116">
          <cell r="A116">
            <v>113460</v>
          </cell>
          <cell r="B116">
            <v>106815</v>
          </cell>
          <cell r="E116">
            <v>106841</v>
          </cell>
        </row>
        <row r="117">
          <cell r="A117">
            <v>113462</v>
          </cell>
          <cell r="B117">
            <v>106834</v>
          </cell>
          <cell r="E117">
            <v>106867</v>
          </cell>
        </row>
        <row r="118">
          <cell r="A118">
            <v>113463</v>
          </cell>
          <cell r="B118">
            <v>106867</v>
          </cell>
          <cell r="E118">
            <v>106868</v>
          </cell>
        </row>
        <row r="119">
          <cell r="A119">
            <v>113464</v>
          </cell>
          <cell r="B119">
            <v>106868</v>
          </cell>
          <cell r="E119">
            <v>106896</v>
          </cell>
        </row>
        <row r="120">
          <cell r="A120">
            <v>113466</v>
          </cell>
          <cell r="B120">
            <v>106881</v>
          </cell>
          <cell r="E120">
            <v>106900</v>
          </cell>
        </row>
        <row r="121">
          <cell r="A121">
            <v>113467</v>
          </cell>
          <cell r="B121">
            <v>106896</v>
          </cell>
          <cell r="E121">
            <v>106915</v>
          </cell>
        </row>
        <row r="122">
          <cell r="A122">
            <v>113469</v>
          </cell>
          <cell r="B122">
            <v>106900</v>
          </cell>
          <cell r="E122">
            <v>106924</v>
          </cell>
        </row>
        <row r="123">
          <cell r="A123">
            <v>113471</v>
          </cell>
          <cell r="B123">
            <v>106915</v>
          </cell>
          <cell r="E123">
            <v>106929</v>
          </cell>
        </row>
        <row r="124">
          <cell r="A124">
            <v>113474</v>
          </cell>
          <cell r="B124">
            <v>106924</v>
          </cell>
          <cell r="E124">
            <v>106934</v>
          </cell>
        </row>
        <row r="125">
          <cell r="A125">
            <v>113475</v>
          </cell>
          <cell r="B125">
            <v>106929</v>
          </cell>
          <cell r="E125">
            <v>106937</v>
          </cell>
        </row>
        <row r="126">
          <cell r="A126">
            <v>113479</v>
          </cell>
          <cell r="B126">
            <v>106934</v>
          </cell>
          <cell r="E126">
            <v>106947</v>
          </cell>
        </row>
        <row r="127">
          <cell r="A127">
            <v>113491</v>
          </cell>
          <cell r="B127">
            <v>106937</v>
          </cell>
          <cell r="E127">
            <v>106953</v>
          </cell>
        </row>
        <row r="128">
          <cell r="A128">
            <v>113500</v>
          </cell>
          <cell r="B128">
            <v>106947</v>
          </cell>
          <cell r="E128">
            <v>106963</v>
          </cell>
        </row>
        <row r="129">
          <cell r="A129">
            <v>113509</v>
          </cell>
          <cell r="B129">
            <v>106953</v>
          </cell>
          <cell r="E129">
            <v>106966</v>
          </cell>
        </row>
        <row r="130">
          <cell r="A130">
            <v>113514</v>
          </cell>
          <cell r="B130">
            <v>106963</v>
          </cell>
          <cell r="E130">
            <v>106970</v>
          </cell>
        </row>
        <row r="131">
          <cell r="A131">
            <v>113515</v>
          </cell>
          <cell r="B131">
            <v>106966</v>
          </cell>
          <cell r="E131">
            <v>106974</v>
          </cell>
        </row>
        <row r="132">
          <cell r="A132">
            <v>113518</v>
          </cell>
          <cell r="B132">
            <v>106970</v>
          </cell>
          <cell r="E132">
            <v>106975</v>
          </cell>
        </row>
        <row r="133">
          <cell r="A133">
            <v>113525</v>
          </cell>
          <cell r="B133">
            <v>106974</v>
          </cell>
          <cell r="E133">
            <v>106985</v>
          </cell>
        </row>
        <row r="134">
          <cell r="A134">
            <v>113527</v>
          </cell>
          <cell r="B134">
            <v>106975</v>
          </cell>
          <cell r="E134">
            <v>106996</v>
          </cell>
        </row>
        <row r="135">
          <cell r="A135">
            <v>113531</v>
          </cell>
          <cell r="B135">
            <v>106985</v>
          </cell>
          <cell r="E135">
            <v>107010</v>
          </cell>
        </row>
        <row r="136">
          <cell r="A136">
            <v>113536</v>
          </cell>
          <cell r="B136">
            <v>106996</v>
          </cell>
          <cell r="E136">
            <v>107013</v>
          </cell>
        </row>
        <row r="137">
          <cell r="A137">
            <v>113541</v>
          </cell>
          <cell r="B137">
            <v>107010</v>
          </cell>
          <cell r="E137">
            <v>107016</v>
          </cell>
        </row>
        <row r="138">
          <cell r="A138">
            <v>113544</v>
          </cell>
          <cell r="B138">
            <v>107013</v>
          </cell>
          <cell r="E138">
            <v>107028</v>
          </cell>
        </row>
        <row r="139">
          <cell r="A139">
            <v>113568</v>
          </cell>
          <cell r="B139">
            <v>107015</v>
          </cell>
          <cell r="E139">
            <v>107043</v>
          </cell>
        </row>
        <row r="140">
          <cell r="A140">
            <v>113572</v>
          </cell>
          <cell r="B140">
            <v>107016</v>
          </cell>
          <cell r="E140">
            <v>107044</v>
          </cell>
        </row>
        <row r="141">
          <cell r="A141">
            <v>113582</v>
          </cell>
          <cell r="B141">
            <v>107028</v>
          </cell>
          <cell r="E141">
            <v>107059</v>
          </cell>
        </row>
        <row r="142">
          <cell r="A142">
            <v>113584</v>
          </cell>
          <cell r="B142">
            <v>107043</v>
          </cell>
          <cell r="E142">
            <v>107066</v>
          </cell>
        </row>
        <row r="143">
          <cell r="A143">
            <v>113590</v>
          </cell>
          <cell r="B143">
            <v>107044</v>
          </cell>
          <cell r="E143">
            <v>107069</v>
          </cell>
        </row>
        <row r="144">
          <cell r="A144">
            <v>113592</v>
          </cell>
          <cell r="B144">
            <v>107059</v>
          </cell>
          <cell r="E144">
            <v>107072</v>
          </cell>
        </row>
        <row r="145">
          <cell r="A145">
            <v>113596</v>
          </cell>
          <cell r="B145">
            <v>107066</v>
          </cell>
          <cell r="E145">
            <v>107073</v>
          </cell>
        </row>
        <row r="146">
          <cell r="A146">
            <v>113601</v>
          </cell>
          <cell r="B146">
            <v>107069</v>
          </cell>
          <cell r="E146">
            <v>107081</v>
          </cell>
        </row>
        <row r="147">
          <cell r="A147">
            <v>113609</v>
          </cell>
          <cell r="B147">
            <v>107072</v>
          </cell>
          <cell r="E147">
            <v>107083</v>
          </cell>
        </row>
        <row r="148">
          <cell r="A148">
            <v>113615</v>
          </cell>
          <cell r="B148">
            <v>107073</v>
          </cell>
          <cell r="E148">
            <v>107093</v>
          </cell>
        </row>
        <row r="149">
          <cell r="A149">
            <v>113616</v>
          </cell>
          <cell r="B149">
            <v>107078</v>
          </cell>
          <cell r="E149">
            <v>107096</v>
          </cell>
        </row>
        <row r="150">
          <cell r="A150">
            <v>113617</v>
          </cell>
          <cell r="B150">
            <v>107081</v>
          </cell>
          <cell r="E150">
            <v>107102</v>
          </cell>
        </row>
        <row r="151">
          <cell r="A151">
            <v>113622</v>
          </cell>
          <cell r="B151">
            <v>107083</v>
          </cell>
          <cell r="E151">
            <v>107111</v>
          </cell>
        </row>
        <row r="152">
          <cell r="A152">
            <v>113633</v>
          </cell>
          <cell r="B152">
            <v>107096</v>
          </cell>
          <cell r="E152">
            <v>107121</v>
          </cell>
        </row>
        <row r="153">
          <cell r="A153">
            <v>113637</v>
          </cell>
          <cell r="B153">
            <v>107102</v>
          </cell>
          <cell r="E153">
            <v>107143</v>
          </cell>
        </row>
        <row r="154">
          <cell r="A154">
            <v>113641</v>
          </cell>
          <cell r="B154">
            <v>107111</v>
          </cell>
          <cell r="E154">
            <v>107157</v>
          </cell>
        </row>
        <row r="155">
          <cell r="A155">
            <v>113647</v>
          </cell>
          <cell r="B155">
            <v>107121</v>
          </cell>
          <cell r="E155">
            <v>107170</v>
          </cell>
        </row>
        <row r="156">
          <cell r="A156">
            <v>113658</v>
          </cell>
          <cell r="B156">
            <v>107143</v>
          </cell>
          <cell r="E156">
            <v>107178</v>
          </cell>
        </row>
        <row r="157">
          <cell r="A157">
            <v>113659</v>
          </cell>
          <cell r="B157">
            <v>107157</v>
          </cell>
          <cell r="E157">
            <v>107462</v>
          </cell>
        </row>
        <row r="158">
          <cell r="A158">
            <v>113662</v>
          </cell>
          <cell r="B158">
            <v>107170</v>
          </cell>
          <cell r="E158">
            <v>107481</v>
          </cell>
        </row>
        <row r="159">
          <cell r="A159">
            <v>113664</v>
          </cell>
          <cell r="B159">
            <v>107178</v>
          </cell>
          <cell r="E159">
            <v>107495</v>
          </cell>
        </row>
        <row r="160">
          <cell r="A160">
            <v>113669</v>
          </cell>
          <cell r="B160">
            <v>107462</v>
          </cell>
          <cell r="E160">
            <v>107513</v>
          </cell>
        </row>
        <row r="161">
          <cell r="A161">
            <v>113670</v>
          </cell>
          <cell r="B161">
            <v>107481</v>
          </cell>
          <cell r="E161">
            <v>107520</v>
          </cell>
        </row>
        <row r="162">
          <cell r="A162">
            <v>113672</v>
          </cell>
          <cell r="B162">
            <v>107495</v>
          </cell>
          <cell r="E162">
            <v>107525</v>
          </cell>
        </row>
        <row r="163">
          <cell r="A163">
            <v>113683</v>
          </cell>
          <cell r="B163">
            <v>107513</v>
          </cell>
          <cell r="E163">
            <v>107531</v>
          </cell>
        </row>
        <row r="164">
          <cell r="A164">
            <v>113685</v>
          </cell>
          <cell r="B164">
            <v>107520</v>
          </cell>
          <cell r="E164">
            <v>107537</v>
          </cell>
        </row>
        <row r="165">
          <cell r="A165">
            <v>113692</v>
          </cell>
          <cell r="B165">
            <v>107525</v>
          </cell>
          <cell r="E165">
            <v>107542</v>
          </cell>
        </row>
        <row r="166">
          <cell r="A166">
            <v>113693</v>
          </cell>
          <cell r="B166">
            <v>107531</v>
          </cell>
          <cell r="E166">
            <v>107546</v>
          </cell>
        </row>
        <row r="167">
          <cell r="A167">
            <v>113696</v>
          </cell>
          <cell r="B167">
            <v>107537</v>
          </cell>
          <cell r="E167">
            <v>107552</v>
          </cell>
        </row>
        <row r="168">
          <cell r="A168">
            <v>113698</v>
          </cell>
          <cell r="B168">
            <v>107542</v>
          </cell>
          <cell r="E168">
            <v>107555</v>
          </cell>
        </row>
        <row r="169">
          <cell r="A169">
            <v>113716</v>
          </cell>
          <cell r="B169">
            <v>107546</v>
          </cell>
          <cell r="E169">
            <v>107575</v>
          </cell>
        </row>
        <row r="170">
          <cell r="A170">
            <v>113717</v>
          </cell>
          <cell r="B170">
            <v>107552</v>
          </cell>
          <cell r="E170">
            <v>107576</v>
          </cell>
        </row>
        <row r="171">
          <cell r="A171">
            <v>113721</v>
          </cell>
          <cell r="B171">
            <v>107555</v>
          </cell>
          <cell r="E171">
            <v>107582</v>
          </cell>
        </row>
        <row r="172">
          <cell r="A172">
            <v>113730</v>
          </cell>
          <cell r="B172">
            <v>107575</v>
          </cell>
          <cell r="E172">
            <v>107610</v>
          </cell>
        </row>
        <row r="173">
          <cell r="A173">
            <v>113734</v>
          </cell>
          <cell r="B173">
            <v>107576</v>
          </cell>
          <cell r="E173">
            <v>107613</v>
          </cell>
        </row>
        <row r="174">
          <cell r="A174">
            <v>113735</v>
          </cell>
          <cell r="B174">
            <v>107582</v>
          </cell>
          <cell r="E174">
            <v>107632</v>
          </cell>
        </row>
        <row r="175">
          <cell r="A175">
            <v>113736</v>
          </cell>
          <cell r="B175">
            <v>107610</v>
          </cell>
          <cell r="E175">
            <v>107640</v>
          </cell>
        </row>
        <row r="176">
          <cell r="A176">
            <v>113740</v>
          </cell>
          <cell r="B176">
            <v>107613</v>
          </cell>
          <cell r="E176">
            <v>107641</v>
          </cell>
        </row>
        <row r="177">
          <cell r="A177">
            <v>113747</v>
          </cell>
          <cell r="B177">
            <v>107632</v>
          </cell>
          <cell r="E177">
            <v>107708</v>
          </cell>
        </row>
        <row r="178">
          <cell r="A178">
            <v>113763</v>
          </cell>
          <cell r="B178">
            <v>107640</v>
          </cell>
          <cell r="E178">
            <v>107722</v>
          </cell>
        </row>
        <row r="179">
          <cell r="A179">
            <v>113766</v>
          </cell>
          <cell r="B179">
            <v>107641</v>
          </cell>
          <cell r="E179">
            <v>107745</v>
          </cell>
        </row>
        <row r="180">
          <cell r="A180">
            <v>113767</v>
          </cell>
          <cell r="B180">
            <v>107696</v>
          </cell>
          <cell r="E180">
            <v>107770</v>
          </cell>
        </row>
        <row r="181">
          <cell r="A181">
            <v>113768</v>
          </cell>
          <cell r="B181">
            <v>107708</v>
          </cell>
          <cell r="E181">
            <v>107785</v>
          </cell>
        </row>
        <row r="182">
          <cell r="A182">
            <v>113769</v>
          </cell>
          <cell r="B182">
            <v>107722</v>
          </cell>
          <cell r="E182">
            <v>107804</v>
          </cell>
        </row>
        <row r="183">
          <cell r="A183">
            <v>113774</v>
          </cell>
          <cell r="B183">
            <v>107745</v>
          </cell>
          <cell r="E183">
            <v>107825</v>
          </cell>
        </row>
        <row r="184">
          <cell r="A184">
            <v>113776</v>
          </cell>
          <cell r="B184">
            <v>107770</v>
          </cell>
          <cell r="E184">
            <v>107906</v>
          </cell>
        </row>
        <row r="185">
          <cell r="A185">
            <v>113785</v>
          </cell>
          <cell r="B185">
            <v>107784</v>
          </cell>
          <cell r="E185">
            <v>107909</v>
          </cell>
        </row>
        <row r="186">
          <cell r="A186">
            <v>113786</v>
          </cell>
          <cell r="B186">
            <v>107785</v>
          </cell>
          <cell r="E186">
            <v>107942</v>
          </cell>
        </row>
        <row r="187">
          <cell r="A187">
            <v>113787</v>
          </cell>
          <cell r="B187">
            <v>107825</v>
          </cell>
          <cell r="E187">
            <v>107952</v>
          </cell>
        </row>
        <row r="188">
          <cell r="A188">
            <v>113790</v>
          </cell>
          <cell r="B188">
            <v>107856</v>
          </cell>
          <cell r="E188">
            <v>107960</v>
          </cell>
        </row>
        <row r="189">
          <cell r="A189">
            <v>113794</v>
          </cell>
          <cell r="B189">
            <v>107906</v>
          </cell>
          <cell r="E189">
            <v>107963</v>
          </cell>
        </row>
        <row r="190">
          <cell r="A190">
            <v>113797</v>
          </cell>
          <cell r="B190">
            <v>107909</v>
          </cell>
          <cell r="E190">
            <v>107970</v>
          </cell>
        </row>
        <row r="191">
          <cell r="A191">
            <v>113805</v>
          </cell>
          <cell r="B191">
            <v>107942</v>
          </cell>
          <cell r="E191">
            <v>107975</v>
          </cell>
        </row>
        <row r="192">
          <cell r="A192">
            <v>113818</v>
          </cell>
          <cell r="B192">
            <v>107952</v>
          </cell>
          <cell r="E192">
            <v>107989</v>
          </cell>
        </row>
        <row r="193">
          <cell r="A193">
            <v>113820</v>
          </cell>
          <cell r="B193">
            <v>107960</v>
          </cell>
          <cell r="E193">
            <v>107996</v>
          </cell>
        </row>
        <row r="194">
          <cell r="A194">
            <v>113825</v>
          </cell>
          <cell r="B194">
            <v>107963</v>
          </cell>
          <cell r="E194">
            <v>108009</v>
          </cell>
        </row>
        <row r="195">
          <cell r="A195">
            <v>113826</v>
          </cell>
          <cell r="B195">
            <v>107970</v>
          </cell>
          <cell r="E195">
            <v>108012</v>
          </cell>
        </row>
        <row r="196">
          <cell r="A196">
            <v>113829</v>
          </cell>
          <cell r="B196">
            <v>107989</v>
          </cell>
          <cell r="E196">
            <v>108022</v>
          </cell>
        </row>
        <row r="197">
          <cell r="A197">
            <v>113851</v>
          </cell>
          <cell r="B197">
            <v>107996</v>
          </cell>
          <cell r="E197">
            <v>108029</v>
          </cell>
        </row>
        <row r="198">
          <cell r="A198">
            <v>113861</v>
          </cell>
          <cell r="B198">
            <v>108009</v>
          </cell>
          <cell r="E198">
            <v>108035</v>
          </cell>
        </row>
        <row r="199">
          <cell r="A199">
            <v>113864</v>
          </cell>
          <cell r="B199">
            <v>108012</v>
          </cell>
          <cell r="E199">
            <v>108039</v>
          </cell>
        </row>
        <row r="200">
          <cell r="A200">
            <v>113866</v>
          </cell>
          <cell r="B200">
            <v>108022</v>
          </cell>
          <cell r="E200">
            <v>108046</v>
          </cell>
        </row>
        <row r="201">
          <cell r="A201">
            <v>113867</v>
          </cell>
          <cell r="B201">
            <v>108029</v>
          </cell>
          <cell r="E201">
            <v>108052</v>
          </cell>
        </row>
        <row r="202">
          <cell r="A202">
            <v>113869</v>
          </cell>
          <cell r="B202">
            <v>108035</v>
          </cell>
          <cell r="E202">
            <v>108057</v>
          </cell>
        </row>
        <row r="203">
          <cell r="A203">
            <v>113870</v>
          </cell>
          <cell r="B203">
            <v>108039</v>
          </cell>
          <cell r="E203">
            <v>108070</v>
          </cell>
        </row>
        <row r="204">
          <cell r="A204">
            <v>113872</v>
          </cell>
          <cell r="B204">
            <v>108046</v>
          </cell>
          <cell r="E204">
            <v>108072</v>
          </cell>
        </row>
        <row r="205">
          <cell r="A205">
            <v>113877</v>
          </cell>
          <cell r="B205">
            <v>108057</v>
          </cell>
          <cell r="E205">
            <v>108076</v>
          </cell>
        </row>
        <row r="206">
          <cell r="A206">
            <v>113878</v>
          </cell>
          <cell r="B206">
            <v>108070</v>
          </cell>
          <cell r="E206">
            <v>108080</v>
          </cell>
        </row>
        <row r="207">
          <cell r="A207">
            <v>113882</v>
          </cell>
          <cell r="B207">
            <v>108072</v>
          </cell>
          <cell r="E207">
            <v>108087</v>
          </cell>
        </row>
        <row r="208">
          <cell r="A208">
            <v>113884</v>
          </cell>
          <cell r="B208">
            <v>108073</v>
          </cell>
          <cell r="E208">
            <v>108088</v>
          </cell>
        </row>
        <row r="209">
          <cell r="A209">
            <v>113896</v>
          </cell>
          <cell r="B209">
            <v>108078</v>
          </cell>
          <cell r="E209">
            <v>108101</v>
          </cell>
        </row>
        <row r="210">
          <cell r="A210">
            <v>113897</v>
          </cell>
          <cell r="B210">
            <v>108080</v>
          </cell>
          <cell r="E210">
            <v>108108</v>
          </cell>
        </row>
        <row r="211">
          <cell r="A211">
            <v>113902</v>
          </cell>
          <cell r="B211">
            <v>108087</v>
          </cell>
          <cell r="E211">
            <v>108122</v>
          </cell>
        </row>
        <row r="212">
          <cell r="A212">
            <v>113903</v>
          </cell>
          <cell r="B212">
            <v>108088</v>
          </cell>
          <cell r="E212">
            <v>108123</v>
          </cell>
        </row>
        <row r="213">
          <cell r="A213">
            <v>113907</v>
          </cell>
          <cell r="B213">
            <v>108101</v>
          </cell>
          <cell r="E213">
            <v>108127</v>
          </cell>
        </row>
        <row r="214">
          <cell r="A214">
            <v>113910</v>
          </cell>
          <cell r="B214">
            <v>108108</v>
          </cell>
          <cell r="E214">
            <v>108133</v>
          </cell>
        </row>
        <row r="215">
          <cell r="A215">
            <v>113914</v>
          </cell>
          <cell r="B215">
            <v>108122</v>
          </cell>
          <cell r="E215">
            <v>108141</v>
          </cell>
        </row>
        <row r="216">
          <cell r="A216">
            <v>113920</v>
          </cell>
          <cell r="B216">
            <v>108123</v>
          </cell>
          <cell r="E216">
            <v>108146</v>
          </cell>
        </row>
        <row r="217">
          <cell r="A217">
            <v>113924</v>
          </cell>
          <cell r="B217">
            <v>108127</v>
          </cell>
          <cell r="E217">
            <v>108148</v>
          </cell>
        </row>
        <row r="218">
          <cell r="A218">
            <v>113929</v>
          </cell>
          <cell r="B218">
            <v>108133</v>
          </cell>
          <cell r="E218">
            <v>108149</v>
          </cell>
        </row>
        <row r="219">
          <cell r="A219">
            <v>113944</v>
          </cell>
          <cell r="B219">
            <v>108141</v>
          </cell>
          <cell r="E219">
            <v>108152</v>
          </cell>
        </row>
        <row r="220">
          <cell r="A220">
            <v>113945</v>
          </cell>
          <cell r="B220">
            <v>108146</v>
          </cell>
          <cell r="E220">
            <v>108155</v>
          </cell>
        </row>
        <row r="221">
          <cell r="A221">
            <v>113946</v>
          </cell>
          <cell r="B221">
            <v>108148</v>
          </cell>
          <cell r="E221">
            <v>108241</v>
          </cell>
        </row>
        <row r="222">
          <cell r="A222">
            <v>113956</v>
          </cell>
          <cell r="B222">
            <v>108149</v>
          </cell>
          <cell r="E222">
            <v>108246</v>
          </cell>
        </row>
        <row r="223">
          <cell r="A223">
            <v>113957</v>
          </cell>
          <cell r="B223">
            <v>108152</v>
          </cell>
          <cell r="E223">
            <v>108247</v>
          </cell>
        </row>
        <row r="224">
          <cell r="A224">
            <v>113976</v>
          </cell>
          <cell r="B224">
            <v>108155</v>
          </cell>
          <cell r="E224">
            <v>108253</v>
          </cell>
        </row>
        <row r="225">
          <cell r="A225">
            <v>114015</v>
          </cell>
          <cell r="B225">
            <v>108241</v>
          </cell>
          <cell r="E225">
            <v>108254</v>
          </cell>
        </row>
        <row r="226">
          <cell r="A226">
            <v>114020</v>
          </cell>
          <cell r="B226">
            <v>108246</v>
          </cell>
          <cell r="E226">
            <v>108263</v>
          </cell>
        </row>
        <row r="227">
          <cell r="A227">
            <v>114022</v>
          </cell>
          <cell r="B227">
            <v>108247</v>
          </cell>
          <cell r="E227">
            <v>108264</v>
          </cell>
        </row>
        <row r="228">
          <cell r="A228">
            <v>114024</v>
          </cell>
          <cell r="B228">
            <v>108253</v>
          </cell>
          <cell r="E228">
            <v>108270</v>
          </cell>
        </row>
        <row r="229">
          <cell r="A229">
            <v>114027</v>
          </cell>
          <cell r="B229">
            <v>108254</v>
          </cell>
          <cell r="E229">
            <v>108274</v>
          </cell>
        </row>
        <row r="230">
          <cell r="A230">
            <v>114028</v>
          </cell>
          <cell r="B230">
            <v>108263</v>
          </cell>
          <cell r="E230">
            <v>108287</v>
          </cell>
        </row>
        <row r="231">
          <cell r="A231">
            <v>114031</v>
          </cell>
          <cell r="B231">
            <v>108264</v>
          </cell>
          <cell r="E231">
            <v>108311</v>
          </cell>
        </row>
        <row r="232">
          <cell r="A232">
            <v>114036</v>
          </cell>
          <cell r="B232">
            <v>108267</v>
          </cell>
          <cell r="E232">
            <v>108318</v>
          </cell>
        </row>
        <row r="233">
          <cell r="A233">
            <v>114039</v>
          </cell>
          <cell r="B233">
            <v>108270</v>
          </cell>
          <cell r="E233">
            <v>108319</v>
          </cell>
        </row>
        <row r="234">
          <cell r="A234">
            <v>114040</v>
          </cell>
          <cell r="B234">
            <v>108274</v>
          </cell>
          <cell r="E234">
            <v>108320</v>
          </cell>
        </row>
        <row r="235">
          <cell r="A235">
            <v>114049</v>
          </cell>
          <cell r="B235">
            <v>108287</v>
          </cell>
          <cell r="E235">
            <v>108321</v>
          </cell>
        </row>
        <row r="236">
          <cell r="A236">
            <v>114050</v>
          </cell>
          <cell r="B236">
            <v>108311</v>
          </cell>
          <cell r="E236">
            <v>108322</v>
          </cell>
        </row>
        <row r="237">
          <cell r="A237">
            <v>114057</v>
          </cell>
          <cell r="B237">
            <v>108318</v>
          </cell>
          <cell r="E237">
            <v>108325</v>
          </cell>
        </row>
        <row r="238">
          <cell r="A238">
            <v>114073</v>
          </cell>
          <cell r="B238">
            <v>108319</v>
          </cell>
          <cell r="E238">
            <v>108326</v>
          </cell>
        </row>
        <row r="239">
          <cell r="A239">
            <v>114075</v>
          </cell>
          <cell r="B239">
            <v>108320</v>
          </cell>
          <cell r="E239">
            <v>108328</v>
          </cell>
        </row>
        <row r="240">
          <cell r="A240">
            <v>114080</v>
          </cell>
          <cell r="B240">
            <v>108321</v>
          </cell>
          <cell r="E240">
            <v>108331</v>
          </cell>
        </row>
        <row r="241">
          <cell r="A241">
            <v>114115</v>
          </cell>
          <cell r="B241">
            <v>108322</v>
          </cell>
          <cell r="E241">
            <v>108335</v>
          </cell>
        </row>
        <row r="242">
          <cell r="A242">
            <v>114119</v>
          </cell>
          <cell r="B242">
            <v>108325</v>
          </cell>
          <cell r="E242">
            <v>108339</v>
          </cell>
        </row>
        <row r="243">
          <cell r="A243">
            <v>114120</v>
          </cell>
          <cell r="B243">
            <v>108326</v>
          </cell>
          <cell r="E243">
            <v>108340</v>
          </cell>
        </row>
        <row r="244">
          <cell r="A244">
            <v>114121</v>
          </cell>
          <cell r="B244">
            <v>108328</v>
          </cell>
          <cell r="E244">
            <v>108345</v>
          </cell>
        </row>
        <row r="245">
          <cell r="A245">
            <v>114124</v>
          </cell>
          <cell r="B245">
            <v>108331</v>
          </cell>
          <cell r="E245">
            <v>108346</v>
          </cell>
        </row>
        <row r="246">
          <cell r="A246">
            <v>114125</v>
          </cell>
          <cell r="B246">
            <v>108335</v>
          </cell>
          <cell r="E246">
            <v>108350</v>
          </cell>
        </row>
        <row r="247">
          <cell r="A247">
            <v>114127</v>
          </cell>
          <cell r="B247">
            <v>108339</v>
          </cell>
          <cell r="E247">
            <v>108353</v>
          </cell>
        </row>
        <row r="248">
          <cell r="A248">
            <v>114128</v>
          </cell>
          <cell r="B248">
            <v>108340</v>
          </cell>
          <cell r="E248">
            <v>108356</v>
          </cell>
        </row>
        <row r="249">
          <cell r="A249">
            <v>114129</v>
          </cell>
          <cell r="B249">
            <v>108345</v>
          </cell>
          <cell r="E249">
            <v>108357</v>
          </cell>
        </row>
        <row r="250">
          <cell r="A250">
            <v>114132</v>
          </cell>
          <cell r="B250">
            <v>108346</v>
          </cell>
          <cell r="E250">
            <v>108358</v>
          </cell>
        </row>
        <row r="251">
          <cell r="A251">
            <v>114134</v>
          </cell>
          <cell r="B251">
            <v>108350</v>
          </cell>
          <cell r="E251">
            <v>108359</v>
          </cell>
        </row>
        <row r="252">
          <cell r="A252">
            <v>114136</v>
          </cell>
          <cell r="B252">
            <v>108353</v>
          </cell>
          <cell r="E252">
            <v>108360</v>
          </cell>
        </row>
        <row r="253">
          <cell r="A253">
            <v>114137</v>
          </cell>
          <cell r="B253">
            <v>108356</v>
          </cell>
          <cell r="E253">
            <v>108361</v>
          </cell>
        </row>
        <row r="254">
          <cell r="A254">
            <v>114146</v>
          </cell>
          <cell r="B254">
            <v>108357</v>
          </cell>
          <cell r="E254">
            <v>108362</v>
          </cell>
        </row>
        <row r="255">
          <cell r="A255">
            <v>114166</v>
          </cell>
          <cell r="B255">
            <v>108358</v>
          </cell>
          <cell r="E255">
            <v>108364</v>
          </cell>
        </row>
        <row r="256">
          <cell r="A256">
            <v>114168</v>
          </cell>
          <cell r="B256">
            <v>108359</v>
          </cell>
          <cell r="E256">
            <v>108365</v>
          </cell>
        </row>
        <row r="257">
          <cell r="A257">
            <v>114174</v>
          </cell>
          <cell r="B257">
            <v>108360</v>
          </cell>
          <cell r="E257">
            <v>108367</v>
          </cell>
        </row>
        <row r="258">
          <cell r="A258">
            <v>114175</v>
          </cell>
          <cell r="B258">
            <v>108361</v>
          </cell>
          <cell r="E258">
            <v>108368</v>
          </cell>
        </row>
        <row r="259">
          <cell r="A259">
            <v>114178</v>
          </cell>
          <cell r="B259">
            <v>108362</v>
          </cell>
          <cell r="E259">
            <v>108369</v>
          </cell>
        </row>
        <row r="260">
          <cell r="A260">
            <v>114184</v>
          </cell>
          <cell r="B260">
            <v>108364</v>
          </cell>
          <cell r="E260">
            <v>108370</v>
          </cell>
        </row>
        <row r="261">
          <cell r="A261">
            <v>114189</v>
          </cell>
          <cell r="B261">
            <v>108365</v>
          </cell>
          <cell r="E261">
            <v>108371</v>
          </cell>
        </row>
        <row r="262">
          <cell r="A262">
            <v>114191</v>
          </cell>
          <cell r="B262">
            <v>108367</v>
          </cell>
          <cell r="E262">
            <v>108372</v>
          </cell>
        </row>
        <row r="263">
          <cell r="A263">
            <v>114193</v>
          </cell>
          <cell r="B263">
            <v>108368</v>
          </cell>
          <cell r="E263">
            <v>108373</v>
          </cell>
        </row>
        <row r="264">
          <cell r="A264">
            <v>114196</v>
          </cell>
          <cell r="B264">
            <v>108369</v>
          </cell>
          <cell r="E264">
            <v>108374</v>
          </cell>
        </row>
        <row r="265">
          <cell r="A265">
            <v>114199</v>
          </cell>
          <cell r="B265">
            <v>108370</v>
          </cell>
          <cell r="E265">
            <v>108375</v>
          </cell>
        </row>
        <row r="266">
          <cell r="A266">
            <v>114213</v>
          </cell>
          <cell r="B266">
            <v>108371</v>
          </cell>
          <cell r="E266">
            <v>108376</v>
          </cell>
        </row>
        <row r="267">
          <cell r="A267">
            <v>114215</v>
          </cell>
          <cell r="B267">
            <v>108372</v>
          </cell>
          <cell r="E267">
            <v>108377</v>
          </cell>
        </row>
        <row r="268">
          <cell r="A268">
            <v>114220</v>
          </cell>
          <cell r="B268">
            <v>108373</v>
          </cell>
          <cell r="E268">
            <v>108378</v>
          </cell>
        </row>
        <row r="269">
          <cell r="A269">
            <v>114222</v>
          </cell>
          <cell r="B269">
            <v>108374</v>
          </cell>
          <cell r="E269">
            <v>108380</v>
          </cell>
        </row>
        <row r="270">
          <cell r="A270">
            <v>114225</v>
          </cell>
          <cell r="B270">
            <v>108375</v>
          </cell>
          <cell r="E270">
            <v>108391</v>
          </cell>
        </row>
        <row r="271">
          <cell r="A271">
            <v>114228</v>
          </cell>
          <cell r="B271">
            <v>108376</v>
          </cell>
          <cell r="E271">
            <v>108393</v>
          </cell>
        </row>
        <row r="272">
          <cell r="A272">
            <v>114229</v>
          </cell>
          <cell r="B272">
            <v>108377</v>
          </cell>
          <cell r="E272">
            <v>108395</v>
          </cell>
        </row>
        <row r="273">
          <cell r="A273">
            <v>114234</v>
          </cell>
          <cell r="B273">
            <v>108378</v>
          </cell>
          <cell r="E273">
            <v>108396</v>
          </cell>
        </row>
        <row r="274">
          <cell r="A274">
            <v>114250</v>
          </cell>
          <cell r="B274">
            <v>108380</v>
          </cell>
          <cell r="E274">
            <v>108400</v>
          </cell>
        </row>
        <row r="275">
          <cell r="A275">
            <v>114253</v>
          </cell>
          <cell r="B275">
            <v>108391</v>
          </cell>
          <cell r="E275">
            <v>108402</v>
          </cell>
        </row>
        <row r="276">
          <cell r="A276">
            <v>114262</v>
          </cell>
          <cell r="B276">
            <v>108393</v>
          </cell>
          <cell r="E276">
            <v>108405</v>
          </cell>
        </row>
        <row r="277">
          <cell r="A277">
            <v>114268</v>
          </cell>
          <cell r="B277">
            <v>108395</v>
          </cell>
          <cell r="E277">
            <v>108406</v>
          </cell>
        </row>
        <row r="278">
          <cell r="A278">
            <v>114274</v>
          </cell>
          <cell r="B278">
            <v>108396</v>
          </cell>
          <cell r="E278">
            <v>108407</v>
          </cell>
        </row>
        <row r="279">
          <cell r="A279">
            <v>114279</v>
          </cell>
          <cell r="B279">
            <v>108400</v>
          </cell>
          <cell r="E279">
            <v>108410</v>
          </cell>
        </row>
        <row r="280">
          <cell r="A280">
            <v>114284</v>
          </cell>
          <cell r="B280">
            <v>108402</v>
          </cell>
          <cell r="E280">
            <v>108411</v>
          </cell>
        </row>
        <row r="281">
          <cell r="A281">
            <v>114286</v>
          </cell>
          <cell r="B281">
            <v>108405</v>
          </cell>
          <cell r="E281">
            <v>108412</v>
          </cell>
        </row>
        <row r="282">
          <cell r="A282">
            <v>114290</v>
          </cell>
          <cell r="B282">
            <v>108406</v>
          </cell>
          <cell r="E282">
            <v>108413</v>
          </cell>
        </row>
        <row r="283">
          <cell r="A283">
            <v>114293</v>
          </cell>
          <cell r="B283">
            <v>108407</v>
          </cell>
          <cell r="E283">
            <v>108414</v>
          </cell>
        </row>
        <row r="284">
          <cell r="A284">
            <v>114315</v>
          </cell>
          <cell r="B284">
            <v>108410</v>
          </cell>
          <cell r="E284">
            <v>108415</v>
          </cell>
        </row>
        <row r="285">
          <cell r="A285">
            <v>114322</v>
          </cell>
          <cell r="B285">
            <v>108411</v>
          </cell>
          <cell r="E285">
            <v>108416</v>
          </cell>
        </row>
        <row r="286">
          <cell r="A286">
            <v>114324</v>
          </cell>
          <cell r="B286">
            <v>108412</v>
          </cell>
          <cell r="E286">
            <v>108417</v>
          </cell>
        </row>
        <row r="287">
          <cell r="A287">
            <v>114325</v>
          </cell>
          <cell r="B287">
            <v>108413</v>
          </cell>
          <cell r="E287">
            <v>108418</v>
          </cell>
        </row>
        <row r="288">
          <cell r="A288">
            <v>114326</v>
          </cell>
          <cell r="B288">
            <v>108414</v>
          </cell>
          <cell r="E288">
            <v>108421</v>
          </cell>
        </row>
        <row r="289">
          <cell r="A289">
            <v>114334</v>
          </cell>
          <cell r="B289">
            <v>108415</v>
          </cell>
          <cell r="E289">
            <v>108424</v>
          </cell>
        </row>
        <row r="290">
          <cell r="A290">
            <v>114342</v>
          </cell>
          <cell r="B290">
            <v>108416</v>
          </cell>
          <cell r="E290">
            <v>108425</v>
          </cell>
        </row>
        <row r="291">
          <cell r="A291">
            <v>114350</v>
          </cell>
          <cell r="B291">
            <v>108417</v>
          </cell>
          <cell r="E291">
            <v>108427</v>
          </cell>
        </row>
        <row r="292">
          <cell r="A292">
            <v>114351</v>
          </cell>
          <cell r="B292">
            <v>108418</v>
          </cell>
          <cell r="E292">
            <v>108430</v>
          </cell>
        </row>
        <row r="293">
          <cell r="A293">
            <v>114352</v>
          </cell>
          <cell r="B293">
            <v>108421</v>
          </cell>
          <cell r="E293">
            <v>108432</v>
          </cell>
        </row>
        <row r="294">
          <cell r="A294">
            <v>114355</v>
          </cell>
          <cell r="B294">
            <v>108424</v>
          </cell>
          <cell r="E294">
            <v>108433</v>
          </cell>
        </row>
        <row r="295">
          <cell r="A295">
            <v>114365</v>
          </cell>
          <cell r="B295">
            <v>108425</v>
          </cell>
          <cell r="E295">
            <v>108435</v>
          </cell>
        </row>
        <row r="296">
          <cell r="A296">
            <v>114379</v>
          </cell>
          <cell r="B296">
            <v>108427</v>
          </cell>
          <cell r="E296">
            <v>108437</v>
          </cell>
        </row>
        <row r="297">
          <cell r="A297">
            <v>114388</v>
          </cell>
          <cell r="B297">
            <v>108430</v>
          </cell>
          <cell r="E297">
            <v>108439</v>
          </cell>
        </row>
        <row r="298">
          <cell r="A298">
            <v>114390</v>
          </cell>
          <cell r="B298">
            <v>108432</v>
          </cell>
          <cell r="E298">
            <v>108440</v>
          </cell>
        </row>
        <row r="299">
          <cell r="A299">
            <v>114391</v>
          </cell>
          <cell r="B299">
            <v>108433</v>
          </cell>
          <cell r="E299">
            <v>108441</v>
          </cell>
        </row>
        <row r="300">
          <cell r="A300">
            <v>114398</v>
          </cell>
          <cell r="B300">
            <v>108435</v>
          </cell>
          <cell r="E300">
            <v>108444</v>
          </cell>
        </row>
        <row r="301">
          <cell r="A301">
            <v>114405</v>
          </cell>
          <cell r="B301">
            <v>108437</v>
          </cell>
          <cell r="E301">
            <v>108449</v>
          </cell>
        </row>
        <row r="302">
          <cell r="A302">
            <v>114410</v>
          </cell>
          <cell r="B302">
            <v>108439</v>
          </cell>
          <cell r="E302">
            <v>108457</v>
          </cell>
        </row>
        <row r="303">
          <cell r="A303">
            <v>114418</v>
          </cell>
          <cell r="B303">
            <v>108440</v>
          </cell>
          <cell r="E303">
            <v>108458</v>
          </cell>
        </row>
        <row r="304">
          <cell r="A304">
            <v>114435</v>
          </cell>
          <cell r="B304">
            <v>108441</v>
          </cell>
          <cell r="E304">
            <v>108459</v>
          </cell>
        </row>
        <row r="305">
          <cell r="A305">
            <v>114439</v>
          </cell>
          <cell r="B305">
            <v>108444</v>
          </cell>
          <cell r="E305">
            <v>108460</v>
          </cell>
        </row>
        <row r="306">
          <cell r="A306">
            <v>114456</v>
          </cell>
          <cell r="B306">
            <v>108449</v>
          </cell>
          <cell r="E306">
            <v>108462</v>
          </cell>
        </row>
        <row r="307">
          <cell r="A307">
            <v>114457</v>
          </cell>
          <cell r="B307">
            <v>108457</v>
          </cell>
          <cell r="E307">
            <v>108464</v>
          </cell>
        </row>
        <row r="308">
          <cell r="A308">
            <v>114458</v>
          </cell>
          <cell r="B308">
            <v>108458</v>
          </cell>
          <cell r="E308">
            <v>108468</v>
          </cell>
        </row>
        <row r="309">
          <cell r="A309">
            <v>114461</v>
          </cell>
          <cell r="B309">
            <v>108459</v>
          </cell>
          <cell r="E309">
            <v>108469</v>
          </cell>
        </row>
        <row r="310">
          <cell r="A310">
            <v>114481</v>
          </cell>
          <cell r="B310">
            <v>108460</v>
          </cell>
          <cell r="E310">
            <v>108472</v>
          </cell>
        </row>
        <row r="311">
          <cell r="A311">
            <v>114486</v>
          </cell>
          <cell r="B311">
            <v>108462</v>
          </cell>
          <cell r="E311">
            <v>108474</v>
          </cell>
        </row>
        <row r="312">
          <cell r="A312">
            <v>114491</v>
          </cell>
          <cell r="B312">
            <v>108464</v>
          </cell>
          <cell r="E312">
            <v>108477</v>
          </cell>
        </row>
        <row r="313">
          <cell r="A313">
            <v>114513</v>
          </cell>
          <cell r="B313">
            <v>108468</v>
          </cell>
          <cell r="E313">
            <v>108478</v>
          </cell>
        </row>
        <row r="314">
          <cell r="A314">
            <v>114518</v>
          </cell>
          <cell r="B314">
            <v>108469</v>
          </cell>
          <cell r="E314">
            <v>108484</v>
          </cell>
        </row>
        <row r="315">
          <cell r="A315">
            <v>114519</v>
          </cell>
          <cell r="B315">
            <v>108472</v>
          </cell>
          <cell r="E315">
            <v>108487</v>
          </cell>
        </row>
        <row r="316">
          <cell r="A316">
            <v>114523</v>
          </cell>
          <cell r="B316">
            <v>108474</v>
          </cell>
          <cell r="E316">
            <v>108488</v>
          </cell>
        </row>
        <row r="317">
          <cell r="A317">
            <v>114524</v>
          </cell>
          <cell r="B317">
            <v>108477</v>
          </cell>
          <cell r="E317">
            <v>108493</v>
          </cell>
        </row>
        <row r="318">
          <cell r="A318">
            <v>114532</v>
          </cell>
          <cell r="B318">
            <v>108478</v>
          </cell>
          <cell r="E318">
            <v>108498</v>
          </cell>
        </row>
        <row r="319">
          <cell r="A319">
            <v>114533</v>
          </cell>
          <cell r="B319">
            <v>108484</v>
          </cell>
          <cell r="E319">
            <v>108499</v>
          </cell>
        </row>
        <row r="320">
          <cell r="A320">
            <v>114540</v>
          </cell>
          <cell r="B320">
            <v>108487</v>
          </cell>
          <cell r="E320">
            <v>108501</v>
          </cell>
        </row>
        <row r="321">
          <cell r="A321">
            <v>114542</v>
          </cell>
          <cell r="B321">
            <v>108488</v>
          </cell>
          <cell r="E321">
            <v>108505</v>
          </cell>
        </row>
        <row r="322">
          <cell r="A322">
            <v>114543</v>
          </cell>
          <cell r="B322">
            <v>108493</v>
          </cell>
          <cell r="E322">
            <v>108507</v>
          </cell>
        </row>
        <row r="323">
          <cell r="A323">
            <v>114546</v>
          </cell>
          <cell r="B323">
            <v>108498</v>
          </cell>
          <cell r="E323">
            <v>108514</v>
          </cell>
        </row>
        <row r="324">
          <cell r="A324">
            <v>114547</v>
          </cell>
          <cell r="B324">
            <v>108499</v>
          </cell>
          <cell r="E324">
            <v>108517</v>
          </cell>
        </row>
        <row r="325">
          <cell r="A325">
            <v>114548</v>
          </cell>
          <cell r="B325">
            <v>108501</v>
          </cell>
          <cell r="E325">
            <v>108521</v>
          </cell>
        </row>
        <row r="326">
          <cell r="A326">
            <v>114549</v>
          </cell>
          <cell r="B326">
            <v>108505</v>
          </cell>
          <cell r="E326">
            <v>108524</v>
          </cell>
        </row>
        <row r="327">
          <cell r="A327">
            <v>114553</v>
          </cell>
          <cell r="B327">
            <v>108507</v>
          </cell>
          <cell r="E327">
            <v>108526</v>
          </cell>
        </row>
        <row r="328">
          <cell r="A328">
            <v>114554</v>
          </cell>
          <cell r="B328">
            <v>108514</v>
          </cell>
          <cell r="E328">
            <v>108527</v>
          </cell>
        </row>
        <row r="329">
          <cell r="A329">
            <v>114558</v>
          </cell>
          <cell r="B329">
            <v>108517</v>
          </cell>
          <cell r="E329">
            <v>108529</v>
          </cell>
        </row>
        <row r="330">
          <cell r="A330">
            <v>114560</v>
          </cell>
          <cell r="B330">
            <v>108521</v>
          </cell>
          <cell r="E330">
            <v>108530</v>
          </cell>
        </row>
        <row r="331">
          <cell r="A331">
            <v>114562</v>
          </cell>
          <cell r="B331">
            <v>108524</v>
          </cell>
          <cell r="E331">
            <v>108532</v>
          </cell>
        </row>
        <row r="332">
          <cell r="A332">
            <v>114564</v>
          </cell>
          <cell r="B332">
            <v>108526</v>
          </cell>
          <cell r="E332">
            <v>108534</v>
          </cell>
        </row>
        <row r="333">
          <cell r="A333">
            <v>114567</v>
          </cell>
          <cell r="B333">
            <v>108527</v>
          </cell>
          <cell r="E333">
            <v>108535</v>
          </cell>
        </row>
        <row r="334">
          <cell r="A334">
            <v>114581</v>
          </cell>
          <cell r="B334">
            <v>108529</v>
          </cell>
          <cell r="E334">
            <v>108536</v>
          </cell>
        </row>
        <row r="335">
          <cell r="A335">
            <v>114583</v>
          </cell>
          <cell r="B335">
            <v>108530</v>
          </cell>
          <cell r="E335">
            <v>108550</v>
          </cell>
        </row>
        <row r="336">
          <cell r="A336">
            <v>114589</v>
          </cell>
          <cell r="B336">
            <v>108532</v>
          </cell>
          <cell r="E336">
            <v>108552</v>
          </cell>
        </row>
        <row r="337">
          <cell r="A337">
            <v>114600</v>
          </cell>
          <cell r="B337">
            <v>108534</v>
          </cell>
          <cell r="E337">
            <v>108603</v>
          </cell>
        </row>
        <row r="338">
          <cell r="A338">
            <v>114607</v>
          </cell>
          <cell r="B338">
            <v>108535</v>
          </cell>
          <cell r="E338">
            <v>108623</v>
          </cell>
        </row>
        <row r="339">
          <cell r="A339">
            <v>114611</v>
          </cell>
          <cell r="B339">
            <v>108536</v>
          </cell>
          <cell r="E339">
            <v>108625</v>
          </cell>
        </row>
        <row r="340">
          <cell r="A340">
            <v>114618</v>
          </cell>
          <cell r="B340">
            <v>108550</v>
          </cell>
          <cell r="E340">
            <v>108652</v>
          </cell>
        </row>
        <row r="341">
          <cell r="A341">
            <v>114623</v>
          </cell>
          <cell r="B341">
            <v>108552</v>
          </cell>
          <cell r="E341">
            <v>108653</v>
          </cell>
        </row>
        <row r="342">
          <cell r="A342">
            <v>114626</v>
          </cell>
          <cell r="B342">
            <v>108603</v>
          </cell>
          <cell r="E342">
            <v>108657</v>
          </cell>
        </row>
        <row r="343">
          <cell r="A343">
            <v>114628</v>
          </cell>
          <cell r="B343">
            <v>108623</v>
          </cell>
          <cell r="E343">
            <v>108659</v>
          </cell>
        </row>
        <row r="344">
          <cell r="A344">
            <v>114630</v>
          </cell>
          <cell r="B344">
            <v>108625</v>
          </cell>
          <cell r="E344">
            <v>108661</v>
          </cell>
        </row>
        <row r="345">
          <cell r="A345">
            <v>114634</v>
          </cell>
          <cell r="B345">
            <v>108652</v>
          </cell>
          <cell r="E345">
            <v>108668</v>
          </cell>
        </row>
        <row r="346">
          <cell r="A346">
            <v>114638</v>
          </cell>
          <cell r="B346">
            <v>108653</v>
          </cell>
          <cell r="E346">
            <v>108680</v>
          </cell>
        </row>
        <row r="347">
          <cell r="A347">
            <v>114639</v>
          </cell>
          <cell r="B347">
            <v>108657</v>
          </cell>
          <cell r="E347">
            <v>108786</v>
          </cell>
        </row>
        <row r="348">
          <cell r="A348">
            <v>114640</v>
          </cell>
          <cell r="B348">
            <v>108659</v>
          </cell>
          <cell r="E348">
            <v>108852</v>
          </cell>
        </row>
        <row r="349">
          <cell r="A349">
            <v>114657</v>
          </cell>
          <cell r="B349">
            <v>108661</v>
          </cell>
          <cell r="E349">
            <v>108877</v>
          </cell>
        </row>
        <row r="350">
          <cell r="A350">
            <v>114659</v>
          </cell>
          <cell r="B350">
            <v>108668</v>
          </cell>
          <cell r="E350">
            <v>108918</v>
          </cell>
        </row>
        <row r="351">
          <cell r="A351">
            <v>114667</v>
          </cell>
          <cell r="B351">
            <v>108680</v>
          </cell>
          <cell r="E351">
            <v>108983</v>
          </cell>
        </row>
        <row r="352">
          <cell r="A352">
            <v>114669</v>
          </cell>
          <cell r="B352">
            <v>108786</v>
          </cell>
          <cell r="E352">
            <v>109044</v>
          </cell>
        </row>
        <row r="353">
          <cell r="A353">
            <v>114670</v>
          </cell>
          <cell r="B353">
            <v>108825</v>
          </cell>
          <cell r="E353">
            <v>109194</v>
          </cell>
        </row>
        <row r="354">
          <cell r="A354">
            <v>114686</v>
          </cell>
          <cell r="B354">
            <v>108852</v>
          </cell>
          <cell r="E354">
            <v>109219</v>
          </cell>
        </row>
        <row r="355">
          <cell r="A355">
            <v>114687</v>
          </cell>
          <cell r="B355">
            <v>108877</v>
          </cell>
          <cell r="E355">
            <v>109293</v>
          </cell>
        </row>
        <row r="356">
          <cell r="A356">
            <v>114695</v>
          </cell>
          <cell r="B356">
            <v>108918</v>
          </cell>
          <cell r="E356">
            <v>109318</v>
          </cell>
        </row>
        <row r="357">
          <cell r="A357">
            <v>114700</v>
          </cell>
          <cell r="B357">
            <v>108983</v>
          </cell>
          <cell r="E357">
            <v>109443</v>
          </cell>
        </row>
        <row r="358">
          <cell r="A358">
            <v>114701</v>
          </cell>
          <cell r="B358">
            <v>109044</v>
          </cell>
          <cell r="E358">
            <v>109605</v>
          </cell>
        </row>
        <row r="359">
          <cell r="A359">
            <v>114702</v>
          </cell>
          <cell r="B359">
            <v>109052</v>
          </cell>
          <cell r="E359">
            <v>109725</v>
          </cell>
        </row>
        <row r="360">
          <cell r="A360">
            <v>114703</v>
          </cell>
          <cell r="B360">
            <v>109194</v>
          </cell>
          <cell r="E360">
            <v>109755</v>
          </cell>
        </row>
        <row r="361">
          <cell r="A361">
            <v>114706</v>
          </cell>
          <cell r="B361">
            <v>109219</v>
          </cell>
          <cell r="E361">
            <v>109908</v>
          </cell>
        </row>
        <row r="362">
          <cell r="A362">
            <v>114713</v>
          </cell>
          <cell r="B362">
            <v>109293</v>
          </cell>
          <cell r="E362">
            <v>109912</v>
          </cell>
        </row>
        <row r="363">
          <cell r="A363">
            <v>114715</v>
          </cell>
          <cell r="B363">
            <v>109318</v>
          </cell>
          <cell r="E363">
            <v>110017</v>
          </cell>
        </row>
        <row r="364">
          <cell r="A364">
            <v>114732</v>
          </cell>
          <cell r="B364">
            <v>109389</v>
          </cell>
          <cell r="E364">
            <v>110116</v>
          </cell>
        </row>
        <row r="365">
          <cell r="A365">
            <v>114738</v>
          </cell>
          <cell r="B365">
            <v>109443</v>
          </cell>
          <cell r="E365">
            <v>110121</v>
          </cell>
        </row>
        <row r="366">
          <cell r="A366">
            <v>114741</v>
          </cell>
          <cell r="B366">
            <v>109605</v>
          </cell>
          <cell r="E366">
            <v>110147</v>
          </cell>
        </row>
        <row r="367">
          <cell r="A367">
            <v>114757</v>
          </cell>
          <cell r="B367">
            <v>109725</v>
          </cell>
          <cell r="E367">
            <v>110149</v>
          </cell>
        </row>
        <row r="368">
          <cell r="A368">
            <v>114763</v>
          </cell>
          <cell r="B368">
            <v>109755</v>
          </cell>
          <cell r="E368">
            <v>110160</v>
          </cell>
        </row>
        <row r="369">
          <cell r="A369">
            <v>114764</v>
          </cell>
          <cell r="B369">
            <v>109908</v>
          </cell>
          <cell r="E369">
            <v>110172</v>
          </cell>
        </row>
        <row r="370">
          <cell r="A370">
            <v>114765</v>
          </cell>
          <cell r="B370">
            <v>109912</v>
          </cell>
          <cell r="E370">
            <v>110183</v>
          </cell>
        </row>
        <row r="371">
          <cell r="A371">
            <v>114766</v>
          </cell>
          <cell r="B371">
            <v>110017</v>
          </cell>
          <cell r="E371">
            <v>110202</v>
          </cell>
        </row>
        <row r="372">
          <cell r="A372">
            <v>114767</v>
          </cell>
          <cell r="B372">
            <v>110116</v>
          </cell>
          <cell r="E372">
            <v>110214</v>
          </cell>
        </row>
        <row r="373">
          <cell r="A373">
            <v>114769</v>
          </cell>
          <cell r="B373">
            <v>110121</v>
          </cell>
          <cell r="E373">
            <v>110215</v>
          </cell>
        </row>
        <row r="374">
          <cell r="A374">
            <v>114772</v>
          </cell>
          <cell r="B374">
            <v>110147</v>
          </cell>
          <cell r="E374">
            <v>110218</v>
          </cell>
        </row>
        <row r="375">
          <cell r="A375">
            <v>114782</v>
          </cell>
          <cell r="B375">
            <v>110149</v>
          </cell>
          <cell r="E375">
            <v>110221</v>
          </cell>
        </row>
        <row r="376">
          <cell r="A376">
            <v>114785</v>
          </cell>
          <cell r="B376">
            <v>110160</v>
          </cell>
          <cell r="E376">
            <v>110223</v>
          </cell>
        </row>
        <row r="377">
          <cell r="A377">
            <v>114788</v>
          </cell>
          <cell r="B377">
            <v>110172</v>
          </cell>
          <cell r="E377">
            <v>110734</v>
          </cell>
        </row>
        <row r="378">
          <cell r="A378">
            <v>114792</v>
          </cell>
          <cell r="B378">
            <v>110183</v>
          </cell>
          <cell r="E378">
            <v>111443</v>
          </cell>
        </row>
        <row r="379">
          <cell r="A379">
            <v>114802</v>
          </cell>
          <cell r="B379">
            <v>110202</v>
          </cell>
          <cell r="E379">
            <v>111451</v>
          </cell>
        </row>
        <row r="380">
          <cell r="A380">
            <v>115137</v>
          </cell>
          <cell r="B380">
            <v>110214</v>
          </cell>
          <cell r="E380">
            <v>111453</v>
          </cell>
        </row>
        <row r="381">
          <cell r="A381">
            <v>116202</v>
          </cell>
          <cell r="B381">
            <v>110215</v>
          </cell>
          <cell r="E381">
            <v>111710</v>
          </cell>
        </row>
        <row r="382">
          <cell r="A382">
            <v>116619</v>
          </cell>
          <cell r="B382">
            <v>110218</v>
          </cell>
          <cell r="E382">
            <v>111713</v>
          </cell>
        </row>
        <row r="383">
          <cell r="A383">
            <v>117284</v>
          </cell>
          <cell r="B383">
            <v>110221</v>
          </cell>
          <cell r="E383">
            <v>111827</v>
          </cell>
        </row>
        <row r="384">
          <cell r="A384">
            <v>117363</v>
          </cell>
          <cell r="B384">
            <v>110223</v>
          </cell>
          <cell r="E384">
            <v>111901</v>
          </cell>
        </row>
        <row r="385">
          <cell r="A385">
            <v>117542</v>
          </cell>
          <cell r="B385">
            <v>110561</v>
          </cell>
          <cell r="E385">
            <v>111994</v>
          </cell>
        </row>
        <row r="386">
          <cell r="A386">
            <v>117685</v>
          </cell>
          <cell r="B386">
            <v>110734</v>
          </cell>
          <cell r="E386">
            <v>112173</v>
          </cell>
        </row>
        <row r="387">
          <cell r="A387">
            <v>117694</v>
          </cell>
          <cell r="B387">
            <v>111355</v>
          </cell>
          <cell r="E387">
            <v>112314</v>
          </cell>
        </row>
        <row r="388">
          <cell r="A388">
            <v>117706</v>
          </cell>
          <cell r="B388">
            <v>111720</v>
          </cell>
          <cell r="E388">
            <v>112380</v>
          </cell>
        </row>
        <row r="389">
          <cell r="A389">
            <v>117717</v>
          </cell>
          <cell r="B389">
            <v>111827</v>
          </cell>
          <cell r="E389">
            <v>112414</v>
          </cell>
        </row>
        <row r="390">
          <cell r="A390">
            <v>118016</v>
          </cell>
          <cell r="B390">
            <v>111901</v>
          </cell>
          <cell r="E390">
            <v>112456</v>
          </cell>
        </row>
        <row r="391">
          <cell r="A391">
            <v>118051</v>
          </cell>
          <cell r="B391">
            <v>111994</v>
          </cell>
          <cell r="E391">
            <v>112616</v>
          </cell>
        </row>
        <row r="392">
          <cell r="A392">
            <v>118061</v>
          </cell>
          <cell r="B392">
            <v>112173</v>
          </cell>
          <cell r="E392">
            <v>112617</v>
          </cell>
        </row>
        <row r="393">
          <cell r="A393">
            <v>118227</v>
          </cell>
          <cell r="B393">
            <v>112314</v>
          </cell>
          <cell r="E393">
            <v>112642</v>
          </cell>
        </row>
        <row r="394">
          <cell r="A394">
            <v>118298</v>
          </cell>
          <cell r="B394">
            <v>112380</v>
          </cell>
          <cell r="E394">
            <v>112668</v>
          </cell>
        </row>
        <row r="395">
          <cell r="A395">
            <v>118307</v>
          </cell>
          <cell r="B395">
            <v>112414</v>
          </cell>
          <cell r="E395">
            <v>112691</v>
          </cell>
        </row>
        <row r="396">
          <cell r="A396">
            <v>118373</v>
          </cell>
          <cell r="B396">
            <v>112456</v>
          </cell>
          <cell r="E396">
            <v>112727</v>
          </cell>
        </row>
        <row r="397">
          <cell r="A397">
            <v>118384</v>
          </cell>
          <cell r="B397">
            <v>112616</v>
          </cell>
          <cell r="E397">
            <v>112729</v>
          </cell>
        </row>
        <row r="398">
          <cell r="A398">
            <v>118385</v>
          </cell>
          <cell r="B398">
            <v>112617</v>
          </cell>
          <cell r="E398">
            <v>112753</v>
          </cell>
        </row>
        <row r="399">
          <cell r="A399">
            <v>118386</v>
          </cell>
          <cell r="B399">
            <v>112691</v>
          </cell>
          <cell r="E399">
            <v>113004</v>
          </cell>
        </row>
        <row r="400">
          <cell r="A400">
            <v>118387</v>
          </cell>
          <cell r="B400">
            <v>112727</v>
          </cell>
          <cell r="E400">
            <v>113018</v>
          </cell>
        </row>
        <row r="401">
          <cell r="A401">
            <v>118388</v>
          </cell>
          <cell r="B401">
            <v>112729</v>
          </cell>
          <cell r="E401">
            <v>113020</v>
          </cell>
        </row>
        <row r="402">
          <cell r="A402">
            <v>118389</v>
          </cell>
          <cell r="B402">
            <v>112753</v>
          </cell>
          <cell r="E402">
            <v>113024</v>
          </cell>
        </row>
        <row r="403">
          <cell r="A403">
            <v>118390</v>
          </cell>
          <cell r="B403">
            <v>113004</v>
          </cell>
          <cell r="E403">
            <v>113025</v>
          </cell>
        </row>
        <row r="404">
          <cell r="A404">
            <v>118391</v>
          </cell>
          <cell r="B404">
            <v>114820</v>
          </cell>
          <cell r="E404">
            <v>113029</v>
          </cell>
        </row>
        <row r="405">
          <cell r="A405">
            <v>118392</v>
          </cell>
          <cell r="B405">
            <v>114823</v>
          </cell>
          <cell r="E405">
            <v>113030</v>
          </cell>
        </row>
        <row r="406">
          <cell r="A406">
            <v>118396</v>
          </cell>
          <cell r="B406">
            <v>114827</v>
          </cell>
          <cell r="E406">
            <v>113038</v>
          </cell>
        </row>
        <row r="407">
          <cell r="A407">
            <v>118397</v>
          </cell>
          <cell r="B407">
            <v>114831</v>
          </cell>
          <cell r="E407">
            <v>113042</v>
          </cell>
        </row>
        <row r="408">
          <cell r="A408">
            <v>118399</v>
          </cell>
          <cell r="B408">
            <v>114838</v>
          </cell>
          <cell r="E408">
            <v>113058</v>
          </cell>
        </row>
        <row r="409">
          <cell r="A409">
            <v>118401</v>
          </cell>
          <cell r="B409">
            <v>114839</v>
          </cell>
          <cell r="E409">
            <v>113066</v>
          </cell>
        </row>
        <row r="410">
          <cell r="A410">
            <v>118402</v>
          </cell>
          <cell r="B410">
            <v>114840</v>
          </cell>
          <cell r="E410">
            <v>113067</v>
          </cell>
        </row>
        <row r="411">
          <cell r="A411">
            <v>118404</v>
          </cell>
          <cell r="B411">
            <v>114843</v>
          </cell>
          <cell r="E411">
            <v>113068</v>
          </cell>
        </row>
        <row r="412">
          <cell r="A412">
            <v>118405</v>
          </cell>
          <cell r="B412">
            <v>114846</v>
          </cell>
          <cell r="E412">
            <v>113069</v>
          </cell>
        </row>
        <row r="413">
          <cell r="A413">
            <v>118407</v>
          </cell>
          <cell r="B413">
            <v>114847</v>
          </cell>
          <cell r="E413">
            <v>113076</v>
          </cell>
        </row>
        <row r="414">
          <cell r="A414">
            <v>118408</v>
          </cell>
          <cell r="B414">
            <v>114848</v>
          </cell>
          <cell r="E414">
            <v>113077</v>
          </cell>
        </row>
        <row r="415">
          <cell r="A415">
            <v>118409</v>
          </cell>
          <cell r="B415">
            <v>114849</v>
          </cell>
          <cell r="E415">
            <v>113087</v>
          </cell>
        </row>
        <row r="416">
          <cell r="A416">
            <v>118507</v>
          </cell>
          <cell r="B416">
            <v>114851</v>
          </cell>
          <cell r="E416">
            <v>113089</v>
          </cell>
        </row>
        <row r="417">
          <cell r="A417">
            <v>118597</v>
          </cell>
          <cell r="B417">
            <v>114853</v>
          </cell>
          <cell r="E417">
            <v>113092</v>
          </cell>
        </row>
        <row r="418">
          <cell r="A418">
            <v>118598</v>
          </cell>
          <cell r="B418">
            <v>114854</v>
          </cell>
          <cell r="E418">
            <v>113095</v>
          </cell>
        </row>
        <row r="419">
          <cell r="A419">
            <v>118599</v>
          </cell>
          <cell r="B419">
            <v>114855</v>
          </cell>
          <cell r="E419">
            <v>113099</v>
          </cell>
        </row>
        <row r="420">
          <cell r="A420">
            <v>118600</v>
          </cell>
          <cell r="B420">
            <v>114857</v>
          </cell>
          <cell r="E420">
            <v>113102</v>
          </cell>
        </row>
        <row r="421">
          <cell r="A421">
            <v>118601</v>
          </cell>
          <cell r="B421">
            <v>114859</v>
          </cell>
          <cell r="E421">
            <v>113103</v>
          </cell>
        </row>
        <row r="422">
          <cell r="A422">
            <v>118603</v>
          </cell>
          <cell r="B422">
            <v>114861</v>
          </cell>
          <cell r="E422">
            <v>113104</v>
          </cell>
        </row>
        <row r="423">
          <cell r="A423">
            <v>118604</v>
          </cell>
          <cell r="B423">
            <v>114864</v>
          </cell>
          <cell r="E423">
            <v>113107</v>
          </cell>
        </row>
        <row r="424">
          <cell r="A424">
            <v>118605</v>
          </cell>
          <cell r="B424">
            <v>114865</v>
          </cell>
          <cell r="E424">
            <v>113108</v>
          </cell>
        </row>
        <row r="425">
          <cell r="A425">
            <v>118606</v>
          </cell>
          <cell r="B425">
            <v>114867</v>
          </cell>
          <cell r="E425">
            <v>113117</v>
          </cell>
        </row>
        <row r="426">
          <cell r="A426">
            <v>118607</v>
          </cell>
          <cell r="B426">
            <v>114868</v>
          </cell>
          <cell r="E426">
            <v>113118</v>
          </cell>
        </row>
        <row r="427">
          <cell r="A427">
            <v>118610</v>
          </cell>
          <cell r="B427">
            <v>114869</v>
          </cell>
          <cell r="E427">
            <v>113119</v>
          </cell>
        </row>
        <row r="428">
          <cell r="A428">
            <v>118611</v>
          </cell>
          <cell r="B428">
            <v>114870</v>
          </cell>
          <cell r="E428">
            <v>113121</v>
          </cell>
        </row>
        <row r="429">
          <cell r="A429">
            <v>118613</v>
          </cell>
          <cell r="B429">
            <v>114871</v>
          </cell>
          <cell r="E429">
            <v>113122</v>
          </cell>
        </row>
        <row r="430">
          <cell r="A430">
            <v>118614</v>
          </cell>
          <cell r="B430">
            <v>114872</v>
          </cell>
          <cell r="E430">
            <v>113125</v>
          </cell>
        </row>
        <row r="431">
          <cell r="A431">
            <v>118615</v>
          </cell>
          <cell r="B431">
            <v>114874</v>
          </cell>
          <cell r="E431">
            <v>113126</v>
          </cell>
        </row>
        <row r="432">
          <cell r="A432">
            <v>118616</v>
          </cell>
          <cell r="B432">
            <v>114875</v>
          </cell>
          <cell r="E432">
            <v>113128</v>
          </cell>
        </row>
        <row r="433">
          <cell r="A433">
            <v>118617</v>
          </cell>
          <cell r="B433">
            <v>114876</v>
          </cell>
          <cell r="E433">
            <v>113130</v>
          </cell>
        </row>
        <row r="434">
          <cell r="A434">
            <v>118618</v>
          </cell>
          <cell r="B434">
            <v>114880</v>
          </cell>
          <cell r="E434">
            <v>113133</v>
          </cell>
        </row>
        <row r="435">
          <cell r="A435">
            <v>118619</v>
          </cell>
          <cell r="B435">
            <v>114883</v>
          </cell>
          <cell r="E435">
            <v>113134</v>
          </cell>
        </row>
        <row r="436">
          <cell r="A436">
            <v>118620</v>
          </cell>
          <cell r="B436">
            <v>114888</v>
          </cell>
          <cell r="E436">
            <v>113147</v>
          </cell>
        </row>
        <row r="437">
          <cell r="A437">
            <v>118621</v>
          </cell>
          <cell r="B437">
            <v>114889</v>
          </cell>
          <cell r="E437">
            <v>113152</v>
          </cell>
        </row>
        <row r="438">
          <cell r="A438">
            <v>118622</v>
          </cell>
          <cell r="B438">
            <v>114890</v>
          </cell>
          <cell r="E438">
            <v>113170</v>
          </cell>
        </row>
        <row r="439">
          <cell r="A439">
            <v>118623</v>
          </cell>
          <cell r="B439">
            <v>114892</v>
          </cell>
          <cell r="E439">
            <v>113171</v>
          </cell>
        </row>
        <row r="440">
          <cell r="A440">
            <v>118624</v>
          </cell>
          <cell r="B440">
            <v>114894</v>
          </cell>
          <cell r="E440">
            <v>113182</v>
          </cell>
        </row>
        <row r="441">
          <cell r="A441">
            <v>118625</v>
          </cell>
          <cell r="B441">
            <v>114993</v>
          </cell>
          <cell r="E441">
            <v>113194</v>
          </cell>
        </row>
        <row r="442">
          <cell r="A442">
            <v>118626</v>
          </cell>
          <cell r="B442">
            <v>115094</v>
          </cell>
          <cell r="E442">
            <v>113195</v>
          </cell>
        </row>
        <row r="443">
          <cell r="A443">
            <v>118627</v>
          </cell>
          <cell r="B443">
            <v>115153</v>
          </cell>
          <cell r="E443">
            <v>113201</v>
          </cell>
        </row>
        <row r="444">
          <cell r="A444">
            <v>118629</v>
          </cell>
          <cell r="B444">
            <v>115154</v>
          </cell>
          <cell r="E444">
            <v>113206</v>
          </cell>
        </row>
        <row r="445">
          <cell r="A445">
            <v>118630</v>
          </cell>
          <cell r="B445">
            <v>115359</v>
          </cell>
          <cell r="E445">
            <v>113212</v>
          </cell>
        </row>
        <row r="446">
          <cell r="A446">
            <v>118632</v>
          </cell>
          <cell r="B446">
            <v>115411</v>
          </cell>
          <cell r="E446">
            <v>113215</v>
          </cell>
        </row>
        <row r="447">
          <cell r="A447">
            <v>118633</v>
          </cell>
          <cell r="B447">
            <v>115463</v>
          </cell>
          <cell r="E447">
            <v>113218</v>
          </cell>
        </row>
        <row r="448">
          <cell r="A448">
            <v>118634</v>
          </cell>
          <cell r="B448">
            <v>115564</v>
          </cell>
          <cell r="E448">
            <v>113219</v>
          </cell>
        </row>
        <row r="449">
          <cell r="A449">
            <v>118635</v>
          </cell>
          <cell r="B449">
            <v>115616</v>
          </cell>
          <cell r="E449">
            <v>113221</v>
          </cell>
        </row>
        <row r="450">
          <cell r="A450">
            <v>118636</v>
          </cell>
          <cell r="B450">
            <v>115824</v>
          </cell>
          <cell r="E450">
            <v>113223</v>
          </cell>
        </row>
        <row r="451">
          <cell r="A451">
            <v>118638</v>
          </cell>
          <cell r="B451">
            <v>115859</v>
          </cell>
          <cell r="E451">
            <v>113226</v>
          </cell>
        </row>
        <row r="452">
          <cell r="A452">
            <v>118639</v>
          </cell>
          <cell r="B452">
            <v>115916</v>
          </cell>
          <cell r="E452">
            <v>113235</v>
          </cell>
        </row>
        <row r="453">
          <cell r="A453">
            <v>118640</v>
          </cell>
          <cell r="B453">
            <v>116088</v>
          </cell>
          <cell r="E453">
            <v>113236</v>
          </cell>
        </row>
        <row r="454">
          <cell r="A454">
            <v>118641</v>
          </cell>
          <cell r="B454">
            <v>116105</v>
          </cell>
          <cell r="E454">
            <v>113242</v>
          </cell>
        </row>
        <row r="455">
          <cell r="A455">
            <v>118643</v>
          </cell>
          <cell r="B455">
            <v>116116</v>
          </cell>
          <cell r="E455">
            <v>113246</v>
          </cell>
        </row>
        <row r="456">
          <cell r="A456">
            <v>118644</v>
          </cell>
          <cell r="B456">
            <v>116139</v>
          </cell>
          <cell r="E456">
            <v>113250</v>
          </cell>
        </row>
        <row r="457">
          <cell r="A457">
            <v>118645</v>
          </cell>
          <cell r="B457">
            <v>116171</v>
          </cell>
          <cell r="E457">
            <v>113265</v>
          </cell>
        </row>
        <row r="458">
          <cell r="A458">
            <v>118646</v>
          </cell>
          <cell r="B458">
            <v>116195</v>
          </cell>
          <cell r="E458">
            <v>113270</v>
          </cell>
        </row>
        <row r="459">
          <cell r="A459">
            <v>118650</v>
          </cell>
          <cell r="B459">
            <v>116216</v>
          </cell>
          <cell r="E459">
            <v>113272</v>
          </cell>
        </row>
        <row r="460">
          <cell r="A460">
            <v>118652</v>
          </cell>
          <cell r="B460">
            <v>116239</v>
          </cell>
          <cell r="E460">
            <v>113278</v>
          </cell>
        </row>
        <row r="461">
          <cell r="A461">
            <v>118653</v>
          </cell>
          <cell r="B461">
            <v>116322</v>
          </cell>
          <cell r="E461">
            <v>113280</v>
          </cell>
        </row>
        <row r="462">
          <cell r="A462">
            <v>118654</v>
          </cell>
          <cell r="B462">
            <v>116502</v>
          </cell>
          <cell r="E462">
            <v>113281</v>
          </cell>
        </row>
        <row r="463">
          <cell r="A463">
            <v>118655</v>
          </cell>
          <cell r="B463">
            <v>116562</v>
          </cell>
          <cell r="E463">
            <v>113286</v>
          </cell>
        </row>
        <row r="464">
          <cell r="A464">
            <v>118656</v>
          </cell>
          <cell r="B464">
            <v>116638</v>
          </cell>
          <cell r="E464">
            <v>113287</v>
          </cell>
        </row>
        <row r="465">
          <cell r="A465">
            <v>118657</v>
          </cell>
          <cell r="B465">
            <v>116671</v>
          </cell>
          <cell r="E465">
            <v>113296</v>
          </cell>
        </row>
        <row r="466">
          <cell r="A466">
            <v>118658</v>
          </cell>
          <cell r="B466">
            <v>116831</v>
          </cell>
          <cell r="E466">
            <v>113300</v>
          </cell>
        </row>
        <row r="467">
          <cell r="A467">
            <v>118659</v>
          </cell>
          <cell r="B467">
            <v>116895</v>
          </cell>
          <cell r="E467">
            <v>113303</v>
          </cell>
        </row>
        <row r="468">
          <cell r="A468">
            <v>118660</v>
          </cell>
          <cell r="B468">
            <v>116979</v>
          </cell>
          <cell r="E468">
            <v>113306</v>
          </cell>
        </row>
        <row r="469">
          <cell r="A469">
            <v>118661</v>
          </cell>
          <cell r="B469">
            <v>117042</v>
          </cell>
          <cell r="E469">
            <v>113313</v>
          </cell>
        </row>
        <row r="470">
          <cell r="A470">
            <v>118662</v>
          </cell>
          <cell r="B470">
            <v>117077</v>
          </cell>
          <cell r="E470">
            <v>113315</v>
          </cell>
        </row>
        <row r="471">
          <cell r="A471">
            <v>118663</v>
          </cell>
          <cell r="B471">
            <v>117081</v>
          </cell>
          <cell r="E471">
            <v>113345</v>
          </cell>
        </row>
        <row r="472">
          <cell r="A472">
            <v>118664</v>
          </cell>
          <cell r="B472">
            <v>117100</v>
          </cell>
          <cell r="E472">
            <v>113347</v>
          </cell>
        </row>
        <row r="473">
          <cell r="A473">
            <v>118665</v>
          </cell>
          <cell r="B473">
            <v>117235</v>
          </cell>
          <cell r="E473">
            <v>113359</v>
          </cell>
        </row>
        <row r="474">
          <cell r="A474">
            <v>118666</v>
          </cell>
          <cell r="B474">
            <v>117294</v>
          </cell>
          <cell r="E474">
            <v>113362</v>
          </cell>
        </row>
        <row r="475">
          <cell r="A475">
            <v>118667</v>
          </cell>
          <cell r="B475">
            <v>117497</v>
          </cell>
          <cell r="E475">
            <v>113363</v>
          </cell>
        </row>
        <row r="476">
          <cell r="A476">
            <v>118670</v>
          </cell>
          <cell r="B476">
            <v>117534</v>
          </cell>
          <cell r="E476">
            <v>113364</v>
          </cell>
        </row>
        <row r="477">
          <cell r="A477">
            <v>118672</v>
          </cell>
          <cell r="B477">
            <v>117563</v>
          </cell>
          <cell r="E477">
            <v>113365</v>
          </cell>
        </row>
        <row r="478">
          <cell r="A478">
            <v>118673</v>
          </cell>
          <cell r="B478">
            <v>117594</v>
          </cell>
          <cell r="E478">
            <v>113367</v>
          </cell>
        </row>
        <row r="479">
          <cell r="A479">
            <v>118674</v>
          </cell>
          <cell r="B479">
            <v>117615</v>
          </cell>
          <cell r="E479">
            <v>113369</v>
          </cell>
        </row>
        <row r="480">
          <cell r="A480">
            <v>118675</v>
          </cell>
          <cell r="B480">
            <v>117618</v>
          </cell>
          <cell r="E480">
            <v>113374</v>
          </cell>
        </row>
        <row r="481">
          <cell r="A481">
            <v>118676</v>
          </cell>
          <cell r="B481">
            <v>117623</v>
          </cell>
          <cell r="E481">
            <v>113393</v>
          </cell>
        </row>
        <row r="482">
          <cell r="A482">
            <v>118686</v>
          </cell>
          <cell r="B482">
            <v>117656</v>
          </cell>
          <cell r="E482">
            <v>113394</v>
          </cell>
        </row>
        <row r="483">
          <cell r="A483">
            <v>118687</v>
          </cell>
          <cell r="B483">
            <v>117680</v>
          </cell>
          <cell r="E483">
            <v>113396</v>
          </cell>
        </row>
        <row r="484">
          <cell r="A484">
            <v>118688</v>
          </cell>
          <cell r="B484">
            <v>117724</v>
          </cell>
          <cell r="E484">
            <v>113400</v>
          </cell>
        </row>
        <row r="485">
          <cell r="A485">
            <v>118689</v>
          </cell>
          <cell r="B485">
            <v>117783</v>
          </cell>
          <cell r="E485">
            <v>113401</v>
          </cell>
        </row>
        <row r="486">
          <cell r="A486">
            <v>118690</v>
          </cell>
          <cell r="B486">
            <v>117810</v>
          </cell>
          <cell r="E486">
            <v>113402</v>
          </cell>
        </row>
        <row r="487">
          <cell r="A487">
            <v>118812</v>
          </cell>
          <cell r="B487">
            <v>117935</v>
          </cell>
          <cell r="E487">
            <v>113403</v>
          </cell>
        </row>
        <row r="488">
          <cell r="A488">
            <v>118829</v>
          </cell>
          <cell r="B488">
            <v>118214</v>
          </cell>
          <cell r="E488">
            <v>113404</v>
          </cell>
        </row>
        <row r="489">
          <cell r="A489">
            <v>118832</v>
          </cell>
          <cell r="B489">
            <v>118233</v>
          </cell>
          <cell r="E489">
            <v>113408</v>
          </cell>
        </row>
        <row r="490">
          <cell r="A490">
            <v>118833</v>
          </cell>
          <cell r="B490">
            <v>118446</v>
          </cell>
          <cell r="E490">
            <v>113410</v>
          </cell>
        </row>
        <row r="491">
          <cell r="A491">
            <v>118852</v>
          </cell>
          <cell r="B491">
            <v>118451</v>
          </cell>
          <cell r="E491">
            <v>113411</v>
          </cell>
        </row>
        <row r="492">
          <cell r="A492">
            <v>118853</v>
          </cell>
          <cell r="B492">
            <v>118473</v>
          </cell>
          <cell r="E492">
            <v>113415</v>
          </cell>
        </row>
        <row r="493">
          <cell r="A493">
            <v>118881</v>
          </cell>
          <cell r="B493">
            <v>118484</v>
          </cell>
          <cell r="E493">
            <v>113418</v>
          </cell>
        </row>
        <row r="494">
          <cell r="A494">
            <v>118883</v>
          </cell>
          <cell r="B494">
            <v>118496</v>
          </cell>
          <cell r="E494">
            <v>113419</v>
          </cell>
        </row>
        <row r="495">
          <cell r="A495">
            <v>118885</v>
          </cell>
          <cell r="B495">
            <v>118502</v>
          </cell>
          <cell r="E495">
            <v>113420</v>
          </cell>
        </row>
        <row r="496">
          <cell r="A496">
            <v>118887</v>
          </cell>
          <cell r="B496">
            <v>118589</v>
          </cell>
          <cell r="E496">
            <v>113431</v>
          </cell>
        </row>
        <row r="497">
          <cell r="A497">
            <v>118888</v>
          </cell>
          <cell r="B497">
            <v>118766</v>
          </cell>
          <cell r="E497">
            <v>113437</v>
          </cell>
        </row>
        <row r="498">
          <cell r="A498">
            <v>118889</v>
          </cell>
          <cell r="B498">
            <v>118778</v>
          </cell>
          <cell r="E498">
            <v>113439</v>
          </cell>
        </row>
        <row r="499">
          <cell r="A499">
            <v>118890</v>
          </cell>
          <cell r="B499">
            <v>118791</v>
          </cell>
          <cell r="E499">
            <v>113440</v>
          </cell>
        </row>
        <row r="500">
          <cell r="A500">
            <v>118891</v>
          </cell>
          <cell r="B500">
            <v>118847</v>
          </cell>
          <cell r="E500">
            <v>113444</v>
          </cell>
        </row>
        <row r="501">
          <cell r="A501">
            <v>118892</v>
          </cell>
          <cell r="B501">
            <v>118858</v>
          </cell>
          <cell r="E501">
            <v>113456</v>
          </cell>
        </row>
        <row r="502">
          <cell r="A502">
            <v>118893</v>
          </cell>
          <cell r="B502">
            <v>119225</v>
          </cell>
          <cell r="E502">
            <v>113457</v>
          </cell>
        </row>
        <row r="503">
          <cell r="A503">
            <v>118894</v>
          </cell>
          <cell r="B503">
            <v>119235</v>
          </cell>
          <cell r="E503">
            <v>113460</v>
          </cell>
        </row>
        <row r="504">
          <cell r="A504">
            <v>118895</v>
          </cell>
          <cell r="B504">
            <v>119756</v>
          </cell>
          <cell r="E504">
            <v>113462</v>
          </cell>
        </row>
        <row r="505">
          <cell r="A505">
            <v>118896</v>
          </cell>
          <cell r="B505">
            <v>119801</v>
          </cell>
          <cell r="E505">
            <v>113463</v>
          </cell>
        </row>
        <row r="506">
          <cell r="A506">
            <v>118897</v>
          </cell>
          <cell r="B506">
            <v>119937</v>
          </cell>
          <cell r="E506">
            <v>113464</v>
          </cell>
        </row>
        <row r="507">
          <cell r="A507">
            <v>118898</v>
          </cell>
          <cell r="B507">
            <v>120015</v>
          </cell>
          <cell r="E507">
            <v>113466</v>
          </cell>
        </row>
        <row r="508">
          <cell r="A508">
            <v>118899</v>
          </cell>
          <cell r="B508">
            <v>121222</v>
          </cell>
          <cell r="E508">
            <v>113467</v>
          </cell>
        </row>
        <row r="509">
          <cell r="A509">
            <v>118900</v>
          </cell>
          <cell r="B509">
            <v>121223</v>
          </cell>
          <cell r="E509">
            <v>113469</v>
          </cell>
        </row>
        <row r="510">
          <cell r="A510">
            <v>118907</v>
          </cell>
          <cell r="B510">
            <v>121224</v>
          </cell>
          <cell r="E510">
            <v>113471</v>
          </cell>
        </row>
        <row r="511">
          <cell r="A511">
            <v>118908</v>
          </cell>
          <cell r="B511">
            <v>121269</v>
          </cell>
          <cell r="E511">
            <v>113474</v>
          </cell>
        </row>
        <row r="512">
          <cell r="A512">
            <v>118909</v>
          </cell>
          <cell r="B512">
            <v>121596</v>
          </cell>
          <cell r="E512">
            <v>113475</v>
          </cell>
        </row>
        <row r="513">
          <cell r="A513">
            <v>118910</v>
          </cell>
          <cell r="B513">
            <v>122208</v>
          </cell>
          <cell r="E513">
            <v>113491</v>
          </cell>
        </row>
        <row r="514">
          <cell r="A514">
            <v>118917</v>
          </cell>
          <cell r="B514">
            <v>122238</v>
          </cell>
          <cell r="E514">
            <v>113500</v>
          </cell>
        </row>
        <row r="515">
          <cell r="A515">
            <v>118919</v>
          </cell>
          <cell r="B515">
            <v>122524</v>
          </cell>
          <cell r="E515">
            <v>113509</v>
          </cell>
        </row>
        <row r="516">
          <cell r="A516">
            <v>118922</v>
          </cell>
          <cell r="B516">
            <v>122727</v>
          </cell>
          <cell r="E516">
            <v>113514</v>
          </cell>
        </row>
        <row r="517">
          <cell r="A517">
            <v>118967</v>
          </cell>
          <cell r="B517">
            <v>122804</v>
          </cell>
          <cell r="E517">
            <v>113515</v>
          </cell>
        </row>
        <row r="518">
          <cell r="A518">
            <v>119012</v>
          </cell>
          <cell r="B518">
            <v>122889</v>
          </cell>
          <cell r="E518">
            <v>113518</v>
          </cell>
        </row>
        <row r="519">
          <cell r="A519">
            <v>119036</v>
          </cell>
          <cell r="B519">
            <v>122966</v>
          </cell>
          <cell r="E519">
            <v>113525</v>
          </cell>
        </row>
        <row r="520">
          <cell r="A520">
            <v>119040</v>
          </cell>
          <cell r="B520">
            <v>123034</v>
          </cell>
          <cell r="E520">
            <v>113527</v>
          </cell>
        </row>
        <row r="521">
          <cell r="A521">
            <v>119045</v>
          </cell>
          <cell r="B521">
            <v>123244</v>
          </cell>
          <cell r="E521">
            <v>113531</v>
          </cell>
        </row>
        <row r="522">
          <cell r="A522">
            <v>119053</v>
          </cell>
          <cell r="B522">
            <v>124167</v>
          </cell>
          <cell r="E522">
            <v>113536</v>
          </cell>
        </row>
        <row r="523">
          <cell r="A523">
            <v>119066</v>
          </cell>
          <cell r="B523">
            <v>124201</v>
          </cell>
          <cell r="E523">
            <v>113541</v>
          </cell>
        </row>
        <row r="524">
          <cell r="A524">
            <v>119071</v>
          </cell>
          <cell r="B524">
            <v>124210</v>
          </cell>
          <cell r="E524">
            <v>113544</v>
          </cell>
        </row>
        <row r="525">
          <cell r="A525">
            <v>119076</v>
          </cell>
          <cell r="B525">
            <v>124263</v>
          </cell>
          <cell r="E525">
            <v>113568</v>
          </cell>
        </row>
        <row r="526">
          <cell r="A526">
            <v>119080</v>
          </cell>
          <cell r="B526">
            <v>124265</v>
          </cell>
          <cell r="E526">
            <v>113572</v>
          </cell>
        </row>
        <row r="527">
          <cell r="A527">
            <v>119081</v>
          </cell>
          <cell r="B527">
            <v>125029</v>
          </cell>
          <cell r="E527">
            <v>113582</v>
          </cell>
        </row>
        <row r="528">
          <cell r="A528">
            <v>119082</v>
          </cell>
          <cell r="B528">
            <v>125935</v>
          </cell>
          <cell r="E528">
            <v>113584</v>
          </cell>
        </row>
        <row r="529">
          <cell r="A529">
            <v>119083</v>
          </cell>
          <cell r="B529">
            <v>126121</v>
          </cell>
          <cell r="E529">
            <v>113590</v>
          </cell>
        </row>
        <row r="530">
          <cell r="A530">
            <v>119085</v>
          </cell>
          <cell r="B530">
            <v>126185</v>
          </cell>
          <cell r="E530">
            <v>113592</v>
          </cell>
        </row>
        <row r="531">
          <cell r="A531">
            <v>119086</v>
          </cell>
          <cell r="B531">
            <v>126205</v>
          </cell>
          <cell r="E531">
            <v>113596</v>
          </cell>
        </row>
        <row r="532">
          <cell r="A532">
            <v>119087</v>
          </cell>
          <cell r="B532">
            <v>129023</v>
          </cell>
          <cell r="E532">
            <v>113601</v>
          </cell>
        </row>
        <row r="533">
          <cell r="A533">
            <v>119089</v>
          </cell>
          <cell r="B533">
            <v>129400</v>
          </cell>
          <cell r="E533">
            <v>113615</v>
          </cell>
        </row>
        <row r="534">
          <cell r="A534">
            <v>119090</v>
          </cell>
          <cell r="B534">
            <v>129862</v>
          </cell>
          <cell r="E534">
            <v>113616</v>
          </cell>
        </row>
        <row r="535">
          <cell r="A535">
            <v>119091</v>
          </cell>
          <cell r="B535">
            <v>130437</v>
          </cell>
          <cell r="E535">
            <v>113617</v>
          </cell>
        </row>
        <row r="536">
          <cell r="A536">
            <v>119095</v>
          </cell>
          <cell r="B536">
            <v>130496</v>
          </cell>
          <cell r="E536">
            <v>113622</v>
          </cell>
        </row>
        <row r="537">
          <cell r="A537">
            <v>119096</v>
          </cell>
          <cell r="B537">
            <v>130826</v>
          </cell>
          <cell r="E537">
            <v>113633</v>
          </cell>
        </row>
        <row r="538">
          <cell r="A538">
            <v>119097</v>
          </cell>
          <cell r="B538">
            <v>130974</v>
          </cell>
          <cell r="E538">
            <v>113637</v>
          </cell>
        </row>
        <row r="539">
          <cell r="A539">
            <v>119098</v>
          </cell>
          <cell r="B539">
            <v>131032</v>
          </cell>
          <cell r="E539">
            <v>113641</v>
          </cell>
        </row>
        <row r="540">
          <cell r="A540">
            <v>119099</v>
          </cell>
          <cell r="B540">
            <v>131271</v>
          </cell>
          <cell r="E540">
            <v>113647</v>
          </cell>
        </row>
        <row r="541">
          <cell r="A541">
            <v>119100</v>
          </cell>
          <cell r="B541">
            <v>131288</v>
          </cell>
          <cell r="E541">
            <v>113658</v>
          </cell>
        </row>
        <row r="542">
          <cell r="A542">
            <v>119101</v>
          </cell>
          <cell r="B542">
            <v>131292</v>
          </cell>
          <cell r="E542">
            <v>113659</v>
          </cell>
        </row>
        <row r="543">
          <cell r="A543">
            <v>119103</v>
          </cell>
          <cell r="B543">
            <v>131505</v>
          </cell>
          <cell r="E543">
            <v>113662</v>
          </cell>
        </row>
        <row r="544">
          <cell r="A544">
            <v>119105</v>
          </cell>
          <cell r="B544">
            <v>131932</v>
          </cell>
          <cell r="E544">
            <v>113664</v>
          </cell>
        </row>
        <row r="545">
          <cell r="A545">
            <v>119106</v>
          </cell>
          <cell r="B545">
            <v>131955</v>
          </cell>
          <cell r="E545">
            <v>113669</v>
          </cell>
        </row>
        <row r="546">
          <cell r="A546">
            <v>119107</v>
          </cell>
          <cell r="B546">
            <v>132081</v>
          </cell>
          <cell r="E546">
            <v>113670</v>
          </cell>
        </row>
        <row r="547">
          <cell r="A547">
            <v>119112</v>
          </cell>
          <cell r="B547">
            <v>132210</v>
          </cell>
          <cell r="E547">
            <v>113672</v>
          </cell>
        </row>
        <row r="548">
          <cell r="A548">
            <v>119116</v>
          </cell>
          <cell r="B548">
            <v>132225</v>
          </cell>
          <cell r="E548">
            <v>113683</v>
          </cell>
        </row>
        <row r="549">
          <cell r="A549">
            <v>119128</v>
          </cell>
          <cell r="B549">
            <v>132576</v>
          </cell>
          <cell r="E549">
            <v>113685</v>
          </cell>
        </row>
        <row r="550">
          <cell r="A550">
            <v>119129</v>
          </cell>
          <cell r="B550">
            <v>133414</v>
          </cell>
          <cell r="E550">
            <v>113692</v>
          </cell>
        </row>
        <row r="551">
          <cell r="A551">
            <v>119133</v>
          </cell>
          <cell r="B551">
            <v>133856</v>
          </cell>
          <cell r="E551">
            <v>113693</v>
          </cell>
        </row>
        <row r="552">
          <cell r="A552">
            <v>119134</v>
          </cell>
          <cell r="B552">
            <v>134022</v>
          </cell>
          <cell r="E552">
            <v>113696</v>
          </cell>
        </row>
        <row r="553">
          <cell r="A553">
            <v>119138</v>
          </cell>
          <cell r="B553">
            <v>134028</v>
          </cell>
          <cell r="E553">
            <v>113716</v>
          </cell>
        </row>
        <row r="554">
          <cell r="A554">
            <v>119140</v>
          </cell>
          <cell r="B554">
            <v>134360</v>
          </cell>
          <cell r="E554">
            <v>113717</v>
          </cell>
        </row>
        <row r="555">
          <cell r="A555">
            <v>119141</v>
          </cell>
          <cell r="B555">
            <v>134381</v>
          </cell>
          <cell r="E555">
            <v>113721</v>
          </cell>
        </row>
        <row r="556">
          <cell r="A556">
            <v>119142</v>
          </cell>
          <cell r="B556">
            <v>134386</v>
          </cell>
          <cell r="E556">
            <v>113730</v>
          </cell>
        </row>
        <row r="557">
          <cell r="A557">
            <v>119143</v>
          </cell>
          <cell r="B557">
            <v>134390</v>
          </cell>
          <cell r="E557">
            <v>113734</v>
          </cell>
        </row>
        <row r="558">
          <cell r="A558">
            <v>119147</v>
          </cell>
          <cell r="B558">
            <v>134391</v>
          </cell>
          <cell r="E558">
            <v>113735</v>
          </cell>
        </row>
        <row r="559">
          <cell r="A559">
            <v>119150</v>
          </cell>
          <cell r="B559">
            <v>134394</v>
          </cell>
          <cell r="E559">
            <v>113736</v>
          </cell>
        </row>
        <row r="560">
          <cell r="A560">
            <v>119151</v>
          </cell>
          <cell r="B560">
            <v>134537</v>
          </cell>
          <cell r="E560">
            <v>113740</v>
          </cell>
        </row>
        <row r="561">
          <cell r="A561">
            <v>119152</v>
          </cell>
          <cell r="B561">
            <v>134704</v>
          </cell>
          <cell r="E561">
            <v>113747</v>
          </cell>
        </row>
        <row r="562">
          <cell r="A562">
            <v>119154</v>
          </cell>
          <cell r="B562">
            <v>134707</v>
          </cell>
          <cell r="E562">
            <v>113763</v>
          </cell>
        </row>
        <row r="563">
          <cell r="A563">
            <v>119166</v>
          </cell>
          <cell r="B563">
            <v>136169</v>
          </cell>
          <cell r="E563">
            <v>113766</v>
          </cell>
        </row>
        <row r="564">
          <cell r="A564">
            <v>119167</v>
          </cell>
          <cell r="B564">
            <v>138187</v>
          </cell>
          <cell r="E564">
            <v>113767</v>
          </cell>
        </row>
        <row r="565">
          <cell r="A565">
            <v>119176</v>
          </cell>
          <cell r="B565">
            <v>138453</v>
          </cell>
          <cell r="E565">
            <v>113768</v>
          </cell>
        </row>
        <row r="566">
          <cell r="A566">
            <v>119179</v>
          </cell>
          <cell r="B566">
            <v>138764</v>
          </cell>
          <cell r="E566">
            <v>113769</v>
          </cell>
        </row>
        <row r="567">
          <cell r="A567">
            <v>119182</v>
          </cell>
          <cell r="B567">
            <v>138991</v>
          </cell>
          <cell r="E567">
            <v>113774</v>
          </cell>
        </row>
        <row r="568">
          <cell r="A568">
            <v>119184</v>
          </cell>
          <cell r="B568">
            <v>138992</v>
          </cell>
          <cell r="E568">
            <v>113776</v>
          </cell>
        </row>
        <row r="569">
          <cell r="A569">
            <v>119185</v>
          </cell>
          <cell r="B569">
            <v>138996</v>
          </cell>
          <cell r="E569">
            <v>113785</v>
          </cell>
        </row>
        <row r="570">
          <cell r="A570">
            <v>119192</v>
          </cell>
          <cell r="B570">
            <v>139008</v>
          </cell>
          <cell r="E570">
            <v>113786</v>
          </cell>
        </row>
        <row r="571">
          <cell r="A571">
            <v>119193</v>
          </cell>
          <cell r="B571">
            <v>139012</v>
          </cell>
          <cell r="E571">
            <v>113787</v>
          </cell>
        </row>
        <row r="572">
          <cell r="A572">
            <v>119196</v>
          </cell>
          <cell r="B572">
            <v>139236</v>
          </cell>
          <cell r="E572">
            <v>113790</v>
          </cell>
        </row>
        <row r="573">
          <cell r="A573">
            <v>119197</v>
          </cell>
          <cell r="B573">
            <v>139271</v>
          </cell>
          <cell r="E573">
            <v>113794</v>
          </cell>
        </row>
        <row r="574">
          <cell r="A574">
            <v>119199</v>
          </cell>
          <cell r="B574">
            <v>139305</v>
          </cell>
          <cell r="E574">
            <v>113797</v>
          </cell>
        </row>
        <row r="575">
          <cell r="A575">
            <v>119200</v>
          </cell>
          <cell r="B575">
            <v>139310</v>
          </cell>
          <cell r="E575">
            <v>113805</v>
          </cell>
        </row>
        <row r="576">
          <cell r="A576">
            <v>119201</v>
          </cell>
          <cell r="B576">
            <v>139332</v>
          </cell>
          <cell r="E576">
            <v>113818</v>
          </cell>
        </row>
        <row r="577">
          <cell r="A577">
            <v>119202</v>
          </cell>
          <cell r="B577">
            <v>139349</v>
          </cell>
          <cell r="E577">
            <v>113820</v>
          </cell>
        </row>
        <row r="578">
          <cell r="A578">
            <v>119204</v>
          </cell>
          <cell r="B578">
            <v>139369</v>
          </cell>
          <cell r="E578">
            <v>113825</v>
          </cell>
        </row>
        <row r="579">
          <cell r="A579">
            <v>119208</v>
          </cell>
          <cell r="B579">
            <v>139379</v>
          </cell>
          <cell r="E579">
            <v>113826</v>
          </cell>
        </row>
        <row r="580">
          <cell r="A580">
            <v>119209</v>
          </cell>
          <cell r="B580">
            <v>139400</v>
          </cell>
          <cell r="E580">
            <v>113829</v>
          </cell>
        </row>
        <row r="581">
          <cell r="A581">
            <v>119211</v>
          </cell>
          <cell r="B581">
            <v>139472</v>
          </cell>
          <cell r="E581">
            <v>113851</v>
          </cell>
        </row>
        <row r="582">
          <cell r="A582">
            <v>119213</v>
          </cell>
          <cell r="B582">
            <v>139502</v>
          </cell>
          <cell r="E582">
            <v>113861</v>
          </cell>
        </row>
        <row r="583">
          <cell r="A583">
            <v>119220</v>
          </cell>
          <cell r="B583">
            <v>139580</v>
          </cell>
          <cell r="E583">
            <v>113864</v>
          </cell>
        </row>
        <row r="584">
          <cell r="A584">
            <v>119222</v>
          </cell>
          <cell r="B584">
            <v>139602</v>
          </cell>
          <cell r="E584">
            <v>113866</v>
          </cell>
        </row>
        <row r="585">
          <cell r="A585">
            <v>119223</v>
          </cell>
          <cell r="B585">
            <v>139634</v>
          </cell>
          <cell r="E585">
            <v>113867</v>
          </cell>
        </row>
        <row r="586">
          <cell r="A586">
            <v>119227</v>
          </cell>
          <cell r="B586">
            <v>139817</v>
          </cell>
          <cell r="E586">
            <v>113869</v>
          </cell>
        </row>
        <row r="587">
          <cell r="A587">
            <v>119229</v>
          </cell>
          <cell r="B587">
            <v>139853</v>
          </cell>
          <cell r="E587">
            <v>113870</v>
          </cell>
        </row>
        <row r="588">
          <cell r="A588">
            <v>119232</v>
          </cell>
          <cell r="B588">
            <v>139904</v>
          </cell>
          <cell r="E588">
            <v>113872</v>
          </cell>
        </row>
        <row r="589">
          <cell r="A589">
            <v>119233</v>
          </cell>
          <cell r="B589">
            <v>139958</v>
          </cell>
          <cell r="E589">
            <v>113877</v>
          </cell>
        </row>
        <row r="590">
          <cell r="A590">
            <v>119238</v>
          </cell>
          <cell r="B590">
            <v>139964</v>
          </cell>
          <cell r="E590">
            <v>113878</v>
          </cell>
        </row>
        <row r="591">
          <cell r="A591">
            <v>119243</v>
          </cell>
          <cell r="B591">
            <v>139966</v>
          </cell>
          <cell r="E591">
            <v>113882</v>
          </cell>
        </row>
        <row r="592">
          <cell r="A592">
            <v>119244</v>
          </cell>
          <cell r="B592">
            <v>140514</v>
          </cell>
          <cell r="E592">
            <v>113884</v>
          </cell>
        </row>
        <row r="593">
          <cell r="A593">
            <v>119245</v>
          </cell>
          <cell r="B593">
            <v>140601</v>
          </cell>
          <cell r="E593">
            <v>113896</v>
          </cell>
        </row>
        <row r="594">
          <cell r="A594">
            <v>119246</v>
          </cell>
          <cell r="B594">
            <v>141301</v>
          </cell>
          <cell r="E594">
            <v>113897</v>
          </cell>
        </row>
        <row r="595">
          <cell r="A595">
            <v>119247</v>
          </cell>
          <cell r="E595">
            <v>113902</v>
          </cell>
        </row>
        <row r="596">
          <cell r="A596">
            <v>119248</v>
          </cell>
          <cell r="E596">
            <v>113903</v>
          </cell>
        </row>
        <row r="597">
          <cell r="A597">
            <v>119249</v>
          </cell>
          <cell r="E597">
            <v>113907</v>
          </cell>
        </row>
        <row r="598">
          <cell r="A598">
            <v>119250</v>
          </cell>
          <cell r="E598">
            <v>113910</v>
          </cell>
        </row>
        <row r="599">
          <cell r="A599">
            <v>119251</v>
          </cell>
          <cell r="E599">
            <v>113914</v>
          </cell>
        </row>
        <row r="600">
          <cell r="A600">
            <v>119252</v>
          </cell>
          <cell r="E600">
            <v>113920</v>
          </cell>
        </row>
        <row r="601">
          <cell r="A601">
            <v>119261</v>
          </cell>
          <cell r="E601">
            <v>113924</v>
          </cell>
        </row>
        <row r="602">
          <cell r="A602">
            <v>119262</v>
          </cell>
          <cell r="E602">
            <v>113929</v>
          </cell>
        </row>
        <row r="603">
          <cell r="A603">
            <v>119266</v>
          </cell>
          <cell r="E603">
            <v>113944</v>
          </cell>
        </row>
        <row r="604">
          <cell r="A604">
            <v>119267</v>
          </cell>
          <cell r="E604">
            <v>113945</v>
          </cell>
        </row>
        <row r="605">
          <cell r="A605">
            <v>119268</v>
          </cell>
          <cell r="E605">
            <v>113946</v>
          </cell>
        </row>
        <row r="606">
          <cell r="A606">
            <v>119269</v>
          </cell>
          <cell r="E606">
            <v>113956</v>
          </cell>
        </row>
        <row r="607">
          <cell r="A607">
            <v>119270</v>
          </cell>
          <cell r="E607">
            <v>113957</v>
          </cell>
        </row>
        <row r="608">
          <cell r="A608">
            <v>119271</v>
          </cell>
          <cell r="E608">
            <v>113976</v>
          </cell>
        </row>
        <row r="609">
          <cell r="A609">
            <v>119272</v>
          </cell>
          <cell r="E609">
            <v>114015</v>
          </cell>
        </row>
        <row r="610">
          <cell r="A610">
            <v>119273</v>
          </cell>
          <cell r="E610">
            <v>114020</v>
          </cell>
        </row>
        <row r="611">
          <cell r="A611">
            <v>119274</v>
          </cell>
          <cell r="E611">
            <v>114022</v>
          </cell>
        </row>
        <row r="612">
          <cell r="A612">
            <v>119276</v>
          </cell>
          <cell r="E612">
            <v>114024</v>
          </cell>
        </row>
        <row r="613">
          <cell r="A613">
            <v>119277</v>
          </cell>
          <cell r="E613">
            <v>114027</v>
          </cell>
        </row>
        <row r="614">
          <cell r="A614">
            <v>119278</v>
          </cell>
          <cell r="E614">
            <v>114028</v>
          </cell>
        </row>
        <row r="615">
          <cell r="A615">
            <v>119279</v>
          </cell>
          <cell r="E615">
            <v>114031</v>
          </cell>
        </row>
        <row r="616">
          <cell r="A616">
            <v>119281</v>
          </cell>
          <cell r="E616">
            <v>114036</v>
          </cell>
        </row>
        <row r="617">
          <cell r="A617">
            <v>119286</v>
          </cell>
          <cell r="E617">
            <v>114039</v>
          </cell>
        </row>
        <row r="618">
          <cell r="A618">
            <v>119287</v>
          </cell>
          <cell r="E618">
            <v>114040</v>
          </cell>
        </row>
        <row r="619">
          <cell r="A619">
            <v>119288</v>
          </cell>
          <cell r="E619">
            <v>114049</v>
          </cell>
        </row>
        <row r="620">
          <cell r="A620">
            <v>119289</v>
          </cell>
          <cell r="E620">
            <v>114050</v>
          </cell>
        </row>
        <row r="621">
          <cell r="A621">
            <v>119292</v>
          </cell>
          <cell r="E621">
            <v>114057</v>
          </cell>
        </row>
        <row r="622">
          <cell r="A622">
            <v>119297</v>
          </cell>
          <cell r="E622">
            <v>114073</v>
          </cell>
        </row>
        <row r="623">
          <cell r="A623">
            <v>119298</v>
          </cell>
          <cell r="E623">
            <v>114075</v>
          </cell>
        </row>
        <row r="624">
          <cell r="A624">
            <v>119299</v>
          </cell>
          <cell r="E624">
            <v>114080</v>
          </cell>
        </row>
        <row r="625">
          <cell r="A625">
            <v>119300</v>
          </cell>
          <cell r="E625">
            <v>114115</v>
          </cell>
        </row>
        <row r="626">
          <cell r="A626">
            <v>119302</v>
          </cell>
          <cell r="E626">
            <v>114119</v>
          </cell>
        </row>
        <row r="627">
          <cell r="A627">
            <v>119304</v>
          </cell>
          <cell r="E627">
            <v>114120</v>
          </cell>
        </row>
        <row r="628">
          <cell r="A628">
            <v>119307</v>
          </cell>
          <cell r="E628">
            <v>114121</v>
          </cell>
        </row>
        <row r="629">
          <cell r="A629">
            <v>119308</v>
          </cell>
          <cell r="E629">
            <v>114124</v>
          </cell>
        </row>
        <row r="630">
          <cell r="A630">
            <v>119309</v>
          </cell>
          <cell r="E630">
            <v>114125</v>
          </cell>
        </row>
        <row r="631">
          <cell r="A631">
            <v>119310</v>
          </cell>
          <cell r="E631">
            <v>114127</v>
          </cell>
        </row>
        <row r="632">
          <cell r="A632">
            <v>119316</v>
          </cell>
          <cell r="E632">
            <v>114128</v>
          </cell>
        </row>
        <row r="633">
          <cell r="A633">
            <v>119319</v>
          </cell>
          <cell r="E633">
            <v>114129</v>
          </cell>
        </row>
        <row r="634">
          <cell r="A634">
            <v>119327</v>
          </cell>
          <cell r="E634">
            <v>114132</v>
          </cell>
        </row>
        <row r="635">
          <cell r="A635">
            <v>119328</v>
          </cell>
          <cell r="E635">
            <v>114134</v>
          </cell>
        </row>
        <row r="636">
          <cell r="A636">
            <v>119329</v>
          </cell>
          <cell r="E636">
            <v>114136</v>
          </cell>
        </row>
        <row r="637">
          <cell r="A637">
            <v>119330</v>
          </cell>
          <cell r="E637">
            <v>114137</v>
          </cell>
        </row>
        <row r="638">
          <cell r="A638">
            <v>119331</v>
          </cell>
          <cell r="E638">
            <v>114146</v>
          </cell>
        </row>
        <row r="639">
          <cell r="A639">
            <v>119332</v>
          </cell>
          <cell r="E639">
            <v>114166</v>
          </cell>
        </row>
        <row r="640">
          <cell r="A640">
            <v>119334</v>
          </cell>
          <cell r="E640">
            <v>114168</v>
          </cell>
        </row>
        <row r="641">
          <cell r="A641">
            <v>119335</v>
          </cell>
          <cell r="E641">
            <v>114174</v>
          </cell>
        </row>
        <row r="642">
          <cell r="A642">
            <v>119339</v>
          </cell>
          <cell r="E642">
            <v>114175</v>
          </cell>
        </row>
        <row r="643">
          <cell r="A643">
            <v>119341</v>
          </cell>
          <cell r="E643">
            <v>114178</v>
          </cell>
        </row>
        <row r="644">
          <cell r="A644">
            <v>119350</v>
          </cell>
          <cell r="E644">
            <v>114184</v>
          </cell>
        </row>
        <row r="645">
          <cell r="A645">
            <v>119353</v>
          </cell>
          <cell r="E645">
            <v>114189</v>
          </cell>
        </row>
        <row r="646">
          <cell r="A646">
            <v>119357</v>
          </cell>
          <cell r="E646">
            <v>114191</v>
          </cell>
        </row>
        <row r="647">
          <cell r="A647">
            <v>119360</v>
          </cell>
          <cell r="E647">
            <v>114193</v>
          </cell>
        </row>
        <row r="648">
          <cell r="A648">
            <v>119361</v>
          </cell>
          <cell r="E648">
            <v>114196</v>
          </cell>
        </row>
        <row r="649">
          <cell r="A649">
            <v>119362</v>
          </cell>
          <cell r="E649">
            <v>114199</v>
          </cell>
        </row>
        <row r="650">
          <cell r="A650">
            <v>119363</v>
          </cell>
          <cell r="E650">
            <v>114213</v>
          </cell>
        </row>
        <row r="651">
          <cell r="A651">
            <v>119364</v>
          </cell>
          <cell r="E651">
            <v>114215</v>
          </cell>
        </row>
        <row r="652">
          <cell r="A652">
            <v>119367</v>
          </cell>
          <cell r="E652">
            <v>114220</v>
          </cell>
        </row>
        <row r="653">
          <cell r="A653">
            <v>119368</v>
          </cell>
          <cell r="E653">
            <v>114222</v>
          </cell>
        </row>
        <row r="654">
          <cell r="A654">
            <v>119369</v>
          </cell>
          <cell r="E654">
            <v>114225</v>
          </cell>
        </row>
        <row r="655">
          <cell r="A655">
            <v>119370</v>
          </cell>
          <cell r="E655">
            <v>114228</v>
          </cell>
        </row>
        <row r="656">
          <cell r="A656">
            <v>119373</v>
          </cell>
          <cell r="E656">
            <v>114229</v>
          </cell>
        </row>
        <row r="657">
          <cell r="A657">
            <v>119374</v>
          </cell>
          <cell r="E657">
            <v>114234</v>
          </cell>
        </row>
        <row r="658">
          <cell r="A658">
            <v>119376</v>
          </cell>
          <cell r="E658">
            <v>114250</v>
          </cell>
        </row>
        <row r="659">
          <cell r="A659">
            <v>119377</v>
          </cell>
          <cell r="E659">
            <v>114253</v>
          </cell>
        </row>
        <row r="660">
          <cell r="A660">
            <v>119378</v>
          </cell>
          <cell r="E660">
            <v>114262</v>
          </cell>
        </row>
        <row r="661">
          <cell r="A661">
            <v>119380</v>
          </cell>
          <cell r="E661">
            <v>114268</v>
          </cell>
        </row>
        <row r="662">
          <cell r="A662">
            <v>119381</v>
          </cell>
          <cell r="E662">
            <v>114274</v>
          </cell>
        </row>
        <row r="663">
          <cell r="A663">
            <v>119382</v>
          </cell>
          <cell r="E663">
            <v>114279</v>
          </cell>
        </row>
        <row r="664">
          <cell r="A664">
            <v>119383</v>
          </cell>
          <cell r="E664">
            <v>114284</v>
          </cell>
        </row>
        <row r="665">
          <cell r="A665">
            <v>119386</v>
          </cell>
          <cell r="E665">
            <v>114286</v>
          </cell>
        </row>
        <row r="666">
          <cell r="A666">
            <v>119387</v>
          </cell>
          <cell r="E666">
            <v>114293</v>
          </cell>
        </row>
        <row r="667">
          <cell r="A667">
            <v>119389</v>
          </cell>
          <cell r="E667">
            <v>114315</v>
          </cell>
        </row>
        <row r="668">
          <cell r="A668">
            <v>119395</v>
          </cell>
          <cell r="E668">
            <v>114322</v>
          </cell>
        </row>
        <row r="669">
          <cell r="A669">
            <v>119398</v>
          </cell>
          <cell r="E669">
            <v>114324</v>
          </cell>
        </row>
        <row r="670">
          <cell r="A670">
            <v>119399</v>
          </cell>
          <cell r="E670">
            <v>114325</v>
          </cell>
        </row>
        <row r="671">
          <cell r="A671">
            <v>119401</v>
          </cell>
          <cell r="E671">
            <v>114326</v>
          </cell>
        </row>
        <row r="672">
          <cell r="A672">
            <v>119402</v>
          </cell>
          <cell r="E672">
            <v>114334</v>
          </cell>
        </row>
        <row r="673">
          <cell r="A673">
            <v>119403</v>
          </cell>
          <cell r="E673">
            <v>114342</v>
          </cell>
        </row>
        <row r="674">
          <cell r="A674">
            <v>119404</v>
          </cell>
          <cell r="E674">
            <v>114350</v>
          </cell>
        </row>
        <row r="675">
          <cell r="A675">
            <v>119405</v>
          </cell>
          <cell r="E675">
            <v>114351</v>
          </cell>
        </row>
        <row r="676">
          <cell r="A676">
            <v>119406</v>
          </cell>
          <cell r="E676">
            <v>114352</v>
          </cell>
        </row>
        <row r="677">
          <cell r="A677">
            <v>119408</v>
          </cell>
          <cell r="E677">
            <v>114355</v>
          </cell>
        </row>
        <row r="678">
          <cell r="A678">
            <v>119409</v>
          </cell>
          <cell r="E678">
            <v>114365</v>
          </cell>
        </row>
        <row r="679">
          <cell r="A679">
            <v>119410</v>
          </cell>
          <cell r="E679">
            <v>114379</v>
          </cell>
        </row>
        <row r="680">
          <cell r="A680">
            <v>119412</v>
          </cell>
          <cell r="E680">
            <v>114388</v>
          </cell>
        </row>
        <row r="681">
          <cell r="A681">
            <v>119414</v>
          </cell>
          <cell r="E681">
            <v>114390</v>
          </cell>
        </row>
        <row r="682">
          <cell r="A682">
            <v>119416</v>
          </cell>
          <cell r="E682">
            <v>114391</v>
          </cell>
        </row>
        <row r="683">
          <cell r="A683">
            <v>119418</v>
          </cell>
          <cell r="E683">
            <v>114398</v>
          </cell>
        </row>
        <row r="684">
          <cell r="A684">
            <v>119432</v>
          </cell>
          <cell r="E684">
            <v>114405</v>
          </cell>
        </row>
        <row r="685">
          <cell r="A685">
            <v>119433</v>
          </cell>
          <cell r="E685">
            <v>114410</v>
          </cell>
        </row>
        <row r="686">
          <cell r="A686">
            <v>119435</v>
          </cell>
          <cell r="E686">
            <v>114418</v>
          </cell>
        </row>
        <row r="687">
          <cell r="A687">
            <v>119437</v>
          </cell>
          <cell r="E687">
            <v>114435</v>
          </cell>
        </row>
        <row r="688">
          <cell r="A688">
            <v>119438</v>
          </cell>
          <cell r="E688">
            <v>114439</v>
          </cell>
        </row>
        <row r="689">
          <cell r="A689">
            <v>119440</v>
          </cell>
          <cell r="E689">
            <v>114456</v>
          </cell>
        </row>
        <row r="690">
          <cell r="A690">
            <v>119441</v>
          </cell>
          <cell r="E690">
            <v>114457</v>
          </cell>
        </row>
        <row r="691">
          <cell r="A691">
            <v>119443</v>
          </cell>
          <cell r="E691">
            <v>114458</v>
          </cell>
        </row>
        <row r="692">
          <cell r="A692">
            <v>119445</v>
          </cell>
          <cell r="E692">
            <v>114461</v>
          </cell>
        </row>
        <row r="693">
          <cell r="A693">
            <v>119452</v>
          </cell>
          <cell r="E693">
            <v>114481</v>
          </cell>
        </row>
        <row r="694">
          <cell r="A694">
            <v>119454</v>
          </cell>
          <cell r="E694">
            <v>114486</v>
          </cell>
        </row>
        <row r="695">
          <cell r="A695">
            <v>119462</v>
          </cell>
          <cell r="E695">
            <v>114491</v>
          </cell>
        </row>
        <row r="696">
          <cell r="A696">
            <v>119464</v>
          </cell>
          <cell r="E696">
            <v>114513</v>
          </cell>
        </row>
        <row r="697">
          <cell r="A697">
            <v>119465</v>
          </cell>
          <cell r="E697">
            <v>114518</v>
          </cell>
        </row>
        <row r="698">
          <cell r="A698">
            <v>119466</v>
          </cell>
          <cell r="E698">
            <v>114519</v>
          </cell>
        </row>
        <row r="699">
          <cell r="A699">
            <v>119467</v>
          </cell>
          <cell r="E699">
            <v>114523</v>
          </cell>
        </row>
        <row r="700">
          <cell r="A700">
            <v>119468</v>
          </cell>
          <cell r="E700">
            <v>114524</v>
          </cell>
        </row>
        <row r="701">
          <cell r="A701">
            <v>119469</v>
          </cell>
          <cell r="E701">
            <v>114532</v>
          </cell>
        </row>
        <row r="702">
          <cell r="A702">
            <v>119470</v>
          </cell>
          <cell r="E702">
            <v>114533</v>
          </cell>
        </row>
        <row r="703">
          <cell r="A703">
            <v>119473</v>
          </cell>
          <cell r="E703">
            <v>114540</v>
          </cell>
        </row>
        <row r="704">
          <cell r="A704">
            <v>119474</v>
          </cell>
          <cell r="E704">
            <v>114542</v>
          </cell>
        </row>
        <row r="705">
          <cell r="A705">
            <v>119481</v>
          </cell>
          <cell r="E705">
            <v>114543</v>
          </cell>
        </row>
        <row r="706">
          <cell r="A706">
            <v>119482</v>
          </cell>
          <cell r="E706">
            <v>114546</v>
          </cell>
        </row>
        <row r="707">
          <cell r="A707">
            <v>119483</v>
          </cell>
          <cell r="E707">
            <v>114547</v>
          </cell>
        </row>
        <row r="708">
          <cell r="A708">
            <v>119484</v>
          </cell>
          <cell r="E708">
            <v>114548</v>
          </cell>
        </row>
        <row r="709">
          <cell r="A709">
            <v>119488</v>
          </cell>
          <cell r="E709">
            <v>114549</v>
          </cell>
        </row>
        <row r="710">
          <cell r="A710">
            <v>119489</v>
          </cell>
          <cell r="E710">
            <v>114553</v>
          </cell>
        </row>
        <row r="711">
          <cell r="A711">
            <v>119490</v>
          </cell>
          <cell r="E711">
            <v>114554</v>
          </cell>
        </row>
        <row r="712">
          <cell r="A712">
            <v>119491</v>
          </cell>
          <cell r="E712">
            <v>114558</v>
          </cell>
        </row>
        <row r="713">
          <cell r="A713">
            <v>119494</v>
          </cell>
          <cell r="E713">
            <v>114560</v>
          </cell>
        </row>
        <row r="714">
          <cell r="A714">
            <v>119495</v>
          </cell>
          <cell r="E714">
            <v>114562</v>
          </cell>
        </row>
        <row r="715">
          <cell r="A715">
            <v>119496</v>
          </cell>
          <cell r="E715">
            <v>114564</v>
          </cell>
        </row>
        <row r="716">
          <cell r="A716">
            <v>119497</v>
          </cell>
          <cell r="E716">
            <v>114567</v>
          </cell>
        </row>
        <row r="717">
          <cell r="A717">
            <v>119498</v>
          </cell>
          <cell r="E717">
            <v>114581</v>
          </cell>
        </row>
        <row r="718">
          <cell r="A718">
            <v>119500</v>
          </cell>
          <cell r="E718">
            <v>114583</v>
          </cell>
        </row>
        <row r="719">
          <cell r="A719">
            <v>119501</v>
          </cell>
          <cell r="E719">
            <v>114589</v>
          </cell>
        </row>
        <row r="720">
          <cell r="A720">
            <v>119503</v>
          </cell>
          <cell r="E720">
            <v>114600</v>
          </cell>
        </row>
        <row r="721">
          <cell r="A721">
            <v>119504</v>
          </cell>
          <cell r="E721">
            <v>114607</v>
          </cell>
        </row>
        <row r="722">
          <cell r="A722">
            <v>119505</v>
          </cell>
          <cell r="E722">
            <v>114611</v>
          </cell>
        </row>
        <row r="723">
          <cell r="A723">
            <v>119506</v>
          </cell>
          <cell r="E723">
            <v>114618</v>
          </cell>
        </row>
        <row r="724">
          <cell r="A724">
            <v>119509</v>
          </cell>
          <cell r="E724">
            <v>114623</v>
          </cell>
        </row>
        <row r="725">
          <cell r="A725">
            <v>119510</v>
          </cell>
          <cell r="E725">
            <v>114626</v>
          </cell>
        </row>
        <row r="726">
          <cell r="A726">
            <v>119511</v>
          </cell>
          <cell r="E726">
            <v>114628</v>
          </cell>
        </row>
        <row r="727">
          <cell r="A727">
            <v>119512</v>
          </cell>
          <cell r="E727">
            <v>114630</v>
          </cell>
        </row>
        <row r="728">
          <cell r="A728">
            <v>119514</v>
          </cell>
          <cell r="E728">
            <v>114634</v>
          </cell>
        </row>
        <row r="729">
          <cell r="A729">
            <v>119515</v>
          </cell>
          <cell r="E729">
            <v>114638</v>
          </cell>
        </row>
        <row r="730">
          <cell r="A730">
            <v>119523</v>
          </cell>
          <cell r="E730">
            <v>114639</v>
          </cell>
        </row>
        <row r="731">
          <cell r="A731">
            <v>119525</v>
          </cell>
          <cell r="E731">
            <v>114640</v>
          </cell>
        </row>
        <row r="732">
          <cell r="A732">
            <v>119526</v>
          </cell>
          <cell r="E732">
            <v>114657</v>
          </cell>
        </row>
        <row r="733">
          <cell r="A733">
            <v>119529</v>
          </cell>
          <cell r="E733">
            <v>114659</v>
          </cell>
        </row>
        <row r="734">
          <cell r="A734">
            <v>119530</v>
          </cell>
          <cell r="E734">
            <v>114667</v>
          </cell>
        </row>
        <row r="735">
          <cell r="A735">
            <v>119532</v>
          </cell>
          <cell r="E735">
            <v>114669</v>
          </cell>
        </row>
        <row r="736">
          <cell r="A736">
            <v>119534</v>
          </cell>
          <cell r="E736">
            <v>114670</v>
          </cell>
        </row>
        <row r="737">
          <cell r="A737">
            <v>119535</v>
          </cell>
          <cell r="E737">
            <v>114686</v>
          </cell>
        </row>
        <row r="738">
          <cell r="A738">
            <v>119537</v>
          </cell>
          <cell r="E738">
            <v>114687</v>
          </cell>
        </row>
        <row r="739">
          <cell r="A739">
            <v>119538</v>
          </cell>
          <cell r="E739">
            <v>114695</v>
          </cell>
        </row>
        <row r="740">
          <cell r="A740">
            <v>119539</v>
          </cell>
          <cell r="E740">
            <v>114700</v>
          </cell>
        </row>
        <row r="741">
          <cell r="A741">
            <v>119541</v>
          </cell>
          <cell r="E741">
            <v>114701</v>
          </cell>
        </row>
        <row r="742">
          <cell r="A742">
            <v>119542</v>
          </cell>
          <cell r="E742">
            <v>114702</v>
          </cell>
        </row>
        <row r="743">
          <cell r="A743">
            <v>119543</v>
          </cell>
          <cell r="E743">
            <v>114703</v>
          </cell>
        </row>
        <row r="744">
          <cell r="A744">
            <v>119544</v>
          </cell>
          <cell r="E744">
            <v>114706</v>
          </cell>
        </row>
        <row r="745">
          <cell r="A745">
            <v>119545</v>
          </cell>
          <cell r="E745">
            <v>114713</v>
          </cell>
        </row>
        <row r="746">
          <cell r="A746">
            <v>119547</v>
          </cell>
          <cell r="E746">
            <v>114715</v>
          </cell>
        </row>
        <row r="747">
          <cell r="A747">
            <v>119549</v>
          </cell>
          <cell r="E747">
            <v>114732</v>
          </cell>
        </row>
        <row r="748">
          <cell r="A748">
            <v>119550</v>
          </cell>
          <cell r="E748">
            <v>114738</v>
          </cell>
        </row>
        <row r="749">
          <cell r="A749">
            <v>119553</v>
          </cell>
          <cell r="E749">
            <v>114741</v>
          </cell>
        </row>
        <row r="750">
          <cell r="A750">
            <v>119554</v>
          </cell>
          <cell r="E750">
            <v>114757</v>
          </cell>
        </row>
        <row r="751">
          <cell r="A751">
            <v>119555</v>
          </cell>
          <cell r="E751">
            <v>114763</v>
          </cell>
        </row>
        <row r="752">
          <cell r="A752">
            <v>119556</v>
          </cell>
          <cell r="E752">
            <v>114764</v>
          </cell>
        </row>
        <row r="753">
          <cell r="A753">
            <v>119557</v>
          </cell>
          <cell r="E753">
            <v>114765</v>
          </cell>
        </row>
        <row r="754">
          <cell r="A754">
            <v>119559</v>
          </cell>
          <cell r="E754">
            <v>114766</v>
          </cell>
        </row>
        <row r="755">
          <cell r="A755">
            <v>119560</v>
          </cell>
          <cell r="E755">
            <v>114767</v>
          </cell>
        </row>
        <row r="756">
          <cell r="A756">
            <v>119563</v>
          </cell>
          <cell r="E756">
            <v>114769</v>
          </cell>
        </row>
        <row r="757">
          <cell r="A757">
            <v>119564</v>
          </cell>
          <cell r="E757">
            <v>114772</v>
          </cell>
        </row>
        <row r="758">
          <cell r="A758">
            <v>119566</v>
          </cell>
          <cell r="E758">
            <v>114782</v>
          </cell>
        </row>
        <row r="759">
          <cell r="A759">
            <v>119568</v>
          </cell>
          <cell r="E759">
            <v>114788</v>
          </cell>
        </row>
        <row r="760">
          <cell r="A760">
            <v>119569</v>
          </cell>
          <cell r="E760">
            <v>114792</v>
          </cell>
        </row>
        <row r="761">
          <cell r="A761">
            <v>119570</v>
          </cell>
          <cell r="E761">
            <v>114802</v>
          </cell>
        </row>
        <row r="762">
          <cell r="A762">
            <v>119574</v>
          </cell>
          <cell r="E762">
            <v>114820</v>
          </cell>
        </row>
        <row r="763">
          <cell r="A763">
            <v>119575</v>
          </cell>
          <cell r="E763">
            <v>114823</v>
          </cell>
        </row>
        <row r="764">
          <cell r="A764">
            <v>119576</v>
          </cell>
          <cell r="E764">
            <v>114827</v>
          </cell>
        </row>
        <row r="765">
          <cell r="A765">
            <v>119579</v>
          </cell>
          <cell r="E765">
            <v>114838</v>
          </cell>
        </row>
        <row r="766">
          <cell r="A766">
            <v>119580</v>
          </cell>
          <cell r="E766">
            <v>114840</v>
          </cell>
        </row>
        <row r="767">
          <cell r="A767">
            <v>119582</v>
          </cell>
          <cell r="E767">
            <v>114843</v>
          </cell>
        </row>
        <row r="768">
          <cell r="A768">
            <v>119586</v>
          </cell>
          <cell r="E768">
            <v>114846</v>
          </cell>
        </row>
        <row r="769">
          <cell r="A769">
            <v>119587</v>
          </cell>
          <cell r="E769">
            <v>114847</v>
          </cell>
        </row>
        <row r="770">
          <cell r="A770">
            <v>119592</v>
          </cell>
          <cell r="E770">
            <v>114848</v>
          </cell>
        </row>
        <row r="771">
          <cell r="A771">
            <v>119593</v>
          </cell>
          <cell r="E771">
            <v>114849</v>
          </cell>
        </row>
        <row r="772">
          <cell r="A772">
            <v>119596</v>
          </cell>
          <cell r="E772">
            <v>114851</v>
          </cell>
        </row>
        <row r="773">
          <cell r="A773">
            <v>119599</v>
          </cell>
          <cell r="E773">
            <v>114853</v>
          </cell>
        </row>
        <row r="774">
          <cell r="A774">
            <v>119601</v>
          </cell>
          <cell r="E774">
            <v>114854</v>
          </cell>
        </row>
        <row r="775">
          <cell r="A775">
            <v>119602</v>
          </cell>
          <cell r="E775">
            <v>114855</v>
          </cell>
        </row>
        <row r="776">
          <cell r="A776">
            <v>119604</v>
          </cell>
          <cell r="E776">
            <v>114857</v>
          </cell>
        </row>
        <row r="777">
          <cell r="A777">
            <v>119605</v>
          </cell>
          <cell r="E777">
            <v>114859</v>
          </cell>
        </row>
        <row r="778">
          <cell r="A778">
            <v>119606</v>
          </cell>
          <cell r="E778">
            <v>114861</v>
          </cell>
        </row>
        <row r="779">
          <cell r="A779">
            <v>119609</v>
          </cell>
          <cell r="E779">
            <v>114864</v>
          </cell>
        </row>
        <row r="780">
          <cell r="A780">
            <v>119610</v>
          </cell>
          <cell r="E780">
            <v>114865</v>
          </cell>
        </row>
        <row r="781">
          <cell r="A781">
            <v>119611</v>
          </cell>
          <cell r="E781">
            <v>114867</v>
          </cell>
        </row>
        <row r="782">
          <cell r="A782">
            <v>119612</v>
          </cell>
          <cell r="E782">
            <v>114868</v>
          </cell>
        </row>
        <row r="783">
          <cell r="A783">
            <v>119613</v>
          </cell>
          <cell r="E783">
            <v>114869</v>
          </cell>
        </row>
        <row r="784">
          <cell r="A784">
            <v>119614</v>
          </cell>
          <cell r="E784">
            <v>114870</v>
          </cell>
        </row>
        <row r="785">
          <cell r="A785">
            <v>119615</v>
          </cell>
          <cell r="E785">
            <v>114871</v>
          </cell>
        </row>
        <row r="786">
          <cell r="A786">
            <v>119617</v>
          </cell>
          <cell r="E786">
            <v>114872</v>
          </cell>
        </row>
        <row r="787">
          <cell r="A787">
            <v>119620</v>
          </cell>
          <cell r="E787">
            <v>114874</v>
          </cell>
        </row>
        <row r="788">
          <cell r="A788">
            <v>119621</v>
          </cell>
          <cell r="E788">
            <v>114875</v>
          </cell>
        </row>
        <row r="789">
          <cell r="A789">
            <v>119622</v>
          </cell>
          <cell r="E789">
            <v>114876</v>
          </cell>
        </row>
        <row r="790">
          <cell r="A790">
            <v>119623</v>
          </cell>
          <cell r="E790">
            <v>114880</v>
          </cell>
        </row>
        <row r="791">
          <cell r="A791">
            <v>119625</v>
          </cell>
          <cell r="E791">
            <v>114883</v>
          </cell>
        </row>
        <row r="792">
          <cell r="A792">
            <v>119626</v>
          </cell>
          <cell r="E792">
            <v>114888</v>
          </cell>
        </row>
        <row r="793">
          <cell r="A793">
            <v>119627</v>
          </cell>
          <cell r="E793">
            <v>114889</v>
          </cell>
        </row>
        <row r="794">
          <cell r="A794">
            <v>119628</v>
          </cell>
          <cell r="E794">
            <v>114890</v>
          </cell>
        </row>
        <row r="795">
          <cell r="A795">
            <v>119629</v>
          </cell>
          <cell r="E795">
            <v>114892</v>
          </cell>
        </row>
        <row r="796">
          <cell r="A796">
            <v>119630</v>
          </cell>
          <cell r="E796">
            <v>114894</v>
          </cell>
        </row>
        <row r="797">
          <cell r="A797">
            <v>119632</v>
          </cell>
          <cell r="E797">
            <v>114993</v>
          </cell>
        </row>
        <row r="798">
          <cell r="A798">
            <v>119633</v>
          </cell>
          <cell r="E798">
            <v>115094</v>
          </cell>
        </row>
        <row r="799">
          <cell r="A799">
            <v>119636</v>
          </cell>
          <cell r="E799">
            <v>115137</v>
          </cell>
        </row>
        <row r="800">
          <cell r="A800">
            <v>119643</v>
          </cell>
          <cell r="E800">
            <v>115153</v>
          </cell>
        </row>
        <row r="801">
          <cell r="A801">
            <v>119644</v>
          </cell>
          <cell r="E801">
            <v>115411</v>
          </cell>
        </row>
        <row r="802">
          <cell r="A802">
            <v>119645</v>
          </cell>
          <cell r="E802">
            <v>115463</v>
          </cell>
        </row>
        <row r="803">
          <cell r="A803">
            <v>119646</v>
          </cell>
          <cell r="E803">
            <v>115824</v>
          </cell>
        </row>
        <row r="804">
          <cell r="A804">
            <v>119647</v>
          </cell>
          <cell r="E804">
            <v>115859</v>
          </cell>
        </row>
        <row r="805">
          <cell r="A805">
            <v>119649</v>
          </cell>
          <cell r="E805">
            <v>115916</v>
          </cell>
        </row>
        <row r="806">
          <cell r="A806">
            <v>119650</v>
          </cell>
          <cell r="E806">
            <v>116088</v>
          </cell>
        </row>
        <row r="807">
          <cell r="A807">
            <v>119651</v>
          </cell>
          <cell r="E807">
            <v>116105</v>
          </cell>
        </row>
        <row r="808">
          <cell r="A808">
            <v>119652</v>
          </cell>
          <cell r="E808">
            <v>116116</v>
          </cell>
        </row>
        <row r="809">
          <cell r="A809">
            <v>119653</v>
          </cell>
          <cell r="E809">
            <v>116139</v>
          </cell>
        </row>
        <row r="810">
          <cell r="A810">
            <v>119655</v>
          </cell>
          <cell r="E810">
            <v>116171</v>
          </cell>
        </row>
        <row r="811">
          <cell r="A811">
            <v>119657</v>
          </cell>
          <cell r="E811">
            <v>116195</v>
          </cell>
        </row>
        <row r="812">
          <cell r="A812">
            <v>119660</v>
          </cell>
          <cell r="E812">
            <v>116202</v>
          </cell>
        </row>
        <row r="813">
          <cell r="A813">
            <v>119663</v>
          </cell>
          <cell r="E813">
            <v>116216</v>
          </cell>
        </row>
        <row r="814">
          <cell r="A814">
            <v>119665</v>
          </cell>
          <cell r="E814">
            <v>116226</v>
          </cell>
        </row>
        <row r="815">
          <cell r="A815">
            <v>119669</v>
          </cell>
          <cell r="E815">
            <v>116322</v>
          </cell>
        </row>
        <row r="816">
          <cell r="A816">
            <v>119670</v>
          </cell>
          <cell r="E816">
            <v>116502</v>
          </cell>
        </row>
        <row r="817">
          <cell r="A817">
            <v>119672</v>
          </cell>
          <cell r="E817">
            <v>116562</v>
          </cell>
        </row>
        <row r="818">
          <cell r="A818">
            <v>119673</v>
          </cell>
          <cell r="E818">
            <v>116619</v>
          </cell>
        </row>
        <row r="819">
          <cell r="A819">
            <v>119674</v>
          </cell>
          <cell r="E819">
            <v>116638</v>
          </cell>
        </row>
        <row r="820">
          <cell r="A820">
            <v>119680</v>
          </cell>
          <cell r="E820">
            <v>116671</v>
          </cell>
        </row>
        <row r="821">
          <cell r="A821">
            <v>119681</v>
          </cell>
          <cell r="E821">
            <v>116831</v>
          </cell>
        </row>
        <row r="822">
          <cell r="A822">
            <v>119682</v>
          </cell>
          <cell r="E822">
            <v>116895</v>
          </cell>
        </row>
        <row r="823">
          <cell r="A823">
            <v>119683</v>
          </cell>
          <cell r="E823">
            <v>116979</v>
          </cell>
        </row>
        <row r="824">
          <cell r="A824">
            <v>119684</v>
          </cell>
          <cell r="E824">
            <v>117042</v>
          </cell>
        </row>
        <row r="825">
          <cell r="A825">
            <v>119685</v>
          </cell>
          <cell r="E825">
            <v>117077</v>
          </cell>
        </row>
        <row r="826">
          <cell r="A826">
            <v>119686</v>
          </cell>
          <cell r="E826">
            <v>117100</v>
          </cell>
        </row>
        <row r="827">
          <cell r="A827">
            <v>119688</v>
          </cell>
          <cell r="E827">
            <v>117235</v>
          </cell>
        </row>
        <row r="828">
          <cell r="A828">
            <v>119696</v>
          </cell>
          <cell r="E828">
            <v>117284</v>
          </cell>
        </row>
        <row r="829">
          <cell r="A829">
            <v>119706</v>
          </cell>
          <cell r="E829">
            <v>117294</v>
          </cell>
        </row>
        <row r="830">
          <cell r="A830">
            <v>119708</v>
          </cell>
          <cell r="E830">
            <v>117363</v>
          </cell>
        </row>
        <row r="831">
          <cell r="A831">
            <v>119710</v>
          </cell>
          <cell r="E831">
            <v>117497</v>
          </cell>
        </row>
        <row r="832">
          <cell r="A832">
            <v>119718</v>
          </cell>
          <cell r="E832">
            <v>117534</v>
          </cell>
        </row>
        <row r="833">
          <cell r="A833">
            <v>119719</v>
          </cell>
          <cell r="E833">
            <v>117542</v>
          </cell>
        </row>
        <row r="834">
          <cell r="A834">
            <v>119721</v>
          </cell>
          <cell r="E834">
            <v>117563</v>
          </cell>
        </row>
        <row r="835">
          <cell r="A835">
            <v>119724</v>
          </cell>
          <cell r="E835">
            <v>117594</v>
          </cell>
        </row>
        <row r="836">
          <cell r="A836">
            <v>119728</v>
          </cell>
          <cell r="E836">
            <v>117615</v>
          </cell>
        </row>
        <row r="837">
          <cell r="A837">
            <v>119729</v>
          </cell>
          <cell r="E837">
            <v>117618</v>
          </cell>
        </row>
        <row r="838">
          <cell r="A838">
            <v>119730</v>
          </cell>
          <cell r="E838">
            <v>117623</v>
          </cell>
        </row>
        <row r="839">
          <cell r="A839">
            <v>119731</v>
          </cell>
          <cell r="E839">
            <v>117680</v>
          </cell>
        </row>
        <row r="840">
          <cell r="A840">
            <v>119732</v>
          </cell>
          <cell r="E840">
            <v>117685</v>
          </cell>
        </row>
        <row r="841">
          <cell r="A841">
            <v>119734</v>
          </cell>
          <cell r="E841">
            <v>117694</v>
          </cell>
        </row>
        <row r="842">
          <cell r="A842">
            <v>119735</v>
          </cell>
          <cell r="E842">
            <v>117706</v>
          </cell>
        </row>
        <row r="843">
          <cell r="A843">
            <v>119736</v>
          </cell>
          <cell r="E843">
            <v>117717</v>
          </cell>
        </row>
        <row r="844">
          <cell r="A844">
            <v>119737</v>
          </cell>
          <cell r="E844">
            <v>117724</v>
          </cell>
        </row>
        <row r="845">
          <cell r="A845">
            <v>119740</v>
          </cell>
          <cell r="E845">
            <v>117783</v>
          </cell>
        </row>
        <row r="846">
          <cell r="A846">
            <v>119742</v>
          </cell>
          <cell r="E846">
            <v>117810</v>
          </cell>
        </row>
        <row r="847">
          <cell r="A847">
            <v>119743</v>
          </cell>
          <cell r="E847">
            <v>117935</v>
          </cell>
        </row>
        <row r="848">
          <cell r="A848">
            <v>119746</v>
          </cell>
          <cell r="E848">
            <v>118016</v>
          </cell>
        </row>
        <row r="849">
          <cell r="A849">
            <v>119751</v>
          </cell>
          <cell r="E849">
            <v>118051</v>
          </cell>
        </row>
        <row r="850">
          <cell r="A850">
            <v>119754</v>
          </cell>
          <cell r="E850">
            <v>118061</v>
          </cell>
        </row>
        <row r="851">
          <cell r="A851">
            <v>119757</v>
          </cell>
          <cell r="E851">
            <v>118214</v>
          </cell>
        </row>
        <row r="852">
          <cell r="A852">
            <v>119760</v>
          </cell>
          <cell r="E852">
            <v>118227</v>
          </cell>
        </row>
        <row r="853">
          <cell r="A853">
            <v>119761</v>
          </cell>
          <cell r="E853">
            <v>118233</v>
          </cell>
        </row>
        <row r="854">
          <cell r="A854">
            <v>119768</v>
          </cell>
          <cell r="E854">
            <v>118298</v>
          </cell>
        </row>
        <row r="855">
          <cell r="A855">
            <v>119769</v>
          </cell>
          <cell r="E855">
            <v>118307</v>
          </cell>
        </row>
        <row r="856">
          <cell r="A856">
            <v>119770</v>
          </cell>
          <cell r="E856">
            <v>118373</v>
          </cell>
        </row>
        <row r="857">
          <cell r="A857">
            <v>119771</v>
          </cell>
          <cell r="E857">
            <v>118384</v>
          </cell>
        </row>
        <row r="858">
          <cell r="A858">
            <v>119772</v>
          </cell>
          <cell r="E858">
            <v>118385</v>
          </cell>
        </row>
        <row r="859">
          <cell r="A859">
            <v>119773</v>
          </cell>
          <cell r="E859">
            <v>118386</v>
          </cell>
        </row>
        <row r="860">
          <cell r="A860">
            <v>119775</v>
          </cell>
          <cell r="E860">
            <v>118387</v>
          </cell>
        </row>
        <row r="861">
          <cell r="A861">
            <v>119776</v>
          </cell>
          <cell r="E861">
            <v>118388</v>
          </cell>
        </row>
        <row r="862">
          <cell r="A862">
            <v>119777</v>
          </cell>
          <cell r="E862">
            <v>118389</v>
          </cell>
        </row>
        <row r="863">
          <cell r="A863">
            <v>119778</v>
          </cell>
          <cell r="E863">
            <v>118390</v>
          </cell>
        </row>
        <row r="864">
          <cell r="A864">
            <v>119779</v>
          </cell>
          <cell r="E864">
            <v>118391</v>
          </cell>
        </row>
        <row r="865">
          <cell r="A865">
            <v>119780</v>
          </cell>
          <cell r="E865">
            <v>118392</v>
          </cell>
        </row>
        <row r="866">
          <cell r="A866">
            <v>119781</v>
          </cell>
          <cell r="E866">
            <v>118396</v>
          </cell>
        </row>
        <row r="867">
          <cell r="A867">
            <v>119782</v>
          </cell>
          <cell r="E867">
            <v>118397</v>
          </cell>
        </row>
        <row r="868">
          <cell r="A868">
            <v>119783</v>
          </cell>
          <cell r="E868">
            <v>118399</v>
          </cell>
        </row>
        <row r="869">
          <cell r="A869">
            <v>119784</v>
          </cell>
          <cell r="E869">
            <v>118401</v>
          </cell>
        </row>
        <row r="870">
          <cell r="A870">
            <v>119785</v>
          </cell>
          <cell r="E870">
            <v>118404</v>
          </cell>
        </row>
        <row r="871">
          <cell r="A871">
            <v>119786</v>
          </cell>
          <cell r="E871">
            <v>118405</v>
          </cell>
        </row>
        <row r="872">
          <cell r="A872">
            <v>119787</v>
          </cell>
          <cell r="E872">
            <v>118407</v>
          </cell>
        </row>
        <row r="873">
          <cell r="A873">
            <v>119789</v>
          </cell>
          <cell r="E873">
            <v>118408</v>
          </cell>
        </row>
        <row r="874">
          <cell r="A874">
            <v>119790</v>
          </cell>
          <cell r="E874">
            <v>118409</v>
          </cell>
        </row>
        <row r="875">
          <cell r="A875">
            <v>119792</v>
          </cell>
          <cell r="E875">
            <v>118446</v>
          </cell>
        </row>
        <row r="876">
          <cell r="A876">
            <v>119794</v>
          </cell>
          <cell r="E876">
            <v>118451</v>
          </cell>
        </row>
        <row r="877">
          <cell r="A877">
            <v>119800</v>
          </cell>
          <cell r="E877">
            <v>118473</v>
          </cell>
        </row>
        <row r="878">
          <cell r="A878">
            <v>119821</v>
          </cell>
          <cell r="E878">
            <v>118484</v>
          </cell>
        </row>
        <row r="879">
          <cell r="A879">
            <v>119833</v>
          </cell>
          <cell r="E879">
            <v>118496</v>
          </cell>
        </row>
        <row r="880">
          <cell r="A880">
            <v>119834</v>
          </cell>
          <cell r="E880">
            <v>118507</v>
          </cell>
        </row>
        <row r="881">
          <cell r="A881">
            <v>119835</v>
          </cell>
          <cell r="E881">
            <v>118589</v>
          </cell>
        </row>
        <row r="882">
          <cell r="A882">
            <v>119837</v>
          </cell>
          <cell r="E882">
            <v>118597</v>
          </cell>
        </row>
        <row r="883">
          <cell r="A883">
            <v>119840</v>
          </cell>
          <cell r="E883">
            <v>118598</v>
          </cell>
        </row>
        <row r="884">
          <cell r="A884">
            <v>119842</v>
          </cell>
          <cell r="E884">
            <v>118599</v>
          </cell>
        </row>
        <row r="885">
          <cell r="A885">
            <v>119844</v>
          </cell>
          <cell r="E885">
            <v>118600</v>
          </cell>
        </row>
        <row r="886">
          <cell r="A886">
            <v>119845</v>
          </cell>
          <cell r="E886">
            <v>118601</v>
          </cell>
        </row>
        <row r="887">
          <cell r="A887">
            <v>119846</v>
          </cell>
          <cell r="E887">
            <v>118603</v>
          </cell>
        </row>
        <row r="888">
          <cell r="A888">
            <v>119847</v>
          </cell>
          <cell r="E888">
            <v>118604</v>
          </cell>
        </row>
        <row r="889">
          <cell r="A889">
            <v>119850</v>
          </cell>
          <cell r="E889">
            <v>118605</v>
          </cell>
        </row>
        <row r="890">
          <cell r="A890">
            <v>119853</v>
          </cell>
          <cell r="E890">
            <v>118606</v>
          </cell>
        </row>
        <row r="891">
          <cell r="A891">
            <v>119854</v>
          </cell>
          <cell r="E891">
            <v>118607</v>
          </cell>
        </row>
        <row r="892">
          <cell r="A892">
            <v>119855</v>
          </cell>
          <cell r="E892">
            <v>118610</v>
          </cell>
        </row>
        <row r="893">
          <cell r="A893">
            <v>119856</v>
          </cell>
          <cell r="E893">
            <v>118611</v>
          </cell>
        </row>
        <row r="894">
          <cell r="A894">
            <v>119858</v>
          </cell>
          <cell r="E894">
            <v>118613</v>
          </cell>
        </row>
        <row r="895">
          <cell r="A895">
            <v>119859</v>
          </cell>
          <cell r="E895">
            <v>118614</v>
          </cell>
        </row>
        <row r="896">
          <cell r="A896">
            <v>119861</v>
          </cell>
          <cell r="E896">
            <v>118615</v>
          </cell>
        </row>
        <row r="897">
          <cell r="A897">
            <v>119862</v>
          </cell>
          <cell r="E897">
            <v>118616</v>
          </cell>
        </row>
        <row r="898">
          <cell r="A898">
            <v>119863</v>
          </cell>
          <cell r="E898">
            <v>118617</v>
          </cell>
        </row>
        <row r="899">
          <cell r="A899">
            <v>119864</v>
          </cell>
          <cell r="E899">
            <v>118618</v>
          </cell>
        </row>
        <row r="900">
          <cell r="A900">
            <v>119868</v>
          </cell>
          <cell r="E900">
            <v>118619</v>
          </cell>
        </row>
        <row r="901">
          <cell r="A901">
            <v>119869</v>
          </cell>
          <cell r="E901">
            <v>118620</v>
          </cell>
        </row>
        <row r="902">
          <cell r="A902">
            <v>119870</v>
          </cell>
          <cell r="E902">
            <v>118621</v>
          </cell>
        </row>
        <row r="903">
          <cell r="A903">
            <v>119872</v>
          </cell>
          <cell r="E903">
            <v>118622</v>
          </cell>
        </row>
        <row r="904">
          <cell r="A904">
            <v>119874</v>
          </cell>
          <cell r="E904">
            <v>118623</v>
          </cell>
        </row>
        <row r="905">
          <cell r="A905">
            <v>119875</v>
          </cell>
          <cell r="E905">
            <v>118624</v>
          </cell>
        </row>
        <row r="906">
          <cell r="A906">
            <v>119876</v>
          </cell>
          <cell r="E906">
            <v>118625</v>
          </cell>
        </row>
        <row r="907">
          <cell r="A907">
            <v>119877</v>
          </cell>
          <cell r="E907">
            <v>118626</v>
          </cell>
        </row>
        <row r="908">
          <cell r="A908">
            <v>119878</v>
          </cell>
          <cell r="E908">
            <v>118627</v>
          </cell>
        </row>
        <row r="909">
          <cell r="A909">
            <v>119880</v>
          </cell>
          <cell r="E909">
            <v>118629</v>
          </cell>
        </row>
        <row r="910">
          <cell r="A910">
            <v>119882</v>
          </cell>
          <cell r="E910">
            <v>118630</v>
          </cell>
        </row>
        <row r="911">
          <cell r="A911">
            <v>119883</v>
          </cell>
          <cell r="E911">
            <v>118632</v>
          </cell>
        </row>
        <row r="912">
          <cell r="A912">
            <v>119884</v>
          </cell>
          <cell r="E912">
            <v>118633</v>
          </cell>
        </row>
        <row r="913">
          <cell r="A913">
            <v>119885</v>
          </cell>
          <cell r="E913">
            <v>118634</v>
          </cell>
        </row>
        <row r="914">
          <cell r="A914">
            <v>119886</v>
          </cell>
          <cell r="E914">
            <v>118635</v>
          </cell>
        </row>
        <row r="915">
          <cell r="A915">
            <v>119890</v>
          </cell>
          <cell r="E915">
            <v>118636</v>
          </cell>
        </row>
        <row r="916">
          <cell r="A916">
            <v>119891</v>
          </cell>
          <cell r="E916">
            <v>118638</v>
          </cell>
        </row>
        <row r="917">
          <cell r="A917">
            <v>119895</v>
          </cell>
          <cell r="E917">
            <v>118639</v>
          </cell>
        </row>
        <row r="918">
          <cell r="A918">
            <v>119896</v>
          </cell>
          <cell r="E918">
            <v>118640</v>
          </cell>
        </row>
        <row r="919">
          <cell r="A919">
            <v>119898</v>
          </cell>
          <cell r="E919">
            <v>118641</v>
          </cell>
        </row>
        <row r="920">
          <cell r="A920">
            <v>119900</v>
          </cell>
          <cell r="E920">
            <v>118643</v>
          </cell>
        </row>
        <row r="921">
          <cell r="A921">
            <v>119902</v>
          </cell>
          <cell r="E921">
            <v>118644</v>
          </cell>
        </row>
        <row r="922">
          <cell r="A922">
            <v>119904</v>
          </cell>
          <cell r="E922">
            <v>118645</v>
          </cell>
        </row>
        <row r="923">
          <cell r="A923">
            <v>119905</v>
          </cell>
          <cell r="E923">
            <v>118646</v>
          </cell>
        </row>
        <row r="924">
          <cell r="A924">
            <v>119906</v>
          </cell>
          <cell r="E924">
            <v>118650</v>
          </cell>
        </row>
        <row r="925">
          <cell r="A925">
            <v>119907</v>
          </cell>
          <cell r="E925">
            <v>118652</v>
          </cell>
        </row>
        <row r="926">
          <cell r="A926">
            <v>119908</v>
          </cell>
          <cell r="E926">
            <v>118653</v>
          </cell>
        </row>
        <row r="927">
          <cell r="A927">
            <v>119909</v>
          </cell>
          <cell r="E927">
            <v>118654</v>
          </cell>
        </row>
        <row r="928">
          <cell r="A928">
            <v>119910</v>
          </cell>
          <cell r="E928">
            <v>118655</v>
          </cell>
        </row>
        <row r="929">
          <cell r="A929">
            <v>119911</v>
          </cell>
          <cell r="E929">
            <v>118656</v>
          </cell>
        </row>
        <row r="930">
          <cell r="A930">
            <v>119912</v>
          </cell>
          <cell r="E930">
            <v>118657</v>
          </cell>
        </row>
        <row r="931">
          <cell r="A931">
            <v>119914</v>
          </cell>
          <cell r="E931">
            <v>118658</v>
          </cell>
        </row>
        <row r="932">
          <cell r="A932">
            <v>119925</v>
          </cell>
          <cell r="E932">
            <v>118659</v>
          </cell>
        </row>
        <row r="933">
          <cell r="A933">
            <v>119928</v>
          </cell>
          <cell r="E933">
            <v>118660</v>
          </cell>
        </row>
        <row r="934">
          <cell r="A934">
            <v>119929</v>
          </cell>
          <cell r="E934">
            <v>118661</v>
          </cell>
        </row>
        <row r="935">
          <cell r="A935">
            <v>119934</v>
          </cell>
          <cell r="E935">
            <v>118662</v>
          </cell>
        </row>
        <row r="936">
          <cell r="A936">
            <v>119935</v>
          </cell>
          <cell r="E936">
            <v>118663</v>
          </cell>
        </row>
        <row r="937">
          <cell r="A937">
            <v>119937</v>
          </cell>
          <cell r="E937">
            <v>118664</v>
          </cell>
        </row>
        <row r="938">
          <cell r="A938">
            <v>119940</v>
          </cell>
          <cell r="E938">
            <v>118665</v>
          </cell>
        </row>
        <row r="939">
          <cell r="A939">
            <v>119944</v>
          </cell>
          <cell r="E939">
            <v>118666</v>
          </cell>
        </row>
        <row r="940">
          <cell r="A940">
            <v>119948</v>
          </cell>
          <cell r="E940">
            <v>118667</v>
          </cell>
        </row>
        <row r="941">
          <cell r="A941">
            <v>119950</v>
          </cell>
          <cell r="E941">
            <v>118670</v>
          </cell>
        </row>
        <row r="942">
          <cell r="A942">
            <v>119952</v>
          </cell>
          <cell r="E942">
            <v>118672</v>
          </cell>
        </row>
        <row r="943">
          <cell r="A943">
            <v>119953</v>
          </cell>
          <cell r="E943">
            <v>118673</v>
          </cell>
        </row>
        <row r="944">
          <cell r="A944">
            <v>119954</v>
          </cell>
          <cell r="E944">
            <v>118674</v>
          </cell>
        </row>
        <row r="945">
          <cell r="A945">
            <v>119956</v>
          </cell>
          <cell r="E945">
            <v>118675</v>
          </cell>
        </row>
        <row r="946">
          <cell r="A946">
            <v>119959</v>
          </cell>
          <cell r="E946">
            <v>118676</v>
          </cell>
        </row>
        <row r="947">
          <cell r="A947">
            <v>119960</v>
          </cell>
          <cell r="E947">
            <v>118686</v>
          </cell>
        </row>
        <row r="948">
          <cell r="A948">
            <v>119962</v>
          </cell>
          <cell r="E948">
            <v>118687</v>
          </cell>
        </row>
        <row r="949">
          <cell r="A949">
            <v>119963</v>
          </cell>
          <cell r="E949">
            <v>118688</v>
          </cell>
        </row>
        <row r="950">
          <cell r="A950">
            <v>119964</v>
          </cell>
          <cell r="E950">
            <v>118689</v>
          </cell>
        </row>
        <row r="951">
          <cell r="A951">
            <v>119966</v>
          </cell>
          <cell r="E951">
            <v>118690</v>
          </cell>
        </row>
        <row r="952">
          <cell r="A952">
            <v>119969</v>
          </cell>
          <cell r="E952">
            <v>118766</v>
          </cell>
        </row>
        <row r="953">
          <cell r="A953">
            <v>119971</v>
          </cell>
          <cell r="E953">
            <v>118778</v>
          </cell>
        </row>
        <row r="954">
          <cell r="A954">
            <v>119972</v>
          </cell>
          <cell r="E954">
            <v>118791</v>
          </cell>
        </row>
        <row r="955">
          <cell r="A955">
            <v>119973</v>
          </cell>
          <cell r="E955">
            <v>118812</v>
          </cell>
        </row>
        <row r="956">
          <cell r="A956">
            <v>119974</v>
          </cell>
          <cell r="E956">
            <v>118829</v>
          </cell>
        </row>
        <row r="957">
          <cell r="A957">
            <v>119976</v>
          </cell>
          <cell r="E957">
            <v>118832</v>
          </cell>
        </row>
        <row r="958">
          <cell r="A958">
            <v>119979</v>
          </cell>
          <cell r="E958">
            <v>118833</v>
          </cell>
        </row>
        <row r="959">
          <cell r="A959">
            <v>119980</v>
          </cell>
          <cell r="E959">
            <v>118847</v>
          </cell>
        </row>
        <row r="960">
          <cell r="A960">
            <v>119982</v>
          </cell>
          <cell r="E960">
            <v>118852</v>
          </cell>
        </row>
        <row r="961">
          <cell r="A961">
            <v>119986</v>
          </cell>
          <cell r="E961">
            <v>118853</v>
          </cell>
        </row>
        <row r="962">
          <cell r="A962">
            <v>119990</v>
          </cell>
          <cell r="E962">
            <v>118858</v>
          </cell>
        </row>
        <row r="963">
          <cell r="A963">
            <v>119992</v>
          </cell>
          <cell r="E963">
            <v>118881</v>
          </cell>
        </row>
        <row r="964">
          <cell r="A964">
            <v>119994</v>
          </cell>
          <cell r="E964">
            <v>118883</v>
          </cell>
        </row>
        <row r="965">
          <cell r="A965">
            <v>119995</v>
          </cell>
          <cell r="E965">
            <v>118885</v>
          </cell>
        </row>
        <row r="966">
          <cell r="A966">
            <v>119996</v>
          </cell>
          <cell r="E966">
            <v>118887</v>
          </cell>
        </row>
        <row r="967">
          <cell r="A967">
            <v>119998</v>
          </cell>
          <cell r="E967">
            <v>118888</v>
          </cell>
        </row>
        <row r="968">
          <cell r="A968">
            <v>120000</v>
          </cell>
          <cell r="E968">
            <v>118889</v>
          </cell>
        </row>
        <row r="969">
          <cell r="A969">
            <v>120002</v>
          </cell>
          <cell r="E969">
            <v>118890</v>
          </cell>
        </row>
        <row r="970">
          <cell r="A970">
            <v>120003</v>
          </cell>
          <cell r="E970">
            <v>118891</v>
          </cell>
        </row>
        <row r="971">
          <cell r="A971">
            <v>120005</v>
          </cell>
          <cell r="E971">
            <v>118892</v>
          </cell>
        </row>
        <row r="972">
          <cell r="A972">
            <v>120006</v>
          </cell>
          <cell r="E972">
            <v>118893</v>
          </cell>
        </row>
        <row r="973">
          <cell r="A973">
            <v>120009</v>
          </cell>
          <cell r="E973">
            <v>118894</v>
          </cell>
        </row>
        <row r="974">
          <cell r="A974">
            <v>120011</v>
          </cell>
          <cell r="E974">
            <v>118895</v>
          </cell>
        </row>
        <row r="975">
          <cell r="A975">
            <v>120013</v>
          </cell>
          <cell r="E975">
            <v>118896</v>
          </cell>
        </row>
        <row r="976">
          <cell r="A976">
            <v>120017</v>
          </cell>
          <cell r="E976">
            <v>118897</v>
          </cell>
        </row>
        <row r="977">
          <cell r="A977">
            <v>120018</v>
          </cell>
          <cell r="E977">
            <v>118898</v>
          </cell>
        </row>
        <row r="978">
          <cell r="A978">
            <v>120028</v>
          </cell>
          <cell r="E978">
            <v>118899</v>
          </cell>
        </row>
        <row r="979">
          <cell r="A979">
            <v>120033</v>
          </cell>
          <cell r="E979">
            <v>118900</v>
          </cell>
        </row>
        <row r="980">
          <cell r="A980">
            <v>120034</v>
          </cell>
          <cell r="E980">
            <v>118907</v>
          </cell>
        </row>
        <row r="981">
          <cell r="A981">
            <v>120036</v>
          </cell>
          <cell r="E981">
            <v>118908</v>
          </cell>
        </row>
        <row r="982">
          <cell r="A982">
            <v>120038</v>
          </cell>
          <cell r="E982">
            <v>118909</v>
          </cell>
        </row>
        <row r="983">
          <cell r="A983">
            <v>120040</v>
          </cell>
          <cell r="E983">
            <v>118910</v>
          </cell>
        </row>
        <row r="984">
          <cell r="A984">
            <v>120043</v>
          </cell>
          <cell r="E984">
            <v>118917</v>
          </cell>
        </row>
        <row r="985">
          <cell r="A985">
            <v>120044</v>
          </cell>
          <cell r="E985">
            <v>118919</v>
          </cell>
        </row>
        <row r="986">
          <cell r="A986">
            <v>120045</v>
          </cell>
          <cell r="E986">
            <v>118922</v>
          </cell>
        </row>
        <row r="987">
          <cell r="A987">
            <v>120046</v>
          </cell>
          <cell r="E987">
            <v>118967</v>
          </cell>
        </row>
        <row r="988">
          <cell r="A988">
            <v>120047</v>
          </cell>
          <cell r="E988">
            <v>119012</v>
          </cell>
        </row>
        <row r="989">
          <cell r="A989">
            <v>120048</v>
          </cell>
          <cell r="E989">
            <v>119040</v>
          </cell>
        </row>
        <row r="990">
          <cell r="A990">
            <v>120049</v>
          </cell>
          <cell r="E990">
            <v>119045</v>
          </cell>
        </row>
        <row r="991">
          <cell r="A991">
            <v>120052</v>
          </cell>
          <cell r="E991">
            <v>119053</v>
          </cell>
        </row>
        <row r="992">
          <cell r="A992">
            <v>120053</v>
          </cell>
          <cell r="E992">
            <v>119071</v>
          </cell>
        </row>
        <row r="993">
          <cell r="A993">
            <v>120055</v>
          </cell>
          <cell r="E993">
            <v>119076</v>
          </cell>
        </row>
        <row r="994">
          <cell r="A994">
            <v>120057</v>
          </cell>
          <cell r="E994">
            <v>119080</v>
          </cell>
        </row>
        <row r="995">
          <cell r="A995">
            <v>120058</v>
          </cell>
          <cell r="E995">
            <v>119081</v>
          </cell>
        </row>
        <row r="996">
          <cell r="A996">
            <v>120060</v>
          </cell>
          <cell r="E996">
            <v>119082</v>
          </cell>
        </row>
        <row r="997">
          <cell r="A997">
            <v>120063</v>
          </cell>
          <cell r="E997">
            <v>119083</v>
          </cell>
        </row>
        <row r="998">
          <cell r="A998">
            <v>120066</v>
          </cell>
          <cell r="E998">
            <v>119085</v>
          </cell>
        </row>
        <row r="999">
          <cell r="A999">
            <v>120071</v>
          </cell>
          <cell r="E999">
            <v>119086</v>
          </cell>
        </row>
        <row r="1000">
          <cell r="A1000">
            <v>120072</v>
          </cell>
          <cell r="E1000">
            <v>119087</v>
          </cell>
        </row>
        <row r="1001">
          <cell r="A1001">
            <v>120075</v>
          </cell>
          <cell r="E1001">
            <v>119089</v>
          </cell>
        </row>
        <row r="1002">
          <cell r="A1002">
            <v>120077</v>
          </cell>
          <cell r="E1002">
            <v>119090</v>
          </cell>
        </row>
        <row r="1003">
          <cell r="A1003">
            <v>120078</v>
          </cell>
          <cell r="E1003">
            <v>119091</v>
          </cell>
        </row>
        <row r="1004">
          <cell r="A1004">
            <v>120082</v>
          </cell>
          <cell r="E1004">
            <v>119095</v>
          </cell>
        </row>
        <row r="1005">
          <cell r="A1005">
            <v>120083</v>
          </cell>
          <cell r="E1005">
            <v>119096</v>
          </cell>
        </row>
        <row r="1006">
          <cell r="A1006">
            <v>120085</v>
          </cell>
          <cell r="E1006">
            <v>119097</v>
          </cell>
        </row>
        <row r="1007">
          <cell r="A1007">
            <v>120086</v>
          </cell>
          <cell r="E1007">
            <v>119098</v>
          </cell>
        </row>
        <row r="1008">
          <cell r="A1008">
            <v>120087</v>
          </cell>
          <cell r="E1008">
            <v>119099</v>
          </cell>
        </row>
        <row r="1009">
          <cell r="A1009">
            <v>120088</v>
          </cell>
          <cell r="E1009">
            <v>119100</v>
          </cell>
        </row>
        <row r="1010">
          <cell r="A1010">
            <v>120089</v>
          </cell>
          <cell r="E1010">
            <v>119101</v>
          </cell>
        </row>
        <row r="1011">
          <cell r="A1011">
            <v>120090</v>
          </cell>
          <cell r="E1011">
            <v>119103</v>
          </cell>
        </row>
        <row r="1012">
          <cell r="A1012">
            <v>120091</v>
          </cell>
          <cell r="E1012">
            <v>119105</v>
          </cell>
        </row>
        <row r="1013">
          <cell r="A1013">
            <v>120092</v>
          </cell>
          <cell r="E1013">
            <v>119106</v>
          </cell>
        </row>
        <row r="1014">
          <cell r="A1014">
            <v>120093</v>
          </cell>
          <cell r="E1014">
            <v>119107</v>
          </cell>
        </row>
        <row r="1015">
          <cell r="A1015">
            <v>120094</v>
          </cell>
          <cell r="E1015">
            <v>119112</v>
          </cell>
        </row>
        <row r="1016">
          <cell r="A1016">
            <v>120097</v>
          </cell>
          <cell r="E1016">
            <v>119115</v>
          </cell>
        </row>
        <row r="1017">
          <cell r="A1017">
            <v>120099</v>
          </cell>
          <cell r="E1017">
            <v>119116</v>
          </cell>
        </row>
        <row r="1018">
          <cell r="A1018">
            <v>120100</v>
          </cell>
          <cell r="E1018">
            <v>119128</v>
          </cell>
        </row>
        <row r="1019">
          <cell r="A1019">
            <v>120101</v>
          </cell>
          <cell r="E1019">
            <v>119129</v>
          </cell>
        </row>
        <row r="1020">
          <cell r="A1020">
            <v>120104</v>
          </cell>
          <cell r="E1020">
            <v>119133</v>
          </cell>
        </row>
        <row r="1021">
          <cell r="A1021">
            <v>120107</v>
          </cell>
          <cell r="E1021">
            <v>119134</v>
          </cell>
        </row>
        <row r="1022">
          <cell r="A1022">
            <v>120110</v>
          </cell>
          <cell r="E1022">
            <v>119138</v>
          </cell>
        </row>
        <row r="1023">
          <cell r="A1023">
            <v>120112</v>
          </cell>
          <cell r="E1023">
            <v>119140</v>
          </cell>
        </row>
        <row r="1024">
          <cell r="A1024">
            <v>120117</v>
          </cell>
          <cell r="E1024">
            <v>119141</v>
          </cell>
        </row>
        <row r="1025">
          <cell r="A1025">
            <v>120119</v>
          </cell>
          <cell r="E1025">
            <v>119142</v>
          </cell>
        </row>
        <row r="1026">
          <cell r="A1026">
            <v>120121</v>
          </cell>
          <cell r="E1026">
            <v>119143</v>
          </cell>
        </row>
        <row r="1027">
          <cell r="A1027">
            <v>120123</v>
          </cell>
          <cell r="E1027">
            <v>119147</v>
          </cell>
        </row>
        <row r="1028">
          <cell r="A1028">
            <v>120124</v>
          </cell>
          <cell r="E1028">
            <v>119150</v>
          </cell>
        </row>
        <row r="1029">
          <cell r="A1029">
            <v>120131</v>
          </cell>
          <cell r="E1029">
            <v>119151</v>
          </cell>
        </row>
        <row r="1030">
          <cell r="A1030">
            <v>120133</v>
          </cell>
          <cell r="E1030">
            <v>119152</v>
          </cell>
        </row>
        <row r="1031">
          <cell r="A1031">
            <v>120138</v>
          </cell>
          <cell r="E1031">
            <v>119154</v>
          </cell>
        </row>
        <row r="1032">
          <cell r="A1032">
            <v>120139</v>
          </cell>
          <cell r="E1032">
            <v>119166</v>
          </cell>
        </row>
        <row r="1033">
          <cell r="A1033">
            <v>120140</v>
          </cell>
          <cell r="E1033">
            <v>119167</v>
          </cell>
        </row>
        <row r="1034">
          <cell r="A1034">
            <v>120141</v>
          </cell>
          <cell r="E1034">
            <v>119176</v>
          </cell>
        </row>
        <row r="1035">
          <cell r="A1035">
            <v>120143</v>
          </cell>
          <cell r="E1035">
            <v>119179</v>
          </cell>
        </row>
        <row r="1036">
          <cell r="A1036">
            <v>120144</v>
          </cell>
          <cell r="E1036">
            <v>119182</v>
          </cell>
        </row>
        <row r="1037">
          <cell r="A1037">
            <v>120152</v>
          </cell>
          <cell r="E1037">
            <v>119184</v>
          </cell>
        </row>
        <row r="1038">
          <cell r="A1038">
            <v>120154</v>
          </cell>
          <cell r="E1038">
            <v>119185</v>
          </cell>
        </row>
        <row r="1039">
          <cell r="A1039">
            <v>120156</v>
          </cell>
          <cell r="E1039">
            <v>119193</v>
          </cell>
        </row>
        <row r="1040">
          <cell r="A1040">
            <v>120157</v>
          </cell>
          <cell r="E1040">
            <v>119196</v>
          </cell>
        </row>
        <row r="1041">
          <cell r="A1041">
            <v>120158</v>
          </cell>
          <cell r="E1041">
            <v>119197</v>
          </cell>
        </row>
        <row r="1042">
          <cell r="A1042">
            <v>120159</v>
          </cell>
          <cell r="E1042">
            <v>119199</v>
          </cell>
        </row>
        <row r="1043">
          <cell r="A1043">
            <v>120160</v>
          </cell>
          <cell r="E1043">
            <v>119200</v>
          </cell>
        </row>
        <row r="1044">
          <cell r="A1044">
            <v>120161</v>
          </cell>
          <cell r="E1044">
            <v>119201</v>
          </cell>
        </row>
        <row r="1045">
          <cell r="A1045">
            <v>120162</v>
          </cell>
          <cell r="E1045">
            <v>119202</v>
          </cell>
        </row>
        <row r="1046">
          <cell r="A1046">
            <v>120163</v>
          </cell>
          <cell r="E1046">
            <v>119204</v>
          </cell>
        </row>
        <row r="1047">
          <cell r="A1047">
            <v>120164</v>
          </cell>
          <cell r="E1047">
            <v>119208</v>
          </cell>
        </row>
        <row r="1048">
          <cell r="A1048">
            <v>120166</v>
          </cell>
          <cell r="E1048">
            <v>119209</v>
          </cell>
        </row>
        <row r="1049">
          <cell r="A1049">
            <v>120167</v>
          </cell>
          <cell r="E1049">
            <v>119211</v>
          </cell>
        </row>
        <row r="1050">
          <cell r="A1050">
            <v>120169</v>
          </cell>
          <cell r="E1050">
            <v>119213</v>
          </cell>
        </row>
        <row r="1051">
          <cell r="A1051">
            <v>120171</v>
          </cell>
          <cell r="E1051">
            <v>119220</v>
          </cell>
        </row>
        <row r="1052">
          <cell r="A1052">
            <v>120176</v>
          </cell>
          <cell r="E1052">
            <v>119222</v>
          </cell>
        </row>
        <row r="1053">
          <cell r="A1053">
            <v>120177</v>
          </cell>
          <cell r="E1053">
            <v>119223</v>
          </cell>
        </row>
        <row r="1054">
          <cell r="A1054">
            <v>120178</v>
          </cell>
          <cell r="E1054">
            <v>119225</v>
          </cell>
        </row>
        <row r="1055">
          <cell r="A1055">
            <v>120181</v>
          </cell>
          <cell r="E1055">
            <v>119229</v>
          </cell>
        </row>
        <row r="1056">
          <cell r="A1056">
            <v>120184</v>
          </cell>
          <cell r="E1056">
            <v>119232</v>
          </cell>
        </row>
        <row r="1057">
          <cell r="A1057">
            <v>120186</v>
          </cell>
          <cell r="E1057">
            <v>119233</v>
          </cell>
        </row>
        <row r="1058">
          <cell r="A1058">
            <v>120188</v>
          </cell>
          <cell r="E1058">
            <v>119235</v>
          </cell>
        </row>
        <row r="1059">
          <cell r="A1059">
            <v>120190</v>
          </cell>
          <cell r="E1059">
            <v>119238</v>
          </cell>
        </row>
        <row r="1060">
          <cell r="A1060">
            <v>120198</v>
          </cell>
          <cell r="E1060">
            <v>119243</v>
          </cell>
        </row>
        <row r="1061">
          <cell r="A1061">
            <v>120199</v>
          </cell>
          <cell r="E1061">
            <v>119244</v>
          </cell>
        </row>
        <row r="1062">
          <cell r="A1062">
            <v>120204</v>
          </cell>
          <cell r="E1062">
            <v>119245</v>
          </cell>
        </row>
        <row r="1063">
          <cell r="A1063">
            <v>120205</v>
          </cell>
          <cell r="E1063">
            <v>119246</v>
          </cell>
        </row>
        <row r="1064">
          <cell r="A1064">
            <v>120206</v>
          </cell>
          <cell r="E1064">
            <v>119247</v>
          </cell>
        </row>
        <row r="1065">
          <cell r="A1065">
            <v>120213</v>
          </cell>
          <cell r="E1065">
            <v>119248</v>
          </cell>
        </row>
        <row r="1066">
          <cell r="A1066">
            <v>120215</v>
          </cell>
          <cell r="E1066">
            <v>119249</v>
          </cell>
        </row>
        <row r="1067">
          <cell r="A1067">
            <v>120219</v>
          </cell>
          <cell r="E1067">
            <v>119250</v>
          </cell>
        </row>
        <row r="1068">
          <cell r="A1068">
            <v>120221</v>
          </cell>
          <cell r="E1068">
            <v>119251</v>
          </cell>
        </row>
        <row r="1069">
          <cell r="A1069">
            <v>120223</v>
          </cell>
          <cell r="E1069">
            <v>119252</v>
          </cell>
        </row>
        <row r="1070">
          <cell r="A1070">
            <v>120224</v>
          </cell>
          <cell r="E1070">
            <v>119255</v>
          </cell>
        </row>
        <row r="1071">
          <cell r="A1071">
            <v>120225</v>
          </cell>
          <cell r="E1071">
            <v>119261</v>
          </cell>
        </row>
        <row r="1072">
          <cell r="A1072">
            <v>120227</v>
          </cell>
          <cell r="E1072">
            <v>119262</v>
          </cell>
        </row>
        <row r="1073">
          <cell r="A1073">
            <v>120230</v>
          </cell>
          <cell r="E1073">
            <v>119266</v>
          </cell>
        </row>
        <row r="1074">
          <cell r="A1074">
            <v>120233</v>
          </cell>
          <cell r="E1074">
            <v>119267</v>
          </cell>
        </row>
        <row r="1075">
          <cell r="A1075">
            <v>120235</v>
          </cell>
          <cell r="E1075">
            <v>119268</v>
          </cell>
        </row>
        <row r="1076">
          <cell r="A1076">
            <v>120236</v>
          </cell>
          <cell r="E1076">
            <v>119269</v>
          </cell>
        </row>
        <row r="1077">
          <cell r="A1077">
            <v>120240</v>
          </cell>
          <cell r="E1077">
            <v>119270</v>
          </cell>
        </row>
        <row r="1078">
          <cell r="A1078">
            <v>120241</v>
          </cell>
          <cell r="E1078">
            <v>119271</v>
          </cell>
        </row>
        <row r="1079">
          <cell r="A1079">
            <v>120243</v>
          </cell>
          <cell r="E1079">
            <v>119272</v>
          </cell>
        </row>
        <row r="1080">
          <cell r="A1080">
            <v>120248</v>
          </cell>
          <cell r="E1080">
            <v>119273</v>
          </cell>
        </row>
        <row r="1081">
          <cell r="A1081">
            <v>120250</v>
          </cell>
          <cell r="E1081">
            <v>119274</v>
          </cell>
        </row>
        <row r="1082">
          <cell r="A1082">
            <v>120251</v>
          </cell>
          <cell r="E1082">
            <v>119276</v>
          </cell>
        </row>
        <row r="1083">
          <cell r="A1083">
            <v>120252</v>
          </cell>
          <cell r="E1083">
            <v>119277</v>
          </cell>
        </row>
        <row r="1084">
          <cell r="A1084">
            <v>120254</v>
          </cell>
          <cell r="E1084">
            <v>119278</v>
          </cell>
        </row>
        <row r="1085">
          <cell r="A1085">
            <v>120256</v>
          </cell>
          <cell r="E1085">
            <v>119279</v>
          </cell>
        </row>
        <row r="1086">
          <cell r="A1086">
            <v>120259</v>
          </cell>
          <cell r="E1086">
            <v>119281</v>
          </cell>
        </row>
        <row r="1087">
          <cell r="A1087">
            <v>120260</v>
          </cell>
          <cell r="E1087">
            <v>119286</v>
          </cell>
        </row>
        <row r="1088">
          <cell r="A1088">
            <v>120261</v>
          </cell>
          <cell r="E1088">
            <v>119287</v>
          </cell>
        </row>
        <row r="1089">
          <cell r="A1089">
            <v>120263</v>
          </cell>
          <cell r="E1089">
            <v>119288</v>
          </cell>
        </row>
        <row r="1090">
          <cell r="A1090">
            <v>120264</v>
          </cell>
          <cell r="E1090">
            <v>119289</v>
          </cell>
        </row>
        <row r="1091">
          <cell r="A1091">
            <v>120267</v>
          </cell>
          <cell r="E1091">
            <v>119292</v>
          </cell>
        </row>
        <row r="1092">
          <cell r="A1092">
            <v>120270</v>
          </cell>
          <cell r="E1092">
            <v>119297</v>
          </cell>
        </row>
        <row r="1093">
          <cell r="A1093">
            <v>120274</v>
          </cell>
          <cell r="E1093">
            <v>119298</v>
          </cell>
        </row>
        <row r="1094">
          <cell r="A1094">
            <v>120275</v>
          </cell>
          <cell r="E1094">
            <v>119299</v>
          </cell>
        </row>
        <row r="1095">
          <cell r="A1095">
            <v>120276</v>
          </cell>
          <cell r="E1095">
            <v>119300</v>
          </cell>
        </row>
        <row r="1096">
          <cell r="A1096">
            <v>120279</v>
          </cell>
          <cell r="E1096">
            <v>119302</v>
          </cell>
        </row>
        <row r="1097">
          <cell r="A1097">
            <v>120280</v>
          </cell>
          <cell r="E1097">
            <v>119304</v>
          </cell>
        </row>
        <row r="1098">
          <cell r="A1098">
            <v>120282</v>
          </cell>
          <cell r="E1098">
            <v>119308</v>
          </cell>
        </row>
        <row r="1099">
          <cell r="A1099">
            <v>120285</v>
          </cell>
          <cell r="E1099">
            <v>119309</v>
          </cell>
        </row>
        <row r="1100">
          <cell r="A1100">
            <v>120287</v>
          </cell>
          <cell r="E1100">
            <v>119310</v>
          </cell>
        </row>
        <row r="1101">
          <cell r="A1101">
            <v>120288</v>
          </cell>
          <cell r="E1101">
            <v>119316</v>
          </cell>
        </row>
        <row r="1102">
          <cell r="A1102">
            <v>120289</v>
          </cell>
          <cell r="E1102">
            <v>119319</v>
          </cell>
        </row>
        <row r="1103">
          <cell r="A1103">
            <v>120294</v>
          </cell>
          <cell r="E1103">
            <v>119327</v>
          </cell>
        </row>
        <row r="1104">
          <cell r="A1104">
            <v>120299</v>
          </cell>
          <cell r="E1104">
            <v>119328</v>
          </cell>
        </row>
        <row r="1105">
          <cell r="A1105">
            <v>120302</v>
          </cell>
          <cell r="E1105">
            <v>119329</v>
          </cell>
        </row>
        <row r="1106">
          <cell r="A1106">
            <v>120305</v>
          </cell>
          <cell r="E1106">
            <v>119330</v>
          </cell>
        </row>
        <row r="1107">
          <cell r="A1107">
            <v>120306</v>
          </cell>
          <cell r="E1107">
            <v>119331</v>
          </cell>
        </row>
        <row r="1108">
          <cell r="A1108">
            <v>120308</v>
          </cell>
          <cell r="E1108">
            <v>119332</v>
          </cell>
        </row>
        <row r="1109">
          <cell r="A1109">
            <v>120309</v>
          </cell>
          <cell r="E1109">
            <v>119334</v>
          </cell>
        </row>
        <row r="1110">
          <cell r="A1110">
            <v>120310</v>
          </cell>
          <cell r="E1110">
            <v>119335</v>
          </cell>
        </row>
        <row r="1111">
          <cell r="A1111">
            <v>120312</v>
          </cell>
          <cell r="E1111">
            <v>119339</v>
          </cell>
        </row>
        <row r="1112">
          <cell r="A1112">
            <v>120313</v>
          </cell>
          <cell r="E1112">
            <v>119341</v>
          </cell>
        </row>
        <row r="1113">
          <cell r="A1113">
            <v>120319</v>
          </cell>
          <cell r="E1113">
            <v>119350</v>
          </cell>
        </row>
        <row r="1114">
          <cell r="A1114">
            <v>120321</v>
          </cell>
          <cell r="E1114">
            <v>119353</v>
          </cell>
        </row>
        <row r="1115">
          <cell r="A1115">
            <v>120322</v>
          </cell>
          <cell r="E1115">
            <v>119357</v>
          </cell>
        </row>
        <row r="1116">
          <cell r="A1116">
            <v>120325</v>
          </cell>
          <cell r="E1116">
            <v>119360</v>
          </cell>
        </row>
        <row r="1117">
          <cell r="A1117">
            <v>120328</v>
          </cell>
          <cell r="E1117">
            <v>119361</v>
          </cell>
        </row>
        <row r="1118">
          <cell r="A1118">
            <v>120335</v>
          </cell>
          <cell r="E1118">
            <v>119362</v>
          </cell>
        </row>
        <row r="1119">
          <cell r="A1119">
            <v>120342</v>
          </cell>
          <cell r="E1119">
            <v>119363</v>
          </cell>
        </row>
        <row r="1120">
          <cell r="A1120">
            <v>120343</v>
          </cell>
          <cell r="E1120">
            <v>119364</v>
          </cell>
        </row>
        <row r="1121">
          <cell r="A1121">
            <v>120344</v>
          </cell>
          <cell r="E1121">
            <v>119367</v>
          </cell>
        </row>
        <row r="1122">
          <cell r="A1122">
            <v>120345</v>
          </cell>
          <cell r="E1122">
            <v>119368</v>
          </cell>
        </row>
        <row r="1123">
          <cell r="A1123">
            <v>120347</v>
          </cell>
          <cell r="E1123">
            <v>119369</v>
          </cell>
        </row>
        <row r="1124">
          <cell r="A1124">
            <v>120348</v>
          </cell>
          <cell r="E1124">
            <v>119370</v>
          </cell>
        </row>
        <row r="1125">
          <cell r="A1125">
            <v>120352</v>
          </cell>
          <cell r="E1125">
            <v>119373</v>
          </cell>
        </row>
        <row r="1126">
          <cell r="A1126">
            <v>120355</v>
          </cell>
          <cell r="E1126">
            <v>119374</v>
          </cell>
        </row>
        <row r="1127">
          <cell r="A1127">
            <v>120358</v>
          </cell>
          <cell r="E1127">
            <v>119376</v>
          </cell>
        </row>
        <row r="1128">
          <cell r="A1128">
            <v>120359</v>
          </cell>
          <cell r="E1128">
            <v>119377</v>
          </cell>
        </row>
        <row r="1129">
          <cell r="A1129">
            <v>120363</v>
          </cell>
          <cell r="E1129">
            <v>119378</v>
          </cell>
        </row>
        <row r="1130">
          <cell r="A1130">
            <v>120367</v>
          </cell>
          <cell r="E1130">
            <v>119380</v>
          </cell>
        </row>
        <row r="1131">
          <cell r="A1131">
            <v>120371</v>
          </cell>
          <cell r="E1131">
            <v>119381</v>
          </cell>
        </row>
        <row r="1132">
          <cell r="A1132">
            <v>120372</v>
          </cell>
          <cell r="E1132">
            <v>119382</v>
          </cell>
        </row>
        <row r="1133">
          <cell r="A1133">
            <v>120373</v>
          </cell>
          <cell r="E1133">
            <v>119383</v>
          </cell>
        </row>
        <row r="1134">
          <cell r="A1134">
            <v>120377</v>
          </cell>
          <cell r="E1134">
            <v>119386</v>
          </cell>
        </row>
        <row r="1135">
          <cell r="A1135">
            <v>120384</v>
          </cell>
          <cell r="E1135">
            <v>119387</v>
          </cell>
        </row>
        <row r="1136">
          <cell r="A1136">
            <v>120385</v>
          </cell>
          <cell r="E1136">
            <v>119389</v>
          </cell>
        </row>
        <row r="1137">
          <cell r="A1137">
            <v>120387</v>
          </cell>
          <cell r="E1137">
            <v>119395</v>
          </cell>
        </row>
        <row r="1138">
          <cell r="A1138">
            <v>120389</v>
          </cell>
          <cell r="E1138">
            <v>119398</v>
          </cell>
        </row>
        <row r="1139">
          <cell r="A1139">
            <v>120400</v>
          </cell>
          <cell r="E1139">
            <v>119399</v>
          </cell>
        </row>
        <row r="1140">
          <cell r="A1140">
            <v>120402</v>
          </cell>
          <cell r="E1140">
            <v>119401</v>
          </cell>
        </row>
        <row r="1141">
          <cell r="A1141">
            <v>120403</v>
          </cell>
          <cell r="E1141">
            <v>119402</v>
          </cell>
        </row>
        <row r="1142">
          <cell r="A1142">
            <v>120408</v>
          </cell>
          <cell r="E1142">
            <v>119403</v>
          </cell>
        </row>
        <row r="1143">
          <cell r="A1143">
            <v>120411</v>
          </cell>
          <cell r="E1143">
            <v>119404</v>
          </cell>
        </row>
        <row r="1144">
          <cell r="A1144">
            <v>120415</v>
          </cell>
          <cell r="E1144">
            <v>119405</v>
          </cell>
        </row>
        <row r="1145">
          <cell r="A1145">
            <v>120416</v>
          </cell>
          <cell r="E1145">
            <v>119406</v>
          </cell>
        </row>
        <row r="1146">
          <cell r="A1146">
            <v>120418</v>
          </cell>
          <cell r="E1146">
            <v>119408</v>
          </cell>
        </row>
        <row r="1147">
          <cell r="A1147">
            <v>120421</v>
          </cell>
          <cell r="E1147">
            <v>119409</v>
          </cell>
        </row>
        <row r="1148">
          <cell r="A1148">
            <v>120423</v>
          </cell>
          <cell r="E1148">
            <v>119410</v>
          </cell>
        </row>
        <row r="1149">
          <cell r="A1149">
            <v>120424</v>
          </cell>
          <cell r="E1149">
            <v>119412</v>
          </cell>
        </row>
        <row r="1150">
          <cell r="A1150">
            <v>120427</v>
          </cell>
          <cell r="E1150">
            <v>119414</v>
          </cell>
        </row>
        <row r="1151">
          <cell r="A1151">
            <v>120429</v>
          </cell>
          <cell r="E1151">
            <v>119416</v>
          </cell>
        </row>
        <row r="1152">
          <cell r="A1152">
            <v>120432</v>
          </cell>
          <cell r="E1152">
            <v>119418</v>
          </cell>
        </row>
        <row r="1153">
          <cell r="A1153">
            <v>120444</v>
          </cell>
          <cell r="E1153">
            <v>119432</v>
          </cell>
        </row>
        <row r="1154">
          <cell r="A1154">
            <v>120446</v>
          </cell>
          <cell r="E1154">
            <v>119433</v>
          </cell>
        </row>
        <row r="1155">
          <cell r="A1155">
            <v>120447</v>
          </cell>
          <cell r="E1155">
            <v>119435</v>
          </cell>
        </row>
        <row r="1156">
          <cell r="A1156">
            <v>120451</v>
          </cell>
          <cell r="E1156">
            <v>119437</v>
          </cell>
        </row>
        <row r="1157">
          <cell r="A1157">
            <v>120454</v>
          </cell>
          <cell r="E1157">
            <v>119438</v>
          </cell>
        </row>
        <row r="1158">
          <cell r="A1158">
            <v>120455</v>
          </cell>
          <cell r="E1158">
            <v>119440</v>
          </cell>
        </row>
        <row r="1159">
          <cell r="A1159">
            <v>120457</v>
          </cell>
          <cell r="E1159">
            <v>119441</v>
          </cell>
        </row>
        <row r="1160">
          <cell r="A1160">
            <v>120458</v>
          </cell>
          <cell r="E1160">
            <v>119443</v>
          </cell>
        </row>
        <row r="1161">
          <cell r="A1161">
            <v>120459</v>
          </cell>
          <cell r="E1161">
            <v>119445</v>
          </cell>
        </row>
        <row r="1162">
          <cell r="A1162">
            <v>120463</v>
          </cell>
          <cell r="E1162">
            <v>119452</v>
          </cell>
        </row>
        <row r="1163">
          <cell r="A1163">
            <v>120466</v>
          </cell>
          <cell r="E1163">
            <v>119454</v>
          </cell>
        </row>
        <row r="1164">
          <cell r="A1164">
            <v>120471</v>
          </cell>
          <cell r="E1164">
            <v>119462</v>
          </cell>
        </row>
        <row r="1165">
          <cell r="A1165">
            <v>120472</v>
          </cell>
          <cell r="E1165">
            <v>119464</v>
          </cell>
        </row>
        <row r="1166">
          <cell r="A1166">
            <v>120480</v>
          </cell>
          <cell r="E1166">
            <v>119465</v>
          </cell>
        </row>
        <row r="1167">
          <cell r="A1167">
            <v>120482</v>
          </cell>
          <cell r="E1167">
            <v>119466</v>
          </cell>
        </row>
        <row r="1168">
          <cell r="A1168">
            <v>120484</v>
          </cell>
          <cell r="E1168">
            <v>119467</v>
          </cell>
        </row>
        <row r="1169">
          <cell r="A1169">
            <v>120485</v>
          </cell>
          <cell r="E1169">
            <v>119468</v>
          </cell>
        </row>
        <row r="1170">
          <cell r="A1170">
            <v>120486</v>
          </cell>
          <cell r="E1170">
            <v>119469</v>
          </cell>
        </row>
        <row r="1171">
          <cell r="A1171">
            <v>120488</v>
          </cell>
          <cell r="E1171">
            <v>119470</v>
          </cell>
        </row>
        <row r="1172">
          <cell r="A1172">
            <v>120489</v>
          </cell>
          <cell r="E1172">
            <v>119473</v>
          </cell>
        </row>
        <row r="1173">
          <cell r="A1173">
            <v>120495</v>
          </cell>
          <cell r="E1173">
            <v>119474</v>
          </cell>
        </row>
        <row r="1174">
          <cell r="A1174">
            <v>120501</v>
          </cell>
          <cell r="E1174">
            <v>119481</v>
          </cell>
        </row>
        <row r="1175">
          <cell r="A1175">
            <v>120503</v>
          </cell>
          <cell r="E1175">
            <v>119482</v>
          </cell>
        </row>
        <row r="1176">
          <cell r="A1176">
            <v>120508</v>
          </cell>
          <cell r="E1176">
            <v>119483</v>
          </cell>
        </row>
        <row r="1177">
          <cell r="A1177">
            <v>120513</v>
          </cell>
          <cell r="E1177">
            <v>119484</v>
          </cell>
        </row>
        <row r="1178">
          <cell r="A1178">
            <v>120515</v>
          </cell>
          <cell r="E1178">
            <v>119488</v>
          </cell>
        </row>
        <row r="1179">
          <cell r="A1179">
            <v>120516</v>
          </cell>
          <cell r="E1179">
            <v>119489</v>
          </cell>
        </row>
        <row r="1180">
          <cell r="A1180">
            <v>120517</v>
          </cell>
          <cell r="E1180">
            <v>119490</v>
          </cell>
        </row>
        <row r="1181">
          <cell r="A1181">
            <v>120519</v>
          </cell>
          <cell r="E1181">
            <v>119491</v>
          </cell>
        </row>
        <row r="1182">
          <cell r="A1182">
            <v>120522</v>
          </cell>
          <cell r="E1182">
            <v>119494</v>
          </cell>
        </row>
        <row r="1183">
          <cell r="A1183">
            <v>120525</v>
          </cell>
          <cell r="E1183">
            <v>119495</v>
          </cell>
        </row>
        <row r="1184">
          <cell r="A1184">
            <v>120526</v>
          </cell>
          <cell r="E1184">
            <v>119496</v>
          </cell>
        </row>
        <row r="1185">
          <cell r="A1185">
            <v>120533</v>
          </cell>
          <cell r="E1185">
            <v>119497</v>
          </cell>
        </row>
        <row r="1186">
          <cell r="A1186">
            <v>120535</v>
          </cell>
          <cell r="E1186">
            <v>119498</v>
          </cell>
        </row>
        <row r="1187">
          <cell r="A1187">
            <v>120542</v>
          </cell>
          <cell r="E1187">
            <v>119500</v>
          </cell>
        </row>
        <row r="1188">
          <cell r="A1188">
            <v>120544</v>
          </cell>
          <cell r="E1188">
            <v>119501</v>
          </cell>
        </row>
        <row r="1189">
          <cell r="A1189">
            <v>120546</v>
          </cell>
          <cell r="E1189">
            <v>119503</v>
          </cell>
        </row>
        <row r="1190">
          <cell r="A1190">
            <v>120551</v>
          </cell>
          <cell r="E1190">
            <v>119504</v>
          </cell>
        </row>
        <row r="1191">
          <cell r="A1191">
            <v>120553</v>
          </cell>
          <cell r="E1191">
            <v>119505</v>
          </cell>
        </row>
        <row r="1192">
          <cell r="A1192">
            <v>120554</v>
          </cell>
          <cell r="E1192">
            <v>119506</v>
          </cell>
        </row>
        <row r="1193">
          <cell r="A1193">
            <v>120558</v>
          </cell>
          <cell r="E1193">
            <v>119509</v>
          </cell>
        </row>
        <row r="1194">
          <cell r="A1194">
            <v>120562</v>
          </cell>
          <cell r="E1194">
            <v>119510</v>
          </cell>
        </row>
        <row r="1195">
          <cell r="A1195">
            <v>120567</v>
          </cell>
          <cell r="E1195">
            <v>119511</v>
          </cell>
        </row>
        <row r="1196">
          <cell r="A1196">
            <v>120571</v>
          </cell>
          <cell r="E1196">
            <v>119512</v>
          </cell>
        </row>
        <row r="1197">
          <cell r="A1197">
            <v>120575</v>
          </cell>
          <cell r="E1197">
            <v>119514</v>
          </cell>
        </row>
        <row r="1198">
          <cell r="A1198">
            <v>120578</v>
          </cell>
          <cell r="E1198">
            <v>119515</v>
          </cell>
        </row>
        <row r="1199">
          <cell r="A1199">
            <v>120583</v>
          </cell>
          <cell r="E1199">
            <v>119523</v>
          </cell>
        </row>
        <row r="1200">
          <cell r="A1200">
            <v>120594</v>
          </cell>
          <cell r="E1200">
            <v>119525</v>
          </cell>
        </row>
        <row r="1201">
          <cell r="A1201">
            <v>120596</v>
          </cell>
          <cell r="E1201">
            <v>119526</v>
          </cell>
        </row>
        <row r="1202">
          <cell r="A1202">
            <v>120602</v>
          </cell>
          <cell r="E1202">
            <v>119529</v>
          </cell>
        </row>
        <row r="1203">
          <cell r="A1203">
            <v>120603</v>
          </cell>
          <cell r="E1203">
            <v>119530</v>
          </cell>
        </row>
        <row r="1204">
          <cell r="A1204">
            <v>120606</v>
          </cell>
          <cell r="E1204">
            <v>119532</v>
          </cell>
        </row>
        <row r="1205">
          <cell r="A1205">
            <v>120610</v>
          </cell>
          <cell r="E1205">
            <v>119534</v>
          </cell>
        </row>
        <row r="1206">
          <cell r="A1206">
            <v>120624</v>
          </cell>
          <cell r="E1206">
            <v>119535</v>
          </cell>
        </row>
        <row r="1207">
          <cell r="A1207">
            <v>120626</v>
          </cell>
          <cell r="E1207">
            <v>119537</v>
          </cell>
        </row>
        <row r="1208">
          <cell r="A1208">
            <v>120628</v>
          </cell>
          <cell r="E1208">
            <v>119538</v>
          </cell>
        </row>
        <row r="1209">
          <cell r="A1209">
            <v>120630</v>
          </cell>
          <cell r="E1209">
            <v>119539</v>
          </cell>
        </row>
        <row r="1210">
          <cell r="A1210">
            <v>120632</v>
          </cell>
          <cell r="E1210">
            <v>119541</v>
          </cell>
        </row>
        <row r="1211">
          <cell r="A1211">
            <v>120633</v>
          </cell>
          <cell r="E1211">
            <v>119542</v>
          </cell>
        </row>
        <row r="1212">
          <cell r="A1212">
            <v>120634</v>
          </cell>
          <cell r="E1212">
            <v>119543</v>
          </cell>
        </row>
        <row r="1213">
          <cell r="A1213">
            <v>120636</v>
          </cell>
          <cell r="E1213">
            <v>119544</v>
          </cell>
        </row>
        <row r="1214">
          <cell r="A1214">
            <v>120641</v>
          </cell>
          <cell r="E1214">
            <v>119545</v>
          </cell>
        </row>
        <row r="1215">
          <cell r="A1215">
            <v>120646</v>
          </cell>
          <cell r="E1215">
            <v>119547</v>
          </cell>
        </row>
        <row r="1216">
          <cell r="A1216">
            <v>120647</v>
          </cell>
          <cell r="E1216">
            <v>119549</v>
          </cell>
        </row>
        <row r="1217">
          <cell r="A1217">
            <v>120662</v>
          </cell>
          <cell r="E1217">
            <v>119550</v>
          </cell>
        </row>
        <row r="1218">
          <cell r="A1218">
            <v>120664</v>
          </cell>
          <cell r="E1218">
            <v>119553</v>
          </cell>
        </row>
        <row r="1219">
          <cell r="A1219">
            <v>120665</v>
          </cell>
          <cell r="E1219">
            <v>119554</v>
          </cell>
        </row>
        <row r="1220">
          <cell r="A1220">
            <v>120667</v>
          </cell>
          <cell r="E1220">
            <v>119555</v>
          </cell>
        </row>
        <row r="1221">
          <cell r="A1221">
            <v>120669</v>
          </cell>
          <cell r="E1221">
            <v>119556</v>
          </cell>
        </row>
        <row r="1222">
          <cell r="A1222">
            <v>120674</v>
          </cell>
          <cell r="E1222">
            <v>119557</v>
          </cell>
        </row>
        <row r="1223">
          <cell r="A1223">
            <v>120675</v>
          </cell>
          <cell r="E1223">
            <v>119559</v>
          </cell>
        </row>
        <row r="1224">
          <cell r="A1224">
            <v>120678</v>
          </cell>
          <cell r="E1224">
            <v>119560</v>
          </cell>
        </row>
        <row r="1225">
          <cell r="A1225">
            <v>120679</v>
          </cell>
          <cell r="E1225">
            <v>119563</v>
          </cell>
        </row>
        <row r="1226">
          <cell r="A1226">
            <v>120683</v>
          </cell>
          <cell r="E1226">
            <v>119564</v>
          </cell>
        </row>
        <row r="1227">
          <cell r="A1227">
            <v>120689</v>
          </cell>
          <cell r="E1227">
            <v>119566</v>
          </cell>
        </row>
        <row r="1228">
          <cell r="A1228">
            <v>120690</v>
          </cell>
          <cell r="E1228">
            <v>119568</v>
          </cell>
        </row>
        <row r="1229">
          <cell r="A1229">
            <v>120691</v>
          </cell>
          <cell r="E1229">
            <v>119569</v>
          </cell>
        </row>
        <row r="1230">
          <cell r="A1230">
            <v>120693</v>
          </cell>
          <cell r="E1230">
            <v>119570</v>
          </cell>
        </row>
        <row r="1231">
          <cell r="A1231">
            <v>120695</v>
          </cell>
          <cell r="E1231">
            <v>119574</v>
          </cell>
        </row>
        <row r="1232">
          <cell r="A1232">
            <v>120696</v>
          </cell>
          <cell r="E1232">
            <v>119575</v>
          </cell>
        </row>
        <row r="1233">
          <cell r="A1233">
            <v>120700</v>
          </cell>
          <cell r="E1233">
            <v>119576</v>
          </cell>
        </row>
        <row r="1234">
          <cell r="A1234">
            <v>120701</v>
          </cell>
          <cell r="E1234">
            <v>119579</v>
          </cell>
        </row>
        <row r="1235">
          <cell r="A1235">
            <v>120702</v>
          </cell>
          <cell r="E1235">
            <v>119580</v>
          </cell>
        </row>
        <row r="1236">
          <cell r="A1236">
            <v>120705</v>
          </cell>
          <cell r="E1236">
            <v>119582</v>
          </cell>
        </row>
        <row r="1237">
          <cell r="A1237">
            <v>120706</v>
          </cell>
          <cell r="E1237">
            <v>119586</v>
          </cell>
        </row>
        <row r="1238">
          <cell r="A1238">
            <v>120707</v>
          </cell>
          <cell r="E1238">
            <v>119587</v>
          </cell>
        </row>
        <row r="1239">
          <cell r="A1239">
            <v>120708</v>
          </cell>
          <cell r="E1239">
            <v>119592</v>
          </cell>
        </row>
        <row r="1240">
          <cell r="A1240">
            <v>120709</v>
          </cell>
          <cell r="E1240">
            <v>119593</v>
          </cell>
        </row>
        <row r="1241">
          <cell r="A1241">
            <v>120710</v>
          </cell>
          <cell r="E1241">
            <v>119596</v>
          </cell>
        </row>
        <row r="1242">
          <cell r="A1242">
            <v>120714</v>
          </cell>
          <cell r="E1242">
            <v>119599</v>
          </cell>
        </row>
        <row r="1243">
          <cell r="A1243">
            <v>120717</v>
          </cell>
          <cell r="E1243">
            <v>119601</v>
          </cell>
        </row>
        <row r="1244">
          <cell r="A1244">
            <v>120719</v>
          </cell>
          <cell r="E1244">
            <v>119602</v>
          </cell>
        </row>
        <row r="1245">
          <cell r="A1245">
            <v>120720</v>
          </cell>
          <cell r="E1245">
            <v>119604</v>
          </cell>
        </row>
        <row r="1246">
          <cell r="A1246">
            <v>120721</v>
          </cell>
          <cell r="E1246">
            <v>119605</v>
          </cell>
        </row>
        <row r="1247">
          <cell r="A1247">
            <v>120732</v>
          </cell>
          <cell r="E1247">
            <v>119606</v>
          </cell>
        </row>
        <row r="1248">
          <cell r="A1248">
            <v>120739</v>
          </cell>
          <cell r="E1248">
            <v>119609</v>
          </cell>
        </row>
        <row r="1249">
          <cell r="A1249">
            <v>120740</v>
          </cell>
          <cell r="E1249">
            <v>119610</v>
          </cell>
        </row>
        <row r="1250">
          <cell r="A1250">
            <v>120742</v>
          </cell>
          <cell r="E1250">
            <v>119611</v>
          </cell>
        </row>
        <row r="1251">
          <cell r="A1251">
            <v>120745</v>
          </cell>
          <cell r="E1251">
            <v>119612</v>
          </cell>
        </row>
        <row r="1252">
          <cell r="A1252">
            <v>120749</v>
          </cell>
          <cell r="E1252">
            <v>119613</v>
          </cell>
        </row>
        <row r="1253">
          <cell r="A1253">
            <v>120752</v>
          </cell>
          <cell r="E1253">
            <v>119614</v>
          </cell>
        </row>
        <row r="1254">
          <cell r="A1254">
            <v>120754</v>
          </cell>
          <cell r="E1254">
            <v>119615</v>
          </cell>
        </row>
        <row r="1255">
          <cell r="A1255">
            <v>120758</v>
          </cell>
          <cell r="E1255">
            <v>119617</v>
          </cell>
        </row>
        <row r="1256">
          <cell r="A1256">
            <v>120765</v>
          </cell>
          <cell r="E1256">
            <v>119620</v>
          </cell>
        </row>
        <row r="1257">
          <cell r="A1257">
            <v>120766</v>
          </cell>
          <cell r="E1257">
            <v>119621</v>
          </cell>
        </row>
        <row r="1258">
          <cell r="A1258">
            <v>120767</v>
          </cell>
          <cell r="E1258">
            <v>119622</v>
          </cell>
        </row>
        <row r="1259">
          <cell r="A1259">
            <v>120779</v>
          </cell>
          <cell r="E1259">
            <v>119625</v>
          </cell>
        </row>
        <row r="1260">
          <cell r="A1260">
            <v>120781</v>
          </cell>
          <cell r="E1260">
            <v>119626</v>
          </cell>
        </row>
        <row r="1261">
          <cell r="A1261">
            <v>120785</v>
          </cell>
          <cell r="E1261">
            <v>119627</v>
          </cell>
        </row>
        <row r="1262">
          <cell r="A1262">
            <v>120789</v>
          </cell>
          <cell r="E1262">
            <v>119628</v>
          </cell>
        </row>
        <row r="1263">
          <cell r="A1263">
            <v>120792</v>
          </cell>
          <cell r="E1263">
            <v>119629</v>
          </cell>
        </row>
        <row r="1264">
          <cell r="A1264">
            <v>120797</v>
          </cell>
          <cell r="E1264">
            <v>119630</v>
          </cell>
        </row>
        <row r="1265">
          <cell r="A1265">
            <v>120800</v>
          </cell>
          <cell r="E1265">
            <v>119632</v>
          </cell>
        </row>
        <row r="1266">
          <cell r="A1266">
            <v>120801</v>
          </cell>
          <cell r="E1266">
            <v>119633</v>
          </cell>
        </row>
        <row r="1267">
          <cell r="A1267">
            <v>120802</v>
          </cell>
          <cell r="E1267">
            <v>119636</v>
          </cell>
        </row>
        <row r="1268">
          <cell r="A1268">
            <v>120803</v>
          </cell>
          <cell r="E1268">
            <v>119643</v>
          </cell>
        </row>
        <row r="1269">
          <cell r="A1269">
            <v>120804</v>
          </cell>
          <cell r="E1269">
            <v>119644</v>
          </cell>
        </row>
        <row r="1270">
          <cell r="A1270">
            <v>120806</v>
          </cell>
          <cell r="E1270">
            <v>119645</v>
          </cell>
        </row>
        <row r="1271">
          <cell r="A1271">
            <v>120807</v>
          </cell>
          <cell r="E1271">
            <v>119646</v>
          </cell>
        </row>
        <row r="1272">
          <cell r="A1272">
            <v>120810</v>
          </cell>
          <cell r="E1272">
            <v>119647</v>
          </cell>
        </row>
        <row r="1273">
          <cell r="A1273">
            <v>120813</v>
          </cell>
          <cell r="E1273">
            <v>119649</v>
          </cell>
        </row>
        <row r="1274">
          <cell r="A1274">
            <v>120817</v>
          </cell>
          <cell r="E1274">
            <v>119650</v>
          </cell>
        </row>
        <row r="1275">
          <cell r="A1275">
            <v>120818</v>
          </cell>
          <cell r="E1275">
            <v>119651</v>
          </cell>
        </row>
        <row r="1276">
          <cell r="A1276">
            <v>120821</v>
          </cell>
          <cell r="E1276">
            <v>119652</v>
          </cell>
        </row>
        <row r="1277">
          <cell r="A1277">
            <v>120822</v>
          </cell>
          <cell r="E1277">
            <v>119653</v>
          </cell>
        </row>
        <row r="1278">
          <cell r="A1278">
            <v>120826</v>
          </cell>
          <cell r="E1278">
            <v>119655</v>
          </cell>
        </row>
        <row r="1279">
          <cell r="A1279">
            <v>120831</v>
          </cell>
          <cell r="E1279">
            <v>119657</v>
          </cell>
        </row>
        <row r="1280">
          <cell r="A1280">
            <v>120834</v>
          </cell>
          <cell r="E1280">
            <v>119660</v>
          </cell>
        </row>
        <row r="1281">
          <cell r="A1281">
            <v>120837</v>
          </cell>
          <cell r="E1281">
            <v>119663</v>
          </cell>
        </row>
        <row r="1282">
          <cell r="A1282">
            <v>120840</v>
          </cell>
          <cell r="E1282">
            <v>119665</v>
          </cell>
        </row>
        <row r="1283">
          <cell r="A1283">
            <v>120842</v>
          </cell>
          <cell r="E1283">
            <v>119669</v>
          </cell>
        </row>
        <row r="1284">
          <cell r="A1284">
            <v>120845</v>
          </cell>
          <cell r="E1284">
            <v>119670</v>
          </cell>
        </row>
        <row r="1285">
          <cell r="A1285">
            <v>120848</v>
          </cell>
          <cell r="E1285">
            <v>119672</v>
          </cell>
        </row>
        <row r="1286">
          <cell r="A1286">
            <v>120853</v>
          </cell>
          <cell r="E1286">
            <v>119673</v>
          </cell>
        </row>
        <row r="1287">
          <cell r="A1287">
            <v>120854</v>
          </cell>
          <cell r="E1287">
            <v>119674</v>
          </cell>
        </row>
        <row r="1288">
          <cell r="A1288">
            <v>120857</v>
          </cell>
          <cell r="E1288">
            <v>119680</v>
          </cell>
        </row>
        <row r="1289">
          <cell r="A1289">
            <v>120864</v>
          </cell>
          <cell r="E1289">
            <v>119681</v>
          </cell>
        </row>
        <row r="1290">
          <cell r="A1290">
            <v>120865</v>
          </cell>
          <cell r="E1290">
            <v>119682</v>
          </cell>
        </row>
        <row r="1291">
          <cell r="A1291">
            <v>120867</v>
          </cell>
          <cell r="E1291">
            <v>119683</v>
          </cell>
        </row>
        <row r="1292">
          <cell r="A1292">
            <v>120870</v>
          </cell>
          <cell r="E1292">
            <v>119684</v>
          </cell>
        </row>
        <row r="1293">
          <cell r="A1293">
            <v>120871</v>
          </cell>
          <cell r="E1293">
            <v>119685</v>
          </cell>
        </row>
        <row r="1294">
          <cell r="A1294">
            <v>120872</v>
          </cell>
          <cell r="E1294">
            <v>119686</v>
          </cell>
        </row>
        <row r="1295">
          <cell r="A1295">
            <v>120873</v>
          </cell>
          <cell r="E1295">
            <v>119688</v>
          </cell>
        </row>
        <row r="1296">
          <cell r="A1296">
            <v>120877</v>
          </cell>
          <cell r="E1296">
            <v>119696</v>
          </cell>
        </row>
        <row r="1297">
          <cell r="A1297">
            <v>120880</v>
          </cell>
          <cell r="E1297">
            <v>119708</v>
          </cell>
        </row>
        <row r="1298">
          <cell r="A1298">
            <v>120883</v>
          </cell>
          <cell r="E1298">
            <v>119710</v>
          </cell>
        </row>
        <row r="1299">
          <cell r="A1299">
            <v>120885</v>
          </cell>
          <cell r="E1299">
            <v>119718</v>
          </cell>
        </row>
        <row r="1300">
          <cell r="A1300">
            <v>120886</v>
          </cell>
          <cell r="E1300">
            <v>119719</v>
          </cell>
        </row>
        <row r="1301">
          <cell r="A1301">
            <v>120888</v>
          </cell>
          <cell r="E1301">
            <v>119721</v>
          </cell>
        </row>
        <row r="1302">
          <cell r="A1302">
            <v>120889</v>
          </cell>
          <cell r="E1302">
            <v>119724</v>
          </cell>
        </row>
        <row r="1303">
          <cell r="A1303">
            <v>120896</v>
          </cell>
          <cell r="E1303">
            <v>119728</v>
          </cell>
        </row>
        <row r="1304">
          <cell r="A1304">
            <v>120899</v>
          </cell>
          <cell r="E1304">
            <v>119729</v>
          </cell>
        </row>
        <row r="1305">
          <cell r="A1305">
            <v>120900</v>
          </cell>
          <cell r="E1305">
            <v>119730</v>
          </cell>
        </row>
        <row r="1306">
          <cell r="A1306">
            <v>120903</v>
          </cell>
          <cell r="E1306">
            <v>119731</v>
          </cell>
        </row>
        <row r="1307">
          <cell r="A1307">
            <v>120904</v>
          </cell>
          <cell r="E1307">
            <v>119732</v>
          </cell>
        </row>
        <row r="1308">
          <cell r="A1308">
            <v>120908</v>
          </cell>
          <cell r="E1308">
            <v>119734</v>
          </cell>
        </row>
        <row r="1309">
          <cell r="A1309">
            <v>120910</v>
          </cell>
          <cell r="E1309">
            <v>119735</v>
          </cell>
        </row>
        <row r="1310">
          <cell r="A1310">
            <v>120913</v>
          </cell>
          <cell r="E1310">
            <v>119736</v>
          </cell>
        </row>
        <row r="1311">
          <cell r="A1311">
            <v>120914</v>
          </cell>
          <cell r="E1311">
            <v>119737</v>
          </cell>
        </row>
        <row r="1312">
          <cell r="A1312">
            <v>120915</v>
          </cell>
          <cell r="E1312">
            <v>119740</v>
          </cell>
        </row>
        <row r="1313">
          <cell r="A1313">
            <v>120916</v>
          </cell>
          <cell r="E1313">
            <v>119742</v>
          </cell>
        </row>
        <row r="1314">
          <cell r="A1314">
            <v>120917</v>
          </cell>
          <cell r="E1314">
            <v>119743</v>
          </cell>
        </row>
        <row r="1315">
          <cell r="A1315">
            <v>120919</v>
          </cell>
          <cell r="E1315">
            <v>119746</v>
          </cell>
        </row>
        <row r="1316">
          <cell r="A1316">
            <v>120933</v>
          </cell>
          <cell r="E1316">
            <v>119751</v>
          </cell>
        </row>
        <row r="1317">
          <cell r="A1317">
            <v>120934</v>
          </cell>
          <cell r="E1317">
            <v>119754</v>
          </cell>
        </row>
        <row r="1318">
          <cell r="A1318">
            <v>120943</v>
          </cell>
          <cell r="E1318">
            <v>119756</v>
          </cell>
        </row>
        <row r="1319">
          <cell r="A1319">
            <v>120944</v>
          </cell>
          <cell r="E1319">
            <v>119757</v>
          </cell>
        </row>
        <row r="1320">
          <cell r="A1320">
            <v>120960</v>
          </cell>
          <cell r="E1320">
            <v>119760</v>
          </cell>
        </row>
        <row r="1321">
          <cell r="A1321">
            <v>120964</v>
          </cell>
          <cell r="E1321">
            <v>119761</v>
          </cell>
        </row>
        <row r="1322">
          <cell r="A1322">
            <v>120970</v>
          </cell>
          <cell r="E1322">
            <v>119768</v>
          </cell>
        </row>
        <row r="1323">
          <cell r="A1323">
            <v>120972</v>
          </cell>
          <cell r="E1323">
            <v>119769</v>
          </cell>
        </row>
        <row r="1324">
          <cell r="A1324">
            <v>120976</v>
          </cell>
          <cell r="E1324">
            <v>119770</v>
          </cell>
        </row>
        <row r="1325">
          <cell r="A1325">
            <v>120977</v>
          </cell>
          <cell r="E1325">
            <v>119771</v>
          </cell>
        </row>
        <row r="1326">
          <cell r="A1326">
            <v>120981</v>
          </cell>
          <cell r="E1326">
            <v>119772</v>
          </cell>
        </row>
        <row r="1327">
          <cell r="A1327">
            <v>120989</v>
          </cell>
          <cell r="E1327">
            <v>119773</v>
          </cell>
        </row>
        <row r="1328">
          <cell r="A1328">
            <v>120991</v>
          </cell>
          <cell r="E1328">
            <v>119775</v>
          </cell>
        </row>
        <row r="1329">
          <cell r="A1329">
            <v>120995</v>
          </cell>
          <cell r="E1329">
            <v>119776</v>
          </cell>
        </row>
        <row r="1330">
          <cell r="A1330">
            <v>120999</v>
          </cell>
          <cell r="E1330">
            <v>119777</v>
          </cell>
        </row>
        <row r="1331">
          <cell r="A1331">
            <v>121003</v>
          </cell>
          <cell r="E1331">
            <v>119778</v>
          </cell>
        </row>
        <row r="1332">
          <cell r="A1332">
            <v>121005</v>
          </cell>
          <cell r="E1332">
            <v>119779</v>
          </cell>
        </row>
        <row r="1333">
          <cell r="A1333">
            <v>121008</v>
          </cell>
          <cell r="E1333">
            <v>119780</v>
          </cell>
        </row>
        <row r="1334">
          <cell r="A1334">
            <v>121009</v>
          </cell>
          <cell r="E1334">
            <v>119781</v>
          </cell>
        </row>
        <row r="1335">
          <cell r="A1335">
            <v>121012</v>
          </cell>
          <cell r="E1335">
            <v>119782</v>
          </cell>
        </row>
        <row r="1336">
          <cell r="A1336">
            <v>121014</v>
          </cell>
          <cell r="E1336">
            <v>119783</v>
          </cell>
        </row>
        <row r="1337">
          <cell r="A1337">
            <v>121015</v>
          </cell>
          <cell r="E1337">
            <v>119784</v>
          </cell>
        </row>
        <row r="1338">
          <cell r="A1338">
            <v>121017</v>
          </cell>
          <cell r="E1338">
            <v>119785</v>
          </cell>
        </row>
        <row r="1339">
          <cell r="A1339">
            <v>121019</v>
          </cell>
          <cell r="E1339">
            <v>119786</v>
          </cell>
        </row>
        <row r="1340">
          <cell r="A1340">
            <v>121021</v>
          </cell>
          <cell r="E1340">
            <v>119787</v>
          </cell>
        </row>
        <row r="1341">
          <cell r="A1341">
            <v>121027</v>
          </cell>
          <cell r="E1341">
            <v>119789</v>
          </cell>
        </row>
        <row r="1342">
          <cell r="A1342">
            <v>121028</v>
          </cell>
          <cell r="E1342">
            <v>119792</v>
          </cell>
        </row>
        <row r="1343">
          <cell r="A1343">
            <v>121035</v>
          </cell>
          <cell r="E1343">
            <v>119794</v>
          </cell>
        </row>
        <row r="1344">
          <cell r="A1344">
            <v>121041</v>
          </cell>
          <cell r="E1344">
            <v>119800</v>
          </cell>
        </row>
        <row r="1345">
          <cell r="A1345">
            <v>121053</v>
          </cell>
          <cell r="E1345">
            <v>119801</v>
          </cell>
        </row>
        <row r="1346">
          <cell r="A1346">
            <v>121057</v>
          </cell>
          <cell r="E1346">
            <v>119821</v>
          </cell>
        </row>
        <row r="1347">
          <cell r="A1347">
            <v>121058</v>
          </cell>
          <cell r="E1347">
            <v>119833</v>
          </cell>
        </row>
        <row r="1348">
          <cell r="A1348">
            <v>121064</v>
          </cell>
          <cell r="E1348">
            <v>119834</v>
          </cell>
        </row>
        <row r="1349">
          <cell r="A1349">
            <v>121066</v>
          </cell>
          <cell r="E1349">
            <v>119835</v>
          </cell>
        </row>
        <row r="1350">
          <cell r="A1350">
            <v>121067</v>
          </cell>
          <cell r="E1350">
            <v>119837</v>
          </cell>
        </row>
        <row r="1351">
          <cell r="A1351">
            <v>121069</v>
          </cell>
          <cell r="E1351">
            <v>119840</v>
          </cell>
        </row>
        <row r="1352">
          <cell r="A1352">
            <v>121070</v>
          </cell>
          <cell r="E1352">
            <v>119842</v>
          </cell>
        </row>
        <row r="1353">
          <cell r="A1353">
            <v>121078</v>
          </cell>
          <cell r="E1353">
            <v>119844</v>
          </cell>
        </row>
        <row r="1354">
          <cell r="A1354">
            <v>121081</v>
          </cell>
          <cell r="E1354">
            <v>119845</v>
          </cell>
        </row>
        <row r="1355">
          <cell r="A1355">
            <v>121091</v>
          </cell>
          <cell r="E1355">
            <v>119846</v>
          </cell>
        </row>
        <row r="1356">
          <cell r="A1356">
            <v>121095</v>
          </cell>
          <cell r="E1356">
            <v>119847</v>
          </cell>
        </row>
        <row r="1357">
          <cell r="A1357">
            <v>121097</v>
          </cell>
          <cell r="E1357">
            <v>119850</v>
          </cell>
        </row>
        <row r="1358">
          <cell r="A1358">
            <v>121100</v>
          </cell>
          <cell r="E1358">
            <v>119853</v>
          </cell>
        </row>
        <row r="1359">
          <cell r="A1359">
            <v>121105</v>
          </cell>
          <cell r="E1359">
            <v>119854</v>
          </cell>
        </row>
        <row r="1360">
          <cell r="A1360">
            <v>121109</v>
          </cell>
          <cell r="E1360">
            <v>119855</v>
          </cell>
        </row>
        <row r="1361">
          <cell r="A1361">
            <v>121110</v>
          </cell>
          <cell r="E1361">
            <v>119856</v>
          </cell>
        </row>
        <row r="1362">
          <cell r="A1362">
            <v>121111</v>
          </cell>
          <cell r="E1362">
            <v>119858</v>
          </cell>
        </row>
        <row r="1363">
          <cell r="A1363">
            <v>121116</v>
          </cell>
          <cell r="E1363">
            <v>119859</v>
          </cell>
        </row>
        <row r="1364">
          <cell r="A1364">
            <v>121123</v>
          </cell>
          <cell r="E1364">
            <v>119861</v>
          </cell>
        </row>
        <row r="1365">
          <cell r="A1365">
            <v>121126</v>
          </cell>
          <cell r="E1365">
            <v>119862</v>
          </cell>
        </row>
        <row r="1366">
          <cell r="A1366">
            <v>121127</v>
          </cell>
          <cell r="E1366">
            <v>119863</v>
          </cell>
        </row>
        <row r="1367">
          <cell r="A1367">
            <v>121129</v>
          </cell>
          <cell r="E1367">
            <v>119864</v>
          </cell>
        </row>
        <row r="1368">
          <cell r="A1368">
            <v>121138</v>
          </cell>
          <cell r="E1368">
            <v>119868</v>
          </cell>
        </row>
        <row r="1369">
          <cell r="A1369">
            <v>121140</v>
          </cell>
          <cell r="E1369">
            <v>119869</v>
          </cell>
        </row>
        <row r="1370">
          <cell r="A1370">
            <v>121144</v>
          </cell>
          <cell r="E1370">
            <v>119870</v>
          </cell>
        </row>
        <row r="1371">
          <cell r="A1371">
            <v>121145</v>
          </cell>
          <cell r="E1371">
            <v>119872</v>
          </cell>
        </row>
        <row r="1372">
          <cell r="A1372">
            <v>121146</v>
          </cell>
          <cell r="E1372">
            <v>119874</v>
          </cell>
        </row>
        <row r="1373">
          <cell r="A1373">
            <v>121151</v>
          </cell>
          <cell r="E1373">
            <v>119875</v>
          </cell>
        </row>
        <row r="1374">
          <cell r="A1374">
            <v>121157</v>
          </cell>
          <cell r="E1374">
            <v>119876</v>
          </cell>
        </row>
        <row r="1375">
          <cell r="A1375">
            <v>121163</v>
          </cell>
          <cell r="E1375">
            <v>119877</v>
          </cell>
        </row>
        <row r="1376">
          <cell r="A1376">
            <v>121182</v>
          </cell>
          <cell r="E1376">
            <v>119878</v>
          </cell>
        </row>
        <row r="1377">
          <cell r="A1377">
            <v>121183</v>
          </cell>
          <cell r="E1377">
            <v>119880</v>
          </cell>
        </row>
        <row r="1378">
          <cell r="A1378">
            <v>121186</v>
          </cell>
          <cell r="E1378">
            <v>119882</v>
          </cell>
        </row>
        <row r="1379">
          <cell r="A1379">
            <v>121188</v>
          </cell>
          <cell r="E1379">
            <v>119883</v>
          </cell>
        </row>
        <row r="1380">
          <cell r="A1380">
            <v>121196</v>
          </cell>
          <cell r="E1380">
            <v>119884</v>
          </cell>
        </row>
        <row r="1381">
          <cell r="A1381">
            <v>121197</v>
          </cell>
          <cell r="E1381">
            <v>119885</v>
          </cell>
        </row>
        <row r="1382">
          <cell r="A1382">
            <v>121205</v>
          </cell>
          <cell r="E1382">
            <v>119886</v>
          </cell>
        </row>
        <row r="1383">
          <cell r="A1383">
            <v>121214</v>
          </cell>
          <cell r="E1383">
            <v>119890</v>
          </cell>
        </row>
        <row r="1384">
          <cell r="A1384">
            <v>121232</v>
          </cell>
          <cell r="E1384">
            <v>119891</v>
          </cell>
        </row>
        <row r="1385">
          <cell r="A1385">
            <v>121237</v>
          </cell>
          <cell r="E1385">
            <v>119895</v>
          </cell>
        </row>
        <row r="1386">
          <cell r="A1386">
            <v>121460</v>
          </cell>
          <cell r="E1386">
            <v>119896</v>
          </cell>
        </row>
        <row r="1387">
          <cell r="A1387">
            <v>121464</v>
          </cell>
          <cell r="E1387">
            <v>119898</v>
          </cell>
        </row>
        <row r="1388">
          <cell r="A1388">
            <v>121828</v>
          </cell>
          <cell r="E1388">
            <v>119900</v>
          </cell>
        </row>
        <row r="1389">
          <cell r="A1389">
            <v>121830</v>
          </cell>
          <cell r="E1389">
            <v>119902</v>
          </cell>
        </row>
        <row r="1390">
          <cell r="A1390">
            <v>121834</v>
          </cell>
          <cell r="E1390">
            <v>119904</v>
          </cell>
        </row>
        <row r="1391">
          <cell r="A1391">
            <v>121840</v>
          </cell>
          <cell r="E1391">
            <v>119905</v>
          </cell>
        </row>
        <row r="1392">
          <cell r="A1392">
            <v>121842</v>
          </cell>
          <cell r="E1392">
            <v>119906</v>
          </cell>
        </row>
        <row r="1393">
          <cell r="A1393">
            <v>121843</v>
          </cell>
          <cell r="E1393">
            <v>119907</v>
          </cell>
        </row>
        <row r="1394">
          <cell r="A1394">
            <v>121849</v>
          </cell>
          <cell r="E1394">
            <v>119908</v>
          </cell>
        </row>
        <row r="1395">
          <cell r="A1395">
            <v>121854</v>
          </cell>
          <cell r="E1395">
            <v>119909</v>
          </cell>
        </row>
        <row r="1396">
          <cell r="A1396">
            <v>121860</v>
          </cell>
          <cell r="E1396">
            <v>119910</v>
          </cell>
        </row>
        <row r="1397">
          <cell r="A1397">
            <v>121863</v>
          </cell>
          <cell r="E1397">
            <v>119911</v>
          </cell>
        </row>
        <row r="1398">
          <cell r="A1398">
            <v>121874</v>
          </cell>
          <cell r="E1398">
            <v>119912</v>
          </cell>
        </row>
        <row r="1399">
          <cell r="A1399">
            <v>121891</v>
          </cell>
          <cell r="E1399">
            <v>119914</v>
          </cell>
        </row>
        <row r="1400">
          <cell r="A1400">
            <v>121894</v>
          </cell>
          <cell r="E1400">
            <v>119925</v>
          </cell>
        </row>
        <row r="1401">
          <cell r="A1401">
            <v>121897</v>
          </cell>
          <cell r="E1401">
            <v>119928</v>
          </cell>
        </row>
        <row r="1402">
          <cell r="A1402">
            <v>121905</v>
          </cell>
          <cell r="E1402">
            <v>119929</v>
          </cell>
        </row>
        <row r="1403">
          <cell r="A1403">
            <v>121910</v>
          </cell>
          <cell r="E1403">
            <v>119934</v>
          </cell>
        </row>
        <row r="1404">
          <cell r="A1404">
            <v>121912</v>
          </cell>
          <cell r="E1404">
            <v>119935</v>
          </cell>
        </row>
        <row r="1405">
          <cell r="A1405">
            <v>121920</v>
          </cell>
          <cell r="E1405">
            <v>119937</v>
          </cell>
        </row>
        <row r="1406">
          <cell r="A1406">
            <v>121922</v>
          </cell>
          <cell r="E1406">
            <v>119940</v>
          </cell>
        </row>
        <row r="1407">
          <cell r="A1407">
            <v>121928</v>
          </cell>
          <cell r="E1407">
            <v>119944</v>
          </cell>
        </row>
        <row r="1408">
          <cell r="A1408">
            <v>121930</v>
          </cell>
          <cell r="E1408">
            <v>119948</v>
          </cell>
        </row>
        <row r="1409">
          <cell r="A1409">
            <v>121932</v>
          </cell>
          <cell r="E1409">
            <v>119950</v>
          </cell>
        </row>
        <row r="1410">
          <cell r="A1410">
            <v>121944</v>
          </cell>
          <cell r="E1410">
            <v>119952</v>
          </cell>
        </row>
        <row r="1411">
          <cell r="A1411">
            <v>121951</v>
          </cell>
          <cell r="E1411">
            <v>119953</v>
          </cell>
        </row>
        <row r="1412">
          <cell r="A1412">
            <v>121955</v>
          </cell>
          <cell r="E1412">
            <v>119954</v>
          </cell>
        </row>
        <row r="1413">
          <cell r="A1413">
            <v>121966</v>
          </cell>
          <cell r="E1413">
            <v>119956</v>
          </cell>
        </row>
        <row r="1414">
          <cell r="A1414">
            <v>121975</v>
          </cell>
          <cell r="E1414">
            <v>119959</v>
          </cell>
        </row>
        <row r="1415">
          <cell r="A1415">
            <v>121980</v>
          </cell>
          <cell r="E1415">
            <v>119960</v>
          </cell>
        </row>
        <row r="1416">
          <cell r="A1416">
            <v>121984</v>
          </cell>
          <cell r="E1416">
            <v>119962</v>
          </cell>
        </row>
        <row r="1417">
          <cell r="A1417">
            <v>121989</v>
          </cell>
          <cell r="E1417">
            <v>119963</v>
          </cell>
        </row>
        <row r="1418">
          <cell r="A1418">
            <v>121991</v>
          </cell>
          <cell r="E1418">
            <v>119964</v>
          </cell>
        </row>
        <row r="1419">
          <cell r="A1419">
            <v>121994</v>
          </cell>
          <cell r="E1419">
            <v>119966</v>
          </cell>
        </row>
        <row r="1420">
          <cell r="A1420">
            <v>122001</v>
          </cell>
          <cell r="E1420">
            <v>119969</v>
          </cell>
        </row>
        <row r="1421">
          <cell r="A1421">
            <v>122005</v>
          </cell>
          <cell r="E1421">
            <v>119971</v>
          </cell>
        </row>
        <row r="1422">
          <cell r="A1422">
            <v>122006</v>
          </cell>
          <cell r="E1422">
            <v>119972</v>
          </cell>
        </row>
        <row r="1423">
          <cell r="A1423">
            <v>122007</v>
          </cell>
          <cell r="E1423">
            <v>119973</v>
          </cell>
        </row>
        <row r="1424">
          <cell r="A1424">
            <v>122010</v>
          </cell>
          <cell r="E1424">
            <v>119974</v>
          </cell>
        </row>
        <row r="1425">
          <cell r="A1425">
            <v>122013</v>
          </cell>
          <cell r="E1425">
            <v>119976</v>
          </cell>
        </row>
        <row r="1426">
          <cell r="A1426">
            <v>122021</v>
          </cell>
          <cell r="E1426">
            <v>119979</v>
          </cell>
        </row>
        <row r="1427">
          <cell r="A1427">
            <v>122027</v>
          </cell>
          <cell r="E1427">
            <v>119982</v>
          </cell>
        </row>
        <row r="1428">
          <cell r="A1428">
            <v>122050</v>
          </cell>
          <cell r="E1428">
            <v>119986</v>
          </cell>
        </row>
        <row r="1429">
          <cell r="A1429">
            <v>122052</v>
          </cell>
          <cell r="E1429">
            <v>119990</v>
          </cell>
        </row>
        <row r="1430">
          <cell r="A1430">
            <v>122057</v>
          </cell>
          <cell r="E1430">
            <v>119992</v>
          </cell>
        </row>
        <row r="1431">
          <cell r="A1431">
            <v>122058</v>
          </cell>
          <cell r="E1431">
            <v>119994</v>
          </cell>
        </row>
        <row r="1432">
          <cell r="A1432">
            <v>122059</v>
          </cell>
          <cell r="E1432">
            <v>119995</v>
          </cell>
        </row>
        <row r="1433">
          <cell r="A1433">
            <v>122060</v>
          </cell>
          <cell r="E1433">
            <v>119996</v>
          </cell>
        </row>
        <row r="1434">
          <cell r="A1434">
            <v>122080</v>
          </cell>
          <cell r="E1434">
            <v>119998</v>
          </cell>
        </row>
        <row r="1435">
          <cell r="A1435">
            <v>122081</v>
          </cell>
          <cell r="E1435">
            <v>120000</v>
          </cell>
        </row>
        <row r="1436">
          <cell r="A1436">
            <v>122084</v>
          </cell>
          <cell r="E1436">
            <v>120002</v>
          </cell>
        </row>
        <row r="1437">
          <cell r="A1437">
            <v>122087</v>
          </cell>
          <cell r="E1437">
            <v>120003</v>
          </cell>
        </row>
        <row r="1438">
          <cell r="A1438">
            <v>122089</v>
          </cell>
          <cell r="E1438">
            <v>120005</v>
          </cell>
        </row>
        <row r="1439">
          <cell r="A1439">
            <v>122101</v>
          </cell>
          <cell r="E1439">
            <v>120006</v>
          </cell>
        </row>
        <row r="1440">
          <cell r="A1440">
            <v>122110</v>
          </cell>
          <cell r="E1440">
            <v>120009</v>
          </cell>
        </row>
        <row r="1441">
          <cell r="A1441">
            <v>122113</v>
          </cell>
          <cell r="E1441">
            <v>120011</v>
          </cell>
        </row>
        <row r="1442">
          <cell r="A1442">
            <v>122124</v>
          </cell>
          <cell r="E1442">
            <v>120013</v>
          </cell>
        </row>
        <row r="1443">
          <cell r="A1443">
            <v>122129</v>
          </cell>
          <cell r="E1443">
            <v>120015</v>
          </cell>
        </row>
        <row r="1444">
          <cell r="A1444">
            <v>122136</v>
          </cell>
          <cell r="E1444">
            <v>120017</v>
          </cell>
        </row>
        <row r="1445">
          <cell r="A1445">
            <v>122144</v>
          </cell>
          <cell r="E1445">
            <v>120018</v>
          </cell>
        </row>
        <row r="1446">
          <cell r="A1446">
            <v>122149</v>
          </cell>
          <cell r="E1446">
            <v>120028</v>
          </cell>
        </row>
        <row r="1447">
          <cell r="A1447">
            <v>122150</v>
          </cell>
          <cell r="E1447">
            <v>120033</v>
          </cell>
        </row>
        <row r="1448">
          <cell r="A1448">
            <v>122153</v>
          </cell>
          <cell r="E1448">
            <v>120034</v>
          </cell>
        </row>
        <row r="1449">
          <cell r="A1449">
            <v>122154</v>
          </cell>
          <cell r="E1449">
            <v>120036</v>
          </cell>
        </row>
        <row r="1450">
          <cell r="A1450">
            <v>122158</v>
          </cell>
          <cell r="E1450">
            <v>120038</v>
          </cell>
        </row>
        <row r="1451">
          <cell r="A1451">
            <v>122164</v>
          </cell>
          <cell r="E1451">
            <v>120040</v>
          </cell>
        </row>
        <row r="1452">
          <cell r="A1452">
            <v>122174</v>
          </cell>
          <cell r="E1452">
            <v>120043</v>
          </cell>
        </row>
        <row r="1453">
          <cell r="A1453">
            <v>122178</v>
          </cell>
          <cell r="E1453">
            <v>120044</v>
          </cell>
        </row>
        <row r="1454">
          <cell r="A1454">
            <v>122185</v>
          </cell>
          <cell r="E1454">
            <v>120045</v>
          </cell>
        </row>
        <row r="1455">
          <cell r="A1455">
            <v>122225</v>
          </cell>
          <cell r="E1455">
            <v>120046</v>
          </cell>
        </row>
        <row r="1456">
          <cell r="A1456">
            <v>122227</v>
          </cell>
          <cell r="E1456">
            <v>120047</v>
          </cell>
        </row>
        <row r="1457">
          <cell r="A1457">
            <v>122230</v>
          </cell>
          <cell r="E1457">
            <v>120048</v>
          </cell>
        </row>
        <row r="1458">
          <cell r="A1458">
            <v>122231</v>
          </cell>
          <cell r="E1458">
            <v>120049</v>
          </cell>
        </row>
        <row r="1459">
          <cell r="A1459">
            <v>122239</v>
          </cell>
          <cell r="E1459">
            <v>120052</v>
          </cell>
        </row>
        <row r="1460">
          <cell r="A1460">
            <v>122250</v>
          </cell>
          <cell r="E1460">
            <v>120053</v>
          </cell>
        </row>
        <row r="1461">
          <cell r="A1461">
            <v>122263</v>
          </cell>
          <cell r="E1461">
            <v>120055</v>
          </cell>
        </row>
        <row r="1462">
          <cell r="A1462">
            <v>122275</v>
          </cell>
          <cell r="E1462">
            <v>120057</v>
          </cell>
        </row>
        <row r="1463">
          <cell r="A1463">
            <v>122276</v>
          </cell>
          <cell r="E1463">
            <v>120058</v>
          </cell>
        </row>
        <row r="1464">
          <cell r="A1464">
            <v>122280</v>
          </cell>
          <cell r="E1464">
            <v>120060</v>
          </cell>
        </row>
        <row r="1465">
          <cell r="A1465">
            <v>122282</v>
          </cell>
          <cell r="E1465">
            <v>120063</v>
          </cell>
        </row>
        <row r="1466">
          <cell r="A1466">
            <v>122297</v>
          </cell>
          <cell r="E1466">
            <v>120066</v>
          </cell>
        </row>
        <row r="1467">
          <cell r="A1467">
            <v>122308</v>
          </cell>
          <cell r="E1467">
            <v>120071</v>
          </cell>
        </row>
        <row r="1468">
          <cell r="A1468">
            <v>122309</v>
          </cell>
          <cell r="E1468">
            <v>120072</v>
          </cell>
        </row>
        <row r="1469">
          <cell r="A1469">
            <v>122313</v>
          </cell>
          <cell r="E1469">
            <v>120075</v>
          </cell>
        </row>
        <row r="1470">
          <cell r="A1470">
            <v>122314</v>
          </cell>
          <cell r="E1470">
            <v>120077</v>
          </cell>
        </row>
        <row r="1471">
          <cell r="A1471">
            <v>122324</v>
          </cell>
          <cell r="E1471">
            <v>120078</v>
          </cell>
        </row>
        <row r="1472">
          <cell r="A1472">
            <v>122325</v>
          </cell>
          <cell r="E1472">
            <v>120082</v>
          </cell>
        </row>
        <row r="1473">
          <cell r="A1473">
            <v>122326</v>
          </cell>
          <cell r="E1473">
            <v>120083</v>
          </cell>
        </row>
        <row r="1474">
          <cell r="A1474">
            <v>122327</v>
          </cell>
          <cell r="E1474">
            <v>120085</v>
          </cell>
        </row>
        <row r="1475">
          <cell r="A1475">
            <v>122333</v>
          </cell>
          <cell r="E1475">
            <v>120086</v>
          </cell>
        </row>
        <row r="1476">
          <cell r="A1476">
            <v>122334</v>
          </cell>
          <cell r="E1476">
            <v>120087</v>
          </cell>
        </row>
        <row r="1477">
          <cell r="A1477">
            <v>122342</v>
          </cell>
          <cell r="E1477">
            <v>120088</v>
          </cell>
        </row>
        <row r="1478">
          <cell r="A1478">
            <v>122354</v>
          </cell>
          <cell r="E1478">
            <v>120089</v>
          </cell>
        </row>
        <row r="1479">
          <cell r="A1479">
            <v>122371</v>
          </cell>
          <cell r="E1479">
            <v>120090</v>
          </cell>
        </row>
        <row r="1480">
          <cell r="A1480">
            <v>122377</v>
          </cell>
          <cell r="E1480">
            <v>120091</v>
          </cell>
        </row>
        <row r="1481">
          <cell r="A1481">
            <v>122382</v>
          </cell>
          <cell r="E1481">
            <v>120092</v>
          </cell>
        </row>
        <row r="1482">
          <cell r="A1482">
            <v>122388</v>
          </cell>
          <cell r="E1482">
            <v>120093</v>
          </cell>
        </row>
        <row r="1483">
          <cell r="A1483">
            <v>122391</v>
          </cell>
          <cell r="E1483">
            <v>120094</v>
          </cell>
        </row>
        <row r="1484">
          <cell r="A1484">
            <v>122396</v>
          </cell>
          <cell r="E1484">
            <v>120097</v>
          </cell>
        </row>
        <row r="1485">
          <cell r="A1485">
            <v>122401</v>
          </cell>
          <cell r="E1485">
            <v>120099</v>
          </cell>
        </row>
        <row r="1486">
          <cell r="A1486">
            <v>122404</v>
          </cell>
          <cell r="E1486">
            <v>120100</v>
          </cell>
        </row>
        <row r="1487">
          <cell r="A1487">
            <v>122413</v>
          </cell>
          <cell r="E1487">
            <v>120101</v>
          </cell>
        </row>
        <row r="1488">
          <cell r="A1488">
            <v>122427</v>
          </cell>
          <cell r="E1488">
            <v>120104</v>
          </cell>
        </row>
        <row r="1489">
          <cell r="A1489">
            <v>122429</v>
          </cell>
          <cell r="E1489">
            <v>120107</v>
          </cell>
        </row>
        <row r="1490">
          <cell r="A1490">
            <v>122492</v>
          </cell>
          <cell r="E1490">
            <v>120110</v>
          </cell>
        </row>
        <row r="1491">
          <cell r="A1491">
            <v>122493</v>
          </cell>
          <cell r="E1491">
            <v>120112</v>
          </cell>
        </row>
        <row r="1492">
          <cell r="A1492">
            <v>122501</v>
          </cell>
          <cell r="E1492">
            <v>120117</v>
          </cell>
        </row>
        <row r="1493">
          <cell r="A1493">
            <v>122502</v>
          </cell>
          <cell r="E1493">
            <v>120119</v>
          </cell>
        </row>
        <row r="1494">
          <cell r="A1494">
            <v>122503</v>
          </cell>
          <cell r="E1494">
            <v>120121</v>
          </cell>
        </row>
        <row r="1495">
          <cell r="A1495">
            <v>122506</v>
          </cell>
          <cell r="E1495">
            <v>120123</v>
          </cell>
        </row>
        <row r="1496">
          <cell r="A1496">
            <v>122513</v>
          </cell>
          <cell r="E1496">
            <v>120124</v>
          </cell>
        </row>
        <row r="1497">
          <cell r="A1497">
            <v>122531</v>
          </cell>
          <cell r="E1497">
            <v>120131</v>
          </cell>
        </row>
        <row r="1498">
          <cell r="A1498">
            <v>122532</v>
          </cell>
          <cell r="E1498">
            <v>120133</v>
          </cell>
        </row>
        <row r="1499">
          <cell r="A1499">
            <v>122538</v>
          </cell>
          <cell r="E1499">
            <v>120138</v>
          </cell>
        </row>
        <row r="1500">
          <cell r="A1500">
            <v>122542</v>
          </cell>
          <cell r="E1500">
            <v>120139</v>
          </cell>
        </row>
        <row r="1501">
          <cell r="A1501">
            <v>122561</v>
          </cell>
          <cell r="E1501">
            <v>120140</v>
          </cell>
        </row>
        <row r="1502">
          <cell r="A1502">
            <v>122564</v>
          </cell>
          <cell r="E1502">
            <v>120141</v>
          </cell>
        </row>
        <row r="1503">
          <cell r="A1503">
            <v>122576</v>
          </cell>
          <cell r="E1503">
            <v>120143</v>
          </cell>
        </row>
        <row r="1504">
          <cell r="A1504">
            <v>122577</v>
          </cell>
          <cell r="E1504">
            <v>120144</v>
          </cell>
        </row>
        <row r="1505">
          <cell r="A1505">
            <v>122580</v>
          </cell>
          <cell r="E1505">
            <v>120152</v>
          </cell>
        </row>
        <row r="1506">
          <cell r="A1506">
            <v>122589</v>
          </cell>
          <cell r="E1506">
            <v>120154</v>
          </cell>
        </row>
        <row r="1507">
          <cell r="A1507">
            <v>122590</v>
          </cell>
          <cell r="E1507">
            <v>120156</v>
          </cell>
        </row>
        <row r="1508">
          <cell r="A1508">
            <v>122593</v>
          </cell>
          <cell r="E1508">
            <v>120157</v>
          </cell>
        </row>
        <row r="1509">
          <cell r="A1509">
            <v>122594</v>
          </cell>
          <cell r="E1509">
            <v>120158</v>
          </cell>
        </row>
        <row r="1510">
          <cell r="A1510">
            <v>122602</v>
          </cell>
          <cell r="E1510">
            <v>120159</v>
          </cell>
        </row>
        <row r="1511">
          <cell r="A1511">
            <v>122667</v>
          </cell>
          <cell r="E1511">
            <v>120160</v>
          </cell>
        </row>
        <row r="1512">
          <cell r="A1512">
            <v>122668</v>
          </cell>
          <cell r="E1512">
            <v>120161</v>
          </cell>
        </row>
        <row r="1513">
          <cell r="A1513">
            <v>122686</v>
          </cell>
          <cell r="E1513">
            <v>120162</v>
          </cell>
        </row>
        <row r="1514">
          <cell r="A1514">
            <v>122696</v>
          </cell>
          <cell r="E1514">
            <v>120163</v>
          </cell>
        </row>
        <row r="1515">
          <cell r="A1515">
            <v>122697</v>
          </cell>
          <cell r="E1515">
            <v>120164</v>
          </cell>
        </row>
        <row r="1516">
          <cell r="A1516">
            <v>122705</v>
          </cell>
          <cell r="E1516">
            <v>120166</v>
          </cell>
        </row>
        <row r="1517">
          <cell r="A1517">
            <v>122707</v>
          </cell>
          <cell r="E1517">
            <v>120167</v>
          </cell>
        </row>
        <row r="1518">
          <cell r="A1518">
            <v>122717</v>
          </cell>
          <cell r="E1518">
            <v>120169</v>
          </cell>
        </row>
        <row r="1519">
          <cell r="A1519">
            <v>122721</v>
          </cell>
          <cell r="E1519">
            <v>120171</v>
          </cell>
        </row>
        <row r="1520">
          <cell r="A1520">
            <v>122725</v>
          </cell>
          <cell r="E1520">
            <v>120176</v>
          </cell>
        </row>
        <row r="1521">
          <cell r="A1521">
            <v>122726</v>
          </cell>
          <cell r="E1521">
            <v>120177</v>
          </cell>
        </row>
        <row r="1522">
          <cell r="A1522">
            <v>122729</v>
          </cell>
          <cell r="E1522">
            <v>120178</v>
          </cell>
        </row>
        <row r="1523">
          <cell r="A1523">
            <v>122732</v>
          </cell>
          <cell r="E1523">
            <v>120181</v>
          </cell>
        </row>
        <row r="1524">
          <cell r="A1524">
            <v>122736</v>
          </cell>
          <cell r="E1524">
            <v>120184</v>
          </cell>
        </row>
        <row r="1525">
          <cell r="A1525">
            <v>122737</v>
          </cell>
          <cell r="E1525">
            <v>120186</v>
          </cell>
        </row>
        <row r="1526">
          <cell r="A1526">
            <v>122740</v>
          </cell>
          <cell r="E1526">
            <v>120188</v>
          </cell>
        </row>
        <row r="1527">
          <cell r="A1527">
            <v>122753</v>
          </cell>
          <cell r="E1527">
            <v>120190</v>
          </cell>
        </row>
        <row r="1528">
          <cell r="A1528">
            <v>122789</v>
          </cell>
          <cell r="E1528">
            <v>120198</v>
          </cell>
        </row>
        <row r="1529">
          <cell r="A1529">
            <v>122791</v>
          </cell>
          <cell r="E1529">
            <v>120199</v>
          </cell>
        </row>
        <row r="1530">
          <cell r="A1530">
            <v>122800</v>
          </cell>
          <cell r="E1530">
            <v>120204</v>
          </cell>
        </row>
        <row r="1531">
          <cell r="A1531">
            <v>122806</v>
          </cell>
          <cell r="E1531">
            <v>120205</v>
          </cell>
        </row>
        <row r="1532">
          <cell r="A1532">
            <v>122814</v>
          </cell>
          <cell r="E1532">
            <v>120206</v>
          </cell>
        </row>
        <row r="1533">
          <cell r="A1533">
            <v>122865</v>
          </cell>
          <cell r="E1533">
            <v>120213</v>
          </cell>
        </row>
        <row r="1534">
          <cell r="A1534">
            <v>122867</v>
          </cell>
          <cell r="E1534">
            <v>120215</v>
          </cell>
        </row>
        <row r="1535">
          <cell r="A1535">
            <v>122885</v>
          </cell>
          <cell r="E1535">
            <v>120219</v>
          </cell>
        </row>
        <row r="1536">
          <cell r="A1536">
            <v>122899</v>
          </cell>
          <cell r="E1536">
            <v>120221</v>
          </cell>
        </row>
        <row r="1537">
          <cell r="A1537">
            <v>122900</v>
          </cell>
          <cell r="E1537">
            <v>120223</v>
          </cell>
        </row>
        <row r="1538">
          <cell r="A1538">
            <v>122906</v>
          </cell>
          <cell r="E1538">
            <v>120224</v>
          </cell>
        </row>
        <row r="1539">
          <cell r="A1539">
            <v>122917</v>
          </cell>
          <cell r="E1539">
            <v>120225</v>
          </cell>
        </row>
        <row r="1540">
          <cell r="A1540">
            <v>122936</v>
          </cell>
          <cell r="E1540">
            <v>120227</v>
          </cell>
        </row>
        <row r="1541">
          <cell r="A1541">
            <v>122944</v>
          </cell>
          <cell r="E1541">
            <v>120230</v>
          </cell>
        </row>
        <row r="1542">
          <cell r="A1542">
            <v>122961</v>
          </cell>
          <cell r="E1542">
            <v>120233</v>
          </cell>
        </row>
        <row r="1543">
          <cell r="A1543">
            <v>122992</v>
          </cell>
          <cell r="E1543">
            <v>120235</v>
          </cell>
        </row>
        <row r="1544">
          <cell r="A1544">
            <v>122993</v>
          </cell>
          <cell r="E1544">
            <v>120236</v>
          </cell>
        </row>
        <row r="1545">
          <cell r="A1545">
            <v>123002</v>
          </cell>
          <cell r="E1545">
            <v>120240</v>
          </cell>
        </row>
        <row r="1546">
          <cell r="A1546">
            <v>123026</v>
          </cell>
          <cell r="E1546">
            <v>120241</v>
          </cell>
        </row>
        <row r="1547">
          <cell r="A1547">
            <v>123054</v>
          </cell>
          <cell r="E1547">
            <v>120243</v>
          </cell>
        </row>
        <row r="1548">
          <cell r="A1548">
            <v>123062</v>
          </cell>
          <cell r="E1548">
            <v>120248</v>
          </cell>
        </row>
        <row r="1549">
          <cell r="A1549">
            <v>123066</v>
          </cell>
          <cell r="E1549">
            <v>120250</v>
          </cell>
        </row>
        <row r="1550">
          <cell r="A1550">
            <v>123075</v>
          </cell>
          <cell r="E1550">
            <v>120251</v>
          </cell>
        </row>
        <row r="1551">
          <cell r="A1551">
            <v>123077</v>
          </cell>
          <cell r="E1551">
            <v>120252</v>
          </cell>
        </row>
        <row r="1552">
          <cell r="A1552">
            <v>123080</v>
          </cell>
          <cell r="E1552">
            <v>120254</v>
          </cell>
        </row>
        <row r="1553">
          <cell r="A1553">
            <v>123082</v>
          </cell>
          <cell r="E1553">
            <v>120256</v>
          </cell>
        </row>
        <row r="1554">
          <cell r="A1554">
            <v>123084</v>
          </cell>
          <cell r="E1554">
            <v>120259</v>
          </cell>
        </row>
        <row r="1555">
          <cell r="A1555">
            <v>123089</v>
          </cell>
          <cell r="E1555">
            <v>120260</v>
          </cell>
        </row>
        <row r="1556">
          <cell r="A1556">
            <v>123100</v>
          </cell>
          <cell r="E1556">
            <v>120261</v>
          </cell>
        </row>
        <row r="1557">
          <cell r="A1557">
            <v>123111</v>
          </cell>
          <cell r="E1557">
            <v>120263</v>
          </cell>
        </row>
        <row r="1558">
          <cell r="A1558">
            <v>123169</v>
          </cell>
          <cell r="E1558">
            <v>120264</v>
          </cell>
        </row>
        <row r="1559">
          <cell r="A1559">
            <v>123170</v>
          </cell>
          <cell r="E1559">
            <v>120267</v>
          </cell>
        </row>
        <row r="1560">
          <cell r="A1560">
            <v>123178</v>
          </cell>
          <cell r="E1560">
            <v>120270</v>
          </cell>
        </row>
        <row r="1561">
          <cell r="A1561">
            <v>123181</v>
          </cell>
          <cell r="E1561">
            <v>120274</v>
          </cell>
        </row>
        <row r="1562">
          <cell r="A1562">
            <v>123184</v>
          </cell>
          <cell r="E1562">
            <v>120275</v>
          </cell>
        </row>
        <row r="1563">
          <cell r="A1563">
            <v>123186</v>
          </cell>
          <cell r="E1563">
            <v>120276</v>
          </cell>
        </row>
        <row r="1564">
          <cell r="A1564">
            <v>123203</v>
          </cell>
          <cell r="E1564">
            <v>120279</v>
          </cell>
        </row>
        <row r="1565">
          <cell r="A1565">
            <v>123214</v>
          </cell>
          <cell r="E1565">
            <v>120280</v>
          </cell>
        </row>
        <row r="1566">
          <cell r="A1566">
            <v>123228</v>
          </cell>
          <cell r="E1566">
            <v>120282</v>
          </cell>
        </row>
        <row r="1567">
          <cell r="A1567">
            <v>123235</v>
          </cell>
          <cell r="E1567">
            <v>120285</v>
          </cell>
        </row>
        <row r="1568">
          <cell r="A1568">
            <v>123248</v>
          </cell>
          <cell r="E1568">
            <v>120287</v>
          </cell>
        </row>
        <row r="1569">
          <cell r="A1569">
            <v>123294</v>
          </cell>
          <cell r="E1569">
            <v>120288</v>
          </cell>
        </row>
        <row r="1570">
          <cell r="A1570">
            <v>123301</v>
          </cell>
          <cell r="E1570">
            <v>120289</v>
          </cell>
        </row>
        <row r="1571">
          <cell r="A1571">
            <v>123303</v>
          </cell>
          <cell r="E1571">
            <v>120294</v>
          </cell>
        </row>
        <row r="1572">
          <cell r="A1572">
            <v>123311</v>
          </cell>
          <cell r="E1572">
            <v>120299</v>
          </cell>
        </row>
        <row r="1573">
          <cell r="A1573">
            <v>123312</v>
          </cell>
          <cell r="E1573">
            <v>120302</v>
          </cell>
        </row>
        <row r="1574">
          <cell r="A1574">
            <v>123318</v>
          </cell>
          <cell r="E1574">
            <v>120305</v>
          </cell>
        </row>
        <row r="1575">
          <cell r="A1575">
            <v>123323</v>
          </cell>
          <cell r="E1575">
            <v>120306</v>
          </cell>
        </row>
        <row r="1576">
          <cell r="A1576">
            <v>123337</v>
          </cell>
          <cell r="E1576">
            <v>120308</v>
          </cell>
        </row>
        <row r="1577">
          <cell r="A1577">
            <v>123338</v>
          </cell>
          <cell r="E1577">
            <v>120309</v>
          </cell>
        </row>
        <row r="1578">
          <cell r="A1578">
            <v>123347</v>
          </cell>
          <cell r="E1578">
            <v>120310</v>
          </cell>
        </row>
        <row r="1579">
          <cell r="A1579">
            <v>123351</v>
          </cell>
          <cell r="E1579">
            <v>120312</v>
          </cell>
        </row>
        <row r="1580">
          <cell r="A1580">
            <v>123355</v>
          </cell>
          <cell r="E1580">
            <v>120313</v>
          </cell>
        </row>
        <row r="1581">
          <cell r="A1581">
            <v>123356</v>
          </cell>
          <cell r="E1581">
            <v>120319</v>
          </cell>
        </row>
        <row r="1582">
          <cell r="A1582">
            <v>123375</v>
          </cell>
          <cell r="E1582">
            <v>120321</v>
          </cell>
        </row>
        <row r="1583">
          <cell r="A1583">
            <v>123376</v>
          </cell>
          <cell r="E1583">
            <v>120322</v>
          </cell>
        </row>
        <row r="1584">
          <cell r="A1584">
            <v>123380</v>
          </cell>
          <cell r="E1584">
            <v>120325</v>
          </cell>
        </row>
        <row r="1585">
          <cell r="A1585">
            <v>123382</v>
          </cell>
          <cell r="E1585">
            <v>120328</v>
          </cell>
        </row>
        <row r="1586">
          <cell r="A1586">
            <v>123391</v>
          </cell>
          <cell r="E1586">
            <v>120335</v>
          </cell>
        </row>
        <row r="1587">
          <cell r="A1587">
            <v>123394</v>
          </cell>
          <cell r="E1587">
            <v>120342</v>
          </cell>
        </row>
        <row r="1588">
          <cell r="A1588">
            <v>123395</v>
          </cell>
          <cell r="E1588">
            <v>120343</v>
          </cell>
        </row>
        <row r="1589">
          <cell r="A1589">
            <v>123408</v>
          </cell>
          <cell r="E1589">
            <v>120344</v>
          </cell>
        </row>
        <row r="1590">
          <cell r="A1590">
            <v>123409</v>
          </cell>
          <cell r="E1590">
            <v>120345</v>
          </cell>
        </row>
        <row r="1591">
          <cell r="A1591">
            <v>123430</v>
          </cell>
          <cell r="E1591">
            <v>120347</v>
          </cell>
        </row>
        <row r="1592">
          <cell r="A1592">
            <v>123813</v>
          </cell>
          <cell r="E1592">
            <v>120348</v>
          </cell>
        </row>
        <row r="1593">
          <cell r="A1593">
            <v>123817</v>
          </cell>
          <cell r="E1593">
            <v>120352</v>
          </cell>
        </row>
        <row r="1594">
          <cell r="A1594">
            <v>123825</v>
          </cell>
          <cell r="E1594">
            <v>120355</v>
          </cell>
        </row>
        <row r="1595">
          <cell r="A1595">
            <v>123854</v>
          </cell>
          <cell r="E1595">
            <v>120358</v>
          </cell>
        </row>
        <row r="1596">
          <cell r="A1596">
            <v>123867</v>
          </cell>
          <cell r="E1596">
            <v>120359</v>
          </cell>
        </row>
        <row r="1597">
          <cell r="A1597">
            <v>123872</v>
          </cell>
          <cell r="E1597">
            <v>120363</v>
          </cell>
        </row>
        <row r="1598">
          <cell r="A1598">
            <v>123875</v>
          </cell>
          <cell r="E1598">
            <v>120367</v>
          </cell>
        </row>
        <row r="1599">
          <cell r="A1599">
            <v>123891</v>
          </cell>
          <cell r="E1599">
            <v>120371</v>
          </cell>
        </row>
        <row r="1600">
          <cell r="A1600">
            <v>123910</v>
          </cell>
          <cell r="E1600">
            <v>120372</v>
          </cell>
        </row>
        <row r="1601">
          <cell r="A1601">
            <v>123911</v>
          </cell>
          <cell r="E1601">
            <v>120373</v>
          </cell>
        </row>
        <row r="1602">
          <cell r="A1602">
            <v>123927</v>
          </cell>
          <cell r="E1602">
            <v>120377</v>
          </cell>
        </row>
        <row r="1603">
          <cell r="A1603">
            <v>123928</v>
          </cell>
          <cell r="E1603">
            <v>120384</v>
          </cell>
        </row>
        <row r="1604">
          <cell r="A1604">
            <v>123929</v>
          </cell>
          <cell r="E1604">
            <v>120385</v>
          </cell>
        </row>
        <row r="1605">
          <cell r="A1605">
            <v>123931</v>
          </cell>
          <cell r="E1605">
            <v>120387</v>
          </cell>
        </row>
        <row r="1606">
          <cell r="A1606">
            <v>123932</v>
          </cell>
          <cell r="E1606">
            <v>120389</v>
          </cell>
        </row>
        <row r="1607">
          <cell r="A1607">
            <v>123952</v>
          </cell>
          <cell r="E1607">
            <v>120400</v>
          </cell>
        </row>
        <row r="1608">
          <cell r="A1608">
            <v>124065</v>
          </cell>
          <cell r="E1608">
            <v>120402</v>
          </cell>
        </row>
        <row r="1609">
          <cell r="A1609">
            <v>124071</v>
          </cell>
          <cell r="E1609">
            <v>120403</v>
          </cell>
        </row>
        <row r="1610">
          <cell r="A1610">
            <v>124075</v>
          </cell>
          <cell r="E1610">
            <v>120408</v>
          </cell>
        </row>
        <row r="1611">
          <cell r="A1611">
            <v>124090</v>
          </cell>
          <cell r="E1611">
            <v>120411</v>
          </cell>
        </row>
        <row r="1612">
          <cell r="A1612">
            <v>124126</v>
          </cell>
          <cell r="E1612">
            <v>120415</v>
          </cell>
        </row>
        <row r="1613">
          <cell r="A1613">
            <v>124129</v>
          </cell>
          <cell r="E1613">
            <v>120416</v>
          </cell>
        </row>
        <row r="1614">
          <cell r="A1614">
            <v>124133</v>
          </cell>
          <cell r="E1614">
            <v>120418</v>
          </cell>
        </row>
        <row r="1615">
          <cell r="A1615">
            <v>124134</v>
          </cell>
          <cell r="E1615">
            <v>120421</v>
          </cell>
        </row>
        <row r="1616">
          <cell r="A1616">
            <v>124140</v>
          </cell>
          <cell r="E1616">
            <v>120423</v>
          </cell>
        </row>
        <row r="1617">
          <cell r="A1617">
            <v>124176</v>
          </cell>
          <cell r="E1617">
            <v>120424</v>
          </cell>
        </row>
        <row r="1618">
          <cell r="A1618">
            <v>124188</v>
          </cell>
          <cell r="E1618">
            <v>120427</v>
          </cell>
        </row>
        <row r="1619">
          <cell r="A1619">
            <v>124211</v>
          </cell>
          <cell r="E1619">
            <v>120429</v>
          </cell>
        </row>
        <row r="1620">
          <cell r="A1620">
            <v>124232</v>
          </cell>
          <cell r="E1620">
            <v>120432</v>
          </cell>
        </row>
        <row r="1621">
          <cell r="A1621">
            <v>124239</v>
          </cell>
          <cell r="E1621">
            <v>120444</v>
          </cell>
        </row>
        <row r="1622">
          <cell r="A1622">
            <v>124251</v>
          </cell>
          <cell r="E1622">
            <v>120446</v>
          </cell>
        </row>
        <row r="1623">
          <cell r="A1623">
            <v>124300</v>
          </cell>
          <cell r="E1623">
            <v>120447</v>
          </cell>
        </row>
        <row r="1624">
          <cell r="A1624">
            <v>124311</v>
          </cell>
          <cell r="E1624">
            <v>120451</v>
          </cell>
        </row>
        <row r="1625">
          <cell r="A1625">
            <v>124351</v>
          </cell>
          <cell r="E1625">
            <v>120454</v>
          </cell>
        </row>
        <row r="1626">
          <cell r="A1626">
            <v>124360</v>
          </cell>
          <cell r="E1626">
            <v>120455</v>
          </cell>
        </row>
        <row r="1627">
          <cell r="A1627">
            <v>124380</v>
          </cell>
          <cell r="E1627">
            <v>120457</v>
          </cell>
        </row>
        <row r="1628">
          <cell r="A1628">
            <v>124381</v>
          </cell>
          <cell r="E1628">
            <v>120458</v>
          </cell>
        </row>
        <row r="1629">
          <cell r="A1629">
            <v>124383</v>
          </cell>
          <cell r="E1629">
            <v>120459</v>
          </cell>
        </row>
        <row r="1630">
          <cell r="A1630">
            <v>124494</v>
          </cell>
          <cell r="E1630">
            <v>120463</v>
          </cell>
        </row>
        <row r="1631">
          <cell r="A1631">
            <v>124511</v>
          </cell>
          <cell r="E1631">
            <v>120466</v>
          </cell>
        </row>
        <row r="1632">
          <cell r="A1632">
            <v>124560</v>
          </cell>
          <cell r="E1632">
            <v>120471</v>
          </cell>
        </row>
        <row r="1633">
          <cell r="A1633">
            <v>124604</v>
          </cell>
          <cell r="E1633">
            <v>120472</v>
          </cell>
        </row>
        <row r="1634">
          <cell r="A1634">
            <v>124614</v>
          </cell>
          <cell r="E1634">
            <v>120480</v>
          </cell>
        </row>
        <row r="1635">
          <cell r="A1635">
            <v>124633</v>
          </cell>
          <cell r="E1635">
            <v>120482</v>
          </cell>
        </row>
        <row r="1636">
          <cell r="A1636">
            <v>124640</v>
          </cell>
          <cell r="E1636">
            <v>120484</v>
          </cell>
        </row>
        <row r="1637">
          <cell r="A1637">
            <v>124658</v>
          </cell>
          <cell r="E1637">
            <v>120485</v>
          </cell>
        </row>
        <row r="1638">
          <cell r="A1638">
            <v>124685</v>
          </cell>
          <cell r="E1638">
            <v>120486</v>
          </cell>
        </row>
        <row r="1639">
          <cell r="A1639">
            <v>124690</v>
          </cell>
          <cell r="E1639">
            <v>120488</v>
          </cell>
        </row>
        <row r="1640">
          <cell r="A1640">
            <v>124697</v>
          </cell>
          <cell r="E1640">
            <v>120489</v>
          </cell>
        </row>
        <row r="1641">
          <cell r="A1641">
            <v>124740</v>
          </cell>
          <cell r="E1641">
            <v>120495</v>
          </cell>
        </row>
        <row r="1642">
          <cell r="A1642">
            <v>124748</v>
          </cell>
          <cell r="E1642">
            <v>120501</v>
          </cell>
        </row>
        <row r="1643">
          <cell r="A1643">
            <v>124757</v>
          </cell>
          <cell r="E1643">
            <v>120503</v>
          </cell>
        </row>
        <row r="1644">
          <cell r="A1644">
            <v>124777</v>
          </cell>
          <cell r="E1644">
            <v>120508</v>
          </cell>
        </row>
        <row r="1645">
          <cell r="A1645">
            <v>124785</v>
          </cell>
          <cell r="E1645">
            <v>120513</v>
          </cell>
        </row>
        <row r="1646">
          <cell r="A1646">
            <v>124826</v>
          </cell>
          <cell r="E1646">
            <v>120515</v>
          </cell>
        </row>
        <row r="1647">
          <cell r="A1647">
            <v>124835</v>
          </cell>
          <cell r="E1647">
            <v>120516</v>
          </cell>
        </row>
        <row r="1648">
          <cell r="A1648">
            <v>124981</v>
          </cell>
          <cell r="E1648">
            <v>120517</v>
          </cell>
        </row>
        <row r="1649">
          <cell r="A1649">
            <v>124990</v>
          </cell>
          <cell r="E1649">
            <v>120519</v>
          </cell>
        </row>
        <row r="1650">
          <cell r="A1650">
            <v>125000</v>
          </cell>
          <cell r="E1650">
            <v>120522</v>
          </cell>
        </row>
        <row r="1651">
          <cell r="A1651">
            <v>125001</v>
          </cell>
          <cell r="E1651">
            <v>120525</v>
          </cell>
        </row>
        <row r="1652">
          <cell r="A1652">
            <v>125005</v>
          </cell>
          <cell r="E1652">
            <v>120526</v>
          </cell>
        </row>
        <row r="1653">
          <cell r="A1653">
            <v>125208</v>
          </cell>
          <cell r="E1653">
            <v>120533</v>
          </cell>
        </row>
        <row r="1654">
          <cell r="A1654">
            <v>125220</v>
          </cell>
          <cell r="E1654">
            <v>120535</v>
          </cell>
        </row>
        <row r="1655">
          <cell r="A1655">
            <v>125551</v>
          </cell>
          <cell r="E1655">
            <v>120542</v>
          </cell>
        </row>
        <row r="1656">
          <cell r="A1656">
            <v>125635</v>
          </cell>
          <cell r="E1656">
            <v>120544</v>
          </cell>
        </row>
        <row r="1657">
          <cell r="A1657">
            <v>125681</v>
          </cell>
          <cell r="E1657">
            <v>120546</v>
          </cell>
        </row>
        <row r="1658">
          <cell r="A1658">
            <v>125716</v>
          </cell>
          <cell r="E1658">
            <v>120551</v>
          </cell>
        </row>
        <row r="1659">
          <cell r="A1659">
            <v>125849</v>
          </cell>
          <cell r="E1659">
            <v>120553</v>
          </cell>
        </row>
        <row r="1660">
          <cell r="A1660">
            <v>126207</v>
          </cell>
          <cell r="E1660">
            <v>120554</v>
          </cell>
        </row>
        <row r="1661">
          <cell r="A1661">
            <v>126323</v>
          </cell>
          <cell r="E1661">
            <v>120558</v>
          </cell>
        </row>
        <row r="1662">
          <cell r="A1662">
            <v>126527</v>
          </cell>
          <cell r="E1662">
            <v>120562</v>
          </cell>
        </row>
        <row r="1663">
          <cell r="A1663">
            <v>126689</v>
          </cell>
          <cell r="E1663">
            <v>120567</v>
          </cell>
        </row>
        <row r="1664">
          <cell r="A1664">
            <v>126747</v>
          </cell>
          <cell r="E1664">
            <v>120571</v>
          </cell>
        </row>
        <row r="1665">
          <cell r="A1665">
            <v>126764</v>
          </cell>
          <cell r="E1665">
            <v>120575</v>
          </cell>
        </row>
        <row r="1666">
          <cell r="A1666">
            <v>126844</v>
          </cell>
          <cell r="E1666">
            <v>120578</v>
          </cell>
        </row>
        <row r="1667">
          <cell r="A1667">
            <v>126950</v>
          </cell>
          <cell r="E1667">
            <v>120583</v>
          </cell>
        </row>
        <row r="1668">
          <cell r="A1668">
            <v>127176</v>
          </cell>
          <cell r="E1668">
            <v>120594</v>
          </cell>
        </row>
        <row r="1669">
          <cell r="A1669">
            <v>127269</v>
          </cell>
          <cell r="E1669">
            <v>120596</v>
          </cell>
        </row>
        <row r="1670">
          <cell r="A1670">
            <v>127317</v>
          </cell>
          <cell r="E1670">
            <v>120602</v>
          </cell>
        </row>
        <row r="1671">
          <cell r="A1671">
            <v>127399</v>
          </cell>
          <cell r="E1671">
            <v>120603</v>
          </cell>
        </row>
        <row r="1672">
          <cell r="A1672">
            <v>127509</v>
          </cell>
          <cell r="E1672">
            <v>120606</v>
          </cell>
        </row>
        <row r="1673">
          <cell r="A1673">
            <v>127604</v>
          </cell>
          <cell r="E1673">
            <v>120610</v>
          </cell>
        </row>
        <row r="1674">
          <cell r="A1674">
            <v>127652</v>
          </cell>
          <cell r="E1674">
            <v>120624</v>
          </cell>
        </row>
        <row r="1675">
          <cell r="A1675">
            <v>127677</v>
          </cell>
          <cell r="E1675">
            <v>120626</v>
          </cell>
        </row>
        <row r="1676">
          <cell r="A1676">
            <v>127704</v>
          </cell>
          <cell r="E1676">
            <v>120628</v>
          </cell>
        </row>
        <row r="1677">
          <cell r="A1677">
            <v>128017</v>
          </cell>
          <cell r="E1677">
            <v>120630</v>
          </cell>
        </row>
        <row r="1678">
          <cell r="A1678">
            <v>128045</v>
          </cell>
          <cell r="E1678">
            <v>120632</v>
          </cell>
        </row>
        <row r="1679">
          <cell r="A1679">
            <v>129177</v>
          </cell>
          <cell r="E1679">
            <v>120633</v>
          </cell>
        </row>
        <row r="1680">
          <cell r="A1680">
            <v>129412</v>
          </cell>
          <cell r="E1680">
            <v>120634</v>
          </cell>
        </row>
        <row r="1681">
          <cell r="A1681">
            <v>129416</v>
          </cell>
          <cell r="E1681">
            <v>120636</v>
          </cell>
        </row>
        <row r="1682">
          <cell r="A1682">
            <v>129423</v>
          </cell>
          <cell r="E1682">
            <v>120641</v>
          </cell>
        </row>
        <row r="1683">
          <cell r="A1683">
            <v>129426</v>
          </cell>
          <cell r="E1683">
            <v>120646</v>
          </cell>
        </row>
        <row r="1684">
          <cell r="A1684">
            <v>129547</v>
          </cell>
          <cell r="E1684">
            <v>120647</v>
          </cell>
        </row>
        <row r="1685">
          <cell r="A1685">
            <v>129554</v>
          </cell>
          <cell r="E1685">
            <v>120662</v>
          </cell>
        </row>
        <row r="1686">
          <cell r="A1686">
            <v>129576</v>
          </cell>
          <cell r="E1686">
            <v>120664</v>
          </cell>
        </row>
        <row r="1687">
          <cell r="A1687">
            <v>129578</v>
          </cell>
          <cell r="E1687">
            <v>120665</v>
          </cell>
        </row>
        <row r="1688">
          <cell r="A1688">
            <v>129885</v>
          </cell>
          <cell r="E1688">
            <v>120667</v>
          </cell>
        </row>
        <row r="1689">
          <cell r="A1689">
            <v>129891</v>
          </cell>
          <cell r="E1689">
            <v>120669</v>
          </cell>
        </row>
        <row r="1690">
          <cell r="A1690">
            <v>129903</v>
          </cell>
          <cell r="E1690">
            <v>120674</v>
          </cell>
        </row>
        <row r="1691">
          <cell r="A1691">
            <v>130088</v>
          </cell>
          <cell r="E1691">
            <v>120675</v>
          </cell>
        </row>
        <row r="1692">
          <cell r="A1692">
            <v>130123</v>
          </cell>
          <cell r="E1692">
            <v>120678</v>
          </cell>
        </row>
        <row r="1693">
          <cell r="A1693">
            <v>130146</v>
          </cell>
          <cell r="E1693">
            <v>120679</v>
          </cell>
        </row>
        <row r="1694">
          <cell r="A1694">
            <v>130296</v>
          </cell>
          <cell r="E1694">
            <v>120683</v>
          </cell>
        </row>
        <row r="1695">
          <cell r="A1695">
            <v>130311</v>
          </cell>
          <cell r="E1695">
            <v>120689</v>
          </cell>
        </row>
        <row r="1696">
          <cell r="A1696">
            <v>130320</v>
          </cell>
          <cell r="E1696">
            <v>120690</v>
          </cell>
        </row>
        <row r="1697">
          <cell r="A1697">
            <v>130325</v>
          </cell>
          <cell r="E1697">
            <v>120691</v>
          </cell>
        </row>
        <row r="1698">
          <cell r="A1698">
            <v>130329</v>
          </cell>
          <cell r="E1698">
            <v>120693</v>
          </cell>
        </row>
        <row r="1699">
          <cell r="A1699">
            <v>130336</v>
          </cell>
          <cell r="E1699">
            <v>120695</v>
          </cell>
        </row>
        <row r="1700">
          <cell r="A1700">
            <v>130341</v>
          </cell>
          <cell r="E1700">
            <v>120696</v>
          </cell>
        </row>
        <row r="1701">
          <cell r="A1701">
            <v>130345</v>
          </cell>
          <cell r="E1701">
            <v>120700</v>
          </cell>
        </row>
        <row r="1702">
          <cell r="A1702">
            <v>130350</v>
          </cell>
          <cell r="E1702">
            <v>120701</v>
          </cell>
        </row>
        <row r="1703">
          <cell r="A1703">
            <v>130357</v>
          </cell>
          <cell r="E1703">
            <v>120702</v>
          </cell>
        </row>
        <row r="1704">
          <cell r="A1704">
            <v>130483</v>
          </cell>
          <cell r="E1704">
            <v>120705</v>
          </cell>
        </row>
        <row r="1705">
          <cell r="A1705">
            <v>130489</v>
          </cell>
          <cell r="E1705">
            <v>120706</v>
          </cell>
        </row>
        <row r="1706">
          <cell r="A1706">
            <v>130495</v>
          </cell>
          <cell r="E1706">
            <v>120707</v>
          </cell>
        </row>
        <row r="1707">
          <cell r="A1707">
            <v>130500</v>
          </cell>
          <cell r="E1707">
            <v>120708</v>
          </cell>
        </row>
        <row r="1708">
          <cell r="A1708">
            <v>130509</v>
          </cell>
          <cell r="E1708">
            <v>120709</v>
          </cell>
        </row>
        <row r="1709">
          <cell r="A1709">
            <v>130510</v>
          </cell>
          <cell r="E1709">
            <v>120710</v>
          </cell>
        </row>
        <row r="1710">
          <cell r="A1710">
            <v>130512</v>
          </cell>
          <cell r="E1710">
            <v>120714</v>
          </cell>
        </row>
        <row r="1711">
          <cell r="A1711">
            <v>130519</v>
          </cell>
          <cell r="E1711">
            <v>120717</v>
          </cell>
        </row>
        <row r="1712">
          <cell r="A1712">
            <v>130522</v>
          </cell>
          <cell r="E1712">
            <v>120719</v>
          </cell>
        </row>
        <row r="1713">
          <cell r="A1713">
            <v>130529</v>
          </cell>
          <cell r="E1713">
            <v>120720</v>
          </cell>
        </row>
        <row r="1714">
          <cell r="A1714">
            <v>130531</v>
          </cell>
          <cell r="E1714">
            <v>120721</v>
          </cell>
        </row>
        <row r="1715">
          <cell r="A1715">
            <v>130538</v>
          </cell>
          <cell r="E1715">
            <v>120732</v>
          </cell>
        </row>
        <row r="1716">
          <cell r="A1716">
            <v>130539</v>
          </cell>
          <cell r="E1716">
            <v>120739</v>
          </cell>
        </row>
        <row r="1717">
          <cell r="A1717">
            <v>130557</v>
          </cell>
          <cell r="E1717">
            <v>120740</v>
          </cell>
        </row>
        <row r="1718">
          <cell r="A1718">
            <v>130560</v>
          </cell>
          <cell r="E1718">
            <v>120742</v>
          </cell>
        </row>
        <row r="1719">
          <cell r="A1719">
            <v>130561</v>
          </cell>
          <cell r="E1719">
            <v>120745</v>
          </cell>
        </row>
        <row r="1720">
          <cell r="A1720">
            <v>130562</v>
          </cell>
          <cell r="E1720">
            <v>120749</v>
          </cell>
        </row>
        <row r="1721">
          <cell r="A1721">
            <v>130563</v>
          </cell>
          <cell r="E1721">
            <v>120752</v>
          </cell>
        </row>
        <row r="1722">
          <cell r="A1722">
            <v>130565</v>
          </cell>
          <cell r="E1722">
            <v>120754</v>
          </cell>
        </row>
        <row r="1723">
          <cell r="A1723">
            <v>130567</v>
          </cell>
          <cell r="E1723">
            <v>120758</v>
          </cell>
        </row>
        <row r="1724">
          <cell r="A1724">
            <v>130570</v>
          </cell>
          <cell r="E1724">
            <v>120765</v>
          </cell>
        </row>
        <row r="1725">
          <cell r="A1725">
            <v>130571</v>
          </cell>
          <cell r="E1725">
            <v>120766</v>
          </cell>
        </row>
        <row r="1726">
          <cell r="A1726">
            <v>130574</v>
          </cell>
          <cell r="E1726">
            <v>120767</v>
          </cell>
        </row>
        <row r="1727">
          <cell r="A1727">
            <v>130576</v>
          </cell>
          <cell r="E1727">
            <v>120779</v>
          </cell>
        </row>
        <row r="1728">
          <cell r="A1728">
            <v>130577</v>
          </cell>
          <cell r="E1728">
            <v>120781</v>
          </cell>
        </row>
        <row r="1729">
          <cell r="A1729">
            <v>130578</v>
          </cell>
          <cell r="E1729">
            <v>120785</v>
          </cell>
        </row>
        <row r="1730">
          <cell r="A1730">
            <v>130580</v>
          </cell>
          <cell r="E1730">
            <v>120789</v>
          </cell>
        </row>
        <row r="1731">
          <cell r="A1731">
            <v>130616</v>
          </cell>
          <cell r="E1731">
            <v>120792</v>
          </cell>
        </row>
        <row r="1732">
          <cell r="A1732">
            <v>130629</v>
          </cell>
          <cell r="E1732">
            <v>120797</v>
          </cell>
        </row>
        <row r="1733">
          <cell r="A1733">
            <v>130637</v>
          </cell>
          <cell r="E1733">
            <v>120800</v>
          </cell>
        </row>
        <row r="1734">
          <cell r="A1734">
            <v>130640</v>
          </cell>
          <cell r="E1734">
            <v>120801</v>
          </cell>
        </row>
        <row r="1735">
          <cell r="A1735">
            <v>130645</v>
          </cell>
          <cell r="E1735">
            <v>120802</v>
          </cell>
        </row>
        <row r="1736">
          <cell r="A1736">
            <v>130692</v>
          </cell>
          <cell r="E1736">
            <v>120803</v>
          </cell>
        </row>
        <row r="1737">
          <cell r="A1737">
            <v>130696</v>
          </cell>
          <cell r="E1737">
            <v>120804</v>
          </cell>
        </row>
        <row r="1738">
          <cell r="A1738">
            <v>130699</v>
          </cell>
          <cell r="E1738">
            <v>120806</v>
          </cell>
        </row>
        <row r="1739">
          <cell r="A1739">
            <v>130732</v>
          </cell>
          <cell r="E1739">
            <v>120807</v>
          </cell>
        </row>
        <row r="1740">
          <cell r="A1740">
            <v>130765</v>
          </cell>
          <cell r="E1740">
            <v>120810</v>
          </cell>
        </row>
        <row r="1741">
          <cell r="A1741">
            <v>130801</v>
          </cell>
          <cell r="E1741">
            <v>120813</v>
          </cell>
        </row>
        <row r="1742">
          <cell r="A1742">
            <v>130841</v>
          </cell>
          <cell r="E1742">
            <v>120817</v>
          </cell>
        </row>
        <row r="1743">
          <cell r="A1743">
            <v>130847</v>
          </cell>
          <cell r="E1743">
            <v>120818</v>
          </cell>
        </row>
        <row r="1744">
          <cell r="A1744">
            <v>130857</v>
          </cell>
          <cell r="E1744">
            <v>120821</v>
          </cell>
        </row>
        <row r="1745">
          <cell r="A1745">
            <v>130860</v>
          </cell>
          <cell r="E1745">
            <v>120822</v>
          </cell>
        </row>
        <row r="1746">
          <cell r="A1746">
            <v>130862</v>
          </cell>
          <cell r="E1746">
            <v>120826</v>
          </cell>
        </row>
        <row r="1747">
          <cell r="A1747">
            <v>130863</v>
          </cell>
          <cell r="E1747">
            <v>120831</v>
          </cell>
        </row>
        <row r="1748">
          <cell r="A1748">
            <v>130865</v>
          </cell>
          <cell r="E1748">
            <v>120834</v>
          </cell>
        </row>
        <row r="1749">
          <cell r="A1749">
            <v>130882</v>
          </cell>
          <cell r="E1749">
            <v>120837</v>
          </cell>
        </row>
        <row r="1750">
          <cell r="A1750">
            <v>130888</v>
          </cell>
          <cell r="E1750">
            <v>120840</v>
          </cell>
        </row>
        <row r="1751">
          <cell r="A1751">
            <v>130912</v>
          </cell>
          <cell r="E1751">
            <v>120842</v>
          </cell>
        </row>
        <row r="1752">
          <cell r="A1752">
            <v>130918</v>
          </cell>
          <cell r="E1752">
            <v>120845</v>
          </cell>
        </row>
        <row r="1753">
          <cell r="A1753">
            <v>130931</v>
          </cell>
          <cell r="E1753">
            <v>120848</v>
          </cell>
        </row>
        <row r="1754">
          <cell r="A1754">
            <v>130933</v>
          </cell>
          <cell r="E1754">
            <v>120853</v>
          </cell>
        </row>
        <row r="1755">
          <cell r="A1755">
            <v>130940</v>
          </cell>
          <cell r="E1755">
            <v>120854</v>
          </cell>
        </row>
        <row r="1756">
          <cell r="A1756">
            <v>130942</v>
          </cell>
          <cell r="E1756">
            <v>120857</v>
          </cell>
        </row>
        <row r="1757">
          <cell r="A1757">
            <v>130967</v>
          </cell>
          <cell r="E1757">
            <v>120864</v>
          </cell>
        </row>
        <row r="1758">
          <cell r="A1758">
            <v>131184</v>
          </cell>
          <cell r="E1758">
            <v>120865</v>
          </cell>
        </row>
        <row r="1759">
          <cell r="A1759">
            <v>131201</v>
          </cell>
          <cell r="E1759">
            <v>120867</v>
          </cell>
        </row>
        <row r="1760">
          <cell r="A1760">
            <v>131242</v>
          </cell>
          <cell r="E1760">
            <v>120870</v>
          </cell>
        </row>
        <row r="1761">
          <cell r="A1761">
            <v>131291</v>
          </cell>
          <cell r="E1761">
            <v>120871</v>
          </cell>
        </row>
        <row r="1762">
          <cell r="A1762">
            <v>131334</v>
          </cell>
          <cell r="E1762">
            <v>120872</v>
          </cell>
        </row>
        <row r="1763">
          <cell r="A1763">
            <v>131346</v>
          </cell>
          <cell r="E1763">
            <v>120873</v>
          </cell>
        </row>
        <row r="1764">
          <cell r="A1764">
            <v>131349</v>
          </cell>
          <cell r="E1764">
            <v>120877</v>
          </cell>
        </row>
        <row r="1765">
          <cell r="A1765">
            <v>131355</v>
          </cell>
          <cell r="E1765">
            <v>120880</v>
          </cell>
        </row>
        <row r="1766">
          <cell r="A1766">
            <v>131359</v>
          </cell>
          <cell r="E1766">
            <v>120883</v>
          </cell>
        </row>
        <row r="1767">
          <cell r="A1767">
            <v>131409</v>
          </cell>
          <cell r="E1767">
            <v>120885</v>
          </cell>
        </row>
        <row r="1768">
          <cell r="A1768">
            <v>131419</v>
          </cell>
          <cell r="E1768">
            <v>120886</v>
          </cell>
        </row>
        <row r="1769">
          <cell r="A1769">
            <v>131426</v>
          </cell>
          <cell r="E1769">
            <v>120888</v>
          </cell>
        </row>
        <row r="1770">
          <cell r="A1770">
            <v>131427</v>
          </cell>
          <cell r="E1770">
            <v>120889</v>
          </cell>
        </row>
        <row r="1771">
          <cell r="A1771">
            <v>131487</v>
          </cell>
          <cell r="E1771">
            <v>120896</v>
          </cell>
        </row>
        <row r="1772">
          <cell r="A1772">
            <v>131513</v>
          </cell>
          <cell r="E1772">
            <v>120899</v>
          </cell>
        </row>
        <row r="1773">
          <cell r="A1773">
            <v>131534</v>
          </cell>
          <cell r="E1773">
            <v>120900</v>
          </cell>
        </row>
        <row r="1774">
          <cell r="A1774">
            <v>131540</v>
          </cell>
          <cell r="E1774">
            <v>120903</v>
          </cell>
        </row>
        <row r="1775">
          <cell r="A1775">
            <v>131588</v>
          </cell>
          <cell r="E1775">
            <v>120904</v>
          </cell>
        </row>
        <row r="1776">
          <cell r="A1776">
            <v>131642</v>
          </cell>
          <cell r="E1776">
            <v>120908</v>
          </cell>
        </row>
        <row r="1777">
          <cell r="A1777">
            <v>131686</v>
          </cell>
          <cell r="E1777">
            <v>120910</v>
          </cell>
        </row>
        <row r="1778">
          <cell r="A1778">
            <v>131695</v>
          </cell>
          <cell r="E1778">
            <v>120913</v>
          </cell>
        </row>
        <row r="1779">
          <cell r="A1779">
            <v>131778</v>
          </cell>
          <cell r="E1779">
            <v>120914</v>
          </cell>
        </row>
        <row r="1780">
          <cell r="A1780">
            <v>131785</v>
          </cell>
          <cell r="E1780">
            <v>120915</v>
          </cell>
        </row>
        <row r="1781">
          <cell r="A1781">
            <v>131789</v>
          </cell>
          <cell r="E1781">
            <v>120916</v>
          </cell>
        </row>
        <row r="1782">
          <cell r="A1782">
            <v>131799</v>
          </cell>
          <cell r="E1782">
            <v>120917</v>
          </cell>
        </row>
        <row r="1783">
          <cell r="A1783">
            <v>131829</v>
          </cell>
          <cell r="E1783">
            <v>120919</v>
          </cell>
        </row>
        <row r="1784">
          <cell r="A1784">
            <v>131847</v>
          </cell>
          <cell r="E1784">
            <v>120933</v>
          </cell>
        </row>
        <row r="1785">
          <cell r="A1785">
            <v>131866</v>
          </cell>
          <cell r="E1785">
            <v>120943</v>
          </cell>
        </row>
        <row r="1786">
          <cell r="A1786">
            <v>131880</v>
          </cell>
          <cell r="E1786">
            <v>120944</v>
          </cell>
        </row>
        <row r="1787">
          <cell r="A1787">
            <v>131914</v>
          </cell>
          <cell r="E1787">
            <v>120960</v>
          </cell>
        </row>
        <row r="1788">
          <cell r="A1788">
            <v>131936</v>
          </cell>
          <cell r="E1788">
            <v>120964</v>
          </cell>
        </row>
        <row r="1789">
          <cell r="A1789">
            <v>131984</v>
          </cell>
          <cell r="E1789">
            <v>120970</v>
          </cell>
        </row>
        <row r="1790">
          <cell r="A1790">
            <v>132002</v>
          </cell>
          <cell r="E1790">
            <v>120972</v>
          </cell>
        </row>
        <row r="1791">
          <cell r="A1791">
            <v>132017</v>
          </cell>
          <cell r="E1791">
            <v>120977</v>
          </cell>
        </row>
        <row r="1792">
          <cell r="A1792">
            <v>132037</v>
          </cell>
          <cell r="E1792">
            <v>120981</v>
          </cell>
        </row>
        <row r="1793">
          <cell r="A1793">
            <v>132044</v>
          </cell>
          <cell r="E1793">
            <v>120989</v>
          </cell>
        </row>
        <row r="1794">
          <cell r="A1794">
            <v>132046</v>
          </cell>
          <cell r="E1794">
            <v>120991</v>
          </cell>
        </row>
        <row r="1795">
          <cell r="A1795">
            <v>132047</v>
          </cell>
          <cell r="E1795">
            <v>120995</v>
          </cell>
        </row>
        <row r="1796">
          <cell r="A1796">
            <v>132060</v>
          </cell>
          <cell r="E1796">
            <v>120999</v>
          </cell>
        </row>
        <row r="1797">
          <cell r="A1797">
            <v>132080</v>
          </cell>
          <cell r="E1797">
            <v>121003</v>
          </cell>
        </row>
        <row r="1798">
          <cell r="A1798">
            <v>132099</v>
          </cell>
          <cell r="E1798">
            <v>121005</v>
          </cell>
        </row>
        <row r="1799">
          <cell r="A1799">
            <v>132270</v>
          </cell>
          <cell r="E1799">
            <v>121008</v>
          </cell>
        </row>
        <row r="1800">
          <cell r="A1800">
            <v>132299</v>
          </cell>
          <cell r="E1800">
            <v>121009</v>
          </cell>
        </row>
        <row r="1801">
          <cell r="A1801">
            <v>132319</v>
          </cell>
          <cell r="E1801">
            <v>121012</v>
          </cell>
        </row>
        <row r="1802">
          <cell r="A1802">
            <v>132375</v>
          </cell>
          <cell r="E1802">
            <v>121014</v>
          </cell>
        </row>
        <row r="1803">
          <cell r="A1803">
            <v>132381</v>
          </cell>
          <cell r="E1803">
            <v>121015</v>
          </cell>
        </row>
        <row r="1804">
          <cell r="A1804">
            <v>132382</v>
          </cell>
          <cell r="E1804">
            <v>121017</v>
          </cell>
        </row>
        <row r="1805">
          <cell r="A1805">
            <v>132391</v>
          </cell>
          <cell r="E1805">
            <v>121019</v>
          </cell>
        </row>
        <row r="1806">
          <cell r="A1806">
            <v>132400</v>
          </cell>
          <cell r="E1806">
            <v>121021</v>
          </cell>
        </row>
        <row r="1807">
          <cell r="A1807">
            <v>132405</v>
          </cell>
          <cell r="E1807">
            <v>121027</v>
          </cell>
        </row>
        <row r="1808">
          <cell r="A1808">
            <v>132407</v>
          </cell>
          <cell r="E1808">
            <v>121028</v>
          </cell>
        </row>
        <row r="1809">
          <cell r="A1809">
            <v>132419</v>
          </cell>
          <cell r="E1809">
            <v>121035</v>
          </cell>
        </row>
        <row r="1810">
          <cell r="A1810">
            <v>132426</v>
          </cell>
          <cell r="E1810">
            <v>121041</v>
          </cell>
        </row>
        <row r="1811">
          <cell r="A1811">
            <v>132436</v>
          </cell>
          <cell r="E1811">
            <v>121053</v>
          </cell>
        </row>
        <row r="1812">
          <cell r="A1812">
            <v>132439</v>
          </cell>
          <cell r="E1812">
            <v>121057</v>
          </cell>
        </row>
        <row r="1813">
          <cell r="A1813">
            <v>132449</v>
          </cell>
          <cell r="E1813">
            <v>121058</v>
          </cell>
        </row>
        <row r="1814">
          <cell r="A1814">
            <v>132454</v>
          </cell>
          <cell r="E1814">
            <v>121064</v>
          </cell>
        </row>
        <row r="1815">
          <cell r="A1815">
            <v>132464</v>
          </cell>
          <cell r="E1815">
            <v>121066</v>
          </cell>
        </row>
        <row r="1816">
          <cell r="A1816">
            <v>132641</v>
          </cell>
          <cell r="E1816">
            <v>121067</v>
          </cell>
        </row>
        <row r="1817">
          <cell r="A1817">
            <v>132646</v>
          </cell>
          <cell r="E1817">
            <v>121069</v>
          </cell>
        </row>
        <row r="1818">
          <cell r="A1818">
            <v>132654</v>
          </cell>
          <cell r="E1818">
            <v>121070</v>
          </cell>
        </row>
        <row r="1819">
          <cell r="A1819">
            <v>132663</v>
          </cell>
          <cell r="E1819">
            <v>121078</v>
          </cell>
        </row>
        <row r="1820">
          <cell r="A1820">
            <v>132676</v>
          </cell>
          <cell r="E1820">
            <v>121081</v>
          </cell>
        </row>
        <row r="1821">
          <cell r="A1821">
            <v>132677</v>
          </cell>
          <cell r="E1821">
            <v>121091</v>
          </cell>
        </row>
        <row r="1822">
          <cell r="A1822">
            <v>132678</v>
          </cell>
          <cell r="E1822">
            <v>121095</v>
          </cell>
        </row>
        <row r="1823">
          <cell r="A1823">
            <v>132680</v>
          </cell>
          <cell r="E1823">
            <v>121097</v>
          </cell>
        </row>
        <row r="1824">
          <cell r="A1824">
            <v>132681</v>
          </cell>
          <cell r="E1824">
            <v>121100</v>
          </cell>
        </row>
        <row r="1825">
          <cell r="A1825">
            <v>132682</v>
          </cell>
          <cell r="E1825">
            <v>121105</v>
          </cell>
        </row>
        <row r="1826">
          <cell r="A1826">
            <v>132683</v>
          </cell>
          <cell r="E1826">
            <v>121109</v>
          </cell>
        </row>
        <row r="1827">
          <cell r="A1827">
            <v>132684</v>
          </cell>
          <cell r="E1827">
            <v>121110</v>
          </cell>
        </row>
        <row r="1828">
          <cell r="A1828">
            <v>132685</v>
          </cell>
          <cell r="E1828">
            <v>121116</v>
          </cell>
        </row>
        <row r="1829">
          <cell r="A1829">
            <v>132687</v>
          </cell>
          <cell r="E1829">
            <v>121123</v>
          </cell>
        </row>
        <row r="1830">
          <cell r="A1830">
            <v>132688</v>
          </cell>
          <cell r="E1830">
            <v>121126</v>
          </cell>
        </row>
        <row r="1831">
          <cell r="A1831">
            <v>132689</v>
          </cell>
          <cell r="E1831">
            <v>121127</v>
          </cell>
        </row>
        <row r="1832">
          <cell r="A1832">
            <v>132690</v>
          </cell>
          <cell r="E1832">
            <v>121129</v>
          </cell>
        </row>
        <row r="1833">
          <cell r="A1833">
            <v>132691</v>
          </cell>
          <cell r="E1833">
            <v>121138</v>
          </cell>
        </row>
        <row r="1834">
          <cell r="A1834">
            <v>132693</v>
          </cell>
          <cell r="E1834">
            <v>121140</v>
          </cell>
        </row>
        <row r="1835">
          <cell r="A1835">
            <v>132759</v>
          </cell>
          <cell r="E1835">
            <v>121144</v>
          </cell>
        </row>
        <row r="1836">
          <cell r="A1836">
            <v>132760</v>
          </cell>
          <cell r="E1836">
            <v>121145</v>
          </cell>
        </row>
        <row r="1837">
          <cell r="A1837">
            <v>132761</v>
          </cell>
          <cell r="E1837">
            <v>121146</v>
          </cell>
        </row>
        <row r="1838">
          <cell r="A1838">
            <v>132762</v>
          </cell>
          <cell r="E1838">
            <v>121151</v>
          </cell>
        </row>
        <row r="1839">
          <cell r="A1839">
            <v>132763</v>
          </cell>
          <cell r="E1839">
            <v>121157</v>
          </cell>
        </row>
        <row r="1840">
          <cell r="A1840">
            <v>132765</v>
          </cell>
          <cell r="E1840">
            <v>121163</v>
          </cell>
        </row>
        <row r="1841">
          <cell r="A1841">
            <v>132766</v>
          </cell>
          <cell r="E1841">
            <v>121182</v>
          </cell>
        </row>
        <row r="1842">
          <cell r="A1842">
            <v>132767</v>
          </cell>
          <cell r="E1842">
            <v>121183</v>
          </cell>
        </row>
        <row r="1843">
          <cell r="A1843">
            <v>132768</v>
          </cell>
          <cell r="E1843">
            <v>121186</v>
          </cell>
        </row>
        <row r="1844">
          <cell r="A1844">
            <v>132769</v>
          </cell>
          <cell r="E1844">
            <v>121188</v>
          </cell>
        </row>
        <row r="1845">
          <cell r="A1845">
            <v>132770</v>
          </cell>
          <cell r="E1845">
            <v>121196</v>
          </cell>
        </row>
        <row r="1846">
          <cell r="A1846">
            <v>132772</v>
          </cell>
          <cell r="E1846">
            <v>121197</v>
          </cell>
        </row>
        <row r="1847">
          <cell r="A1847">
            <v>132776</v>
          </cell>
          <cell r="E1847">
            <v>121205</v>
          </cell>
        </row>
        <row r="1848">
          <cell r="A1848">
            <v>132778</v>
          </cell>
          <cell r="E1848">
            <v>121214</v>
          </cell>
        </row>
        <row r="1849">
          <cell r="A1849">
            <v>132779</v>
          </cell>
          <cell r="E1849">
            <v>121222</v>
          </cell>
        </row>
        <row r="1850">
          <cell r="A1850">
            <v>132780</v>
          </cell>
          <cell r="E1850">
            <v>121223</v>
          </cell>
        </row>
        <row r="1851">
          <cell r="A1851">
            <v>132781</v>
          </cell>
          <cell r="E1851">
            <v>121224</v>
          </cell>
        </row>
        <row r="1852">
          <cell r="A1852">
            <v>132819</v>
          </cell>
          <cell r="E1852">
            <v>121232</v>
          </cell>
        </row>
        <row r="1853">
          <cell r="A1853">
            <v>132835</v>
          </cell>
          <cell r="E1853">
            <v>121237</v>
          </cell>
        </row>
        <row r="1854">
          <cell r="A1854">
            <v>132851</v>
          </cell>
          <cell r="E1854">
            <v>121460</v>
          </cell>
        </row>
        <row r="1855">
          <cell r="A1855">
            <v>132907</v>
          </cell>
          <cell r="E1855">
            <v>121464</v>
          </cell>
        </row>
        <row r="1856">
          <cell r="A1856">
            <v>132930</v>
          </cell>
          <cell r="E1856">
            <v>121525</v>
          </cell>
        </row>
        <row r="1857">
          <cell r="A1857">
            <v>132946</v>
          </cell>
          <cell r="E1857">
            <v>121596</v>
          </cell>
        </row>
        <row r="1858">
          <cell r="A1858">
            <v>132963</v>
          </cell>
          <cell r="E1858">
            <v>121828</v>
          </cell>
        </row>
        <row r="1859">
          <cell r="A1859">
            <v>132984</v>
          </cell>
          <cell r="E1859">
            <v>121830</v>
          </cell>
        </row>
        <row r="1860">
          <cell r="A1860">
            <v>132986</v>
          </cell>
          <cell r="E1860">
            <v>121834</v>
          </cell>
        </row>
        <row r="1861">
          <cell r="A1861">
            <v>132992</v>
          </cell>
          <cell r="E1861">
            <v>121840</v>
          </cell>
        </row>
        <row r="1862">
          <cell r="A1862">
            <v>133080</v>
          </cell>
          <cell r="E1862">
            <v>121842</v>
          </cell>
        </row>
        <row r="1863">
          <cell r="A1863">
            <v>133081</v>
          </cell>
          <cell r="E1863">
            <v>121843</v>
          </cell>
        </row>
        <row r="1864">
          <cell r="A1864">
            <v>133098</v>
          </cell>
          <cell r="E1864">
            <v>121849</v>
          </cell>
        </row>
        <row r="1865">
          <cell r="A1865">
            <v>133104</v>
          </cell>
          <cell r="E1865">
            <v>121854</v>
          </cell>
        </row>
        <row r="1866">
          <cell r="A1866">
            <v>133176</v>
          </cell>
          <cell r="E1866">
            <v>121860</v>
          </cell>
        </row>
        <row r="1867">
          <cell r="A1867">
            <v>133193</v>
          </cell>
          <cell r="E1867">
            <v>121863</v>
          </cell>
        </row>
        <row r="1868">
          <cell r="A1868">
            <v>133552</v>
          </cell>
          <cell r="E1868">
            <v>121874</v>
          </cell>
        </row>
        <row r="1869">
          <cell r="A1869">
            <v>133577</v>
          </cell>
          <cell r="E1869">
            <v>121891</v>
          </cell>
        </row>
        <row r="1870">
          <cell r="A1870">
            <v>133613</v>
          </cell>
          <cell r="E1870">
            <v>121894</v>
          </cell>
        </row>
        <row r="1871">
          <cell r="A1871">
            <v>133614</v>
          </cell>
          <cell r="E1871">
            <v>121897</v>
          </cell>
        </row>
        <row r="1872">
          <cell r="A1872">
            <v>133663</v>
          </cell>
          <cell r="E1872">
            <v>121905</v>
          </cell>
        </row>
        <row r="1873">
          <cell r="A1873">
            <v>133671</v>
          </cell>
          <cell r="E1873">
            <v>121910</v>
          </cell>
        </row>
        <row r="1874">
          <cell r="A1874">
            <v>133716</v>
          </cell>
          <cell r="E1874">
            <v>121912</v>
          </cell>
        </row>
        <row r="1875">
          <cell r="A1875">
            <v>133733</v>
          </cell>
          <cell r="E1875">
            <v>121920</v>
          </cell>
        </row>
        <row r="1876">
          <cell r="A1876">
            <v>133737</v>
          </cell>
          <cell r="E1876">
            <v>121922</v>
          </cell>
        </row>
        <row r="1877">
          <cell r="A1877">
            <v>133738</v>
          </cell>
          <cell r="E1877">
            <v>121928</v>
          </cell>
        </row>
        <row r="1878">
          <cell r="A1878">
            <v>133818</v>
          </cell>
          <cell r="E1878">
            <v>121930</v>
          </cell>
        </row>
        <row r="1879">
          <cell r="A1879">
            <v>133824</v>
          </cell>
          <cell r="E1879">
            <v>121932</v>
          </cell>
        </row>
        <row r="1880">
          <cell r="A1880">
            <v>133910</v>
          </cell>
          <cell r="E1880">
            <v>121944</v>
          </cell>
        </row>
        <row r="1881">
          <cell r="A1881">
            <v>133914</v>
          </cell>
          <cell r="E1881">
            <v>121951</v>
          </cell>
        </row>
        <row r="1882">
          <cell r="A1882">
            <v>133926</v>
          </cell>
          <cell r="E1882">
            <v>121955</v>
          </cell>
        </row>
        <row r="1883">
          <cell r="A1883">
            <v>133970</v>
          </cell>
          <cell r="E1883">
            <v>121966</v>
          </cell>
        </row>
        <row r="1884">
          <cell r="A1884">
            <v>134008</v>
          </cell>
          <cell r="E1884">
            <v>121975</v>
          </cell>
        </row>
        <row r="1885">
          <cell r="A1885">
            <v>134115</v>
          </cell>
          <cell r="E1885">
            <v>121980</v>
          </cell>
        </row>
        <row r="1886">
          <cell r="A1886">
            <v>134141</v>
          </cell>
          <cell r="E1886">
            <v>121984</v>
          </cell>
        </row>
        <row r="1887">
          <cell r="A1887">
            <v>134143</v>
          </cell>
          <cell r="E1887">
            <v>121989</v>
          </cell>
        </row>
        <row r="1888">
          <cell r="A1888">
            <v>134147</v>
          </cell>
          <cell r="E1888">
            <v>121991</v>
          </cell>
        </row>
        <row r="1889">
          <cell r="A1889">
            <v>134169</v>
          </cell>
          <cell r="E1889">
            <v>121994</v>
          </cell>
        </row>
        <row r="1890">
          <cell r="A1890">
            <v>134176</v>
          </cell>
          <cell r="E1890">
            <v>121996</v>
          </cell>
        </row>
        <row r="1891">
          <cell r="A1891">
            <v>134196</v>
          </cell>
          <cell r="E1891">
            <v>122001</v>
          </cell>
        </row>
        <row r="1892">
          <cell r="A1892">
            <v>134256</v>
          </cell>
          <cell r="E1892">
            <v>122005</v>
          </cell>
        </row>
        <row r="1893">
          <cell r="A1893">
            <v>134272</v>
          </cell>
          <cell r="E1893">
            <v>122006</v>
          </cell>
        </row>
        <row r="1894">
          <cell r="A1894">
            <v>134273</v>
          </cell>
          <cell r="E1894">
            <v>122007</v>
          </cell>
        </row>
        <row r="1895">
          <cell r="A1895">
            <v>134306</v>
          </cell>
          <cell r="E1895">
            <v>122010</v>
          </cell>
        </row>
        <row r="1896">
          <cell r="A1896">
            <v>134320</v>
          </cell>
          <cell r="E1896">
            <v>122013</v>
          </cell>
        </row>
        <row r="1897">
          <cell r="A1897">
            <v>134326</v>
          </cell>
          <cell r="E1897">
            <v>122021</v>
          </cell>
        </row>
        <row r="1898">
          <cell r="A1898">
            <v>134329</v>
          </cell>
          <cell r="E1898">
            <v>122027</v>
          </cell>
        </row>
        <row r="1899">
          <cell r="A1899">
            <v>134341</v>
          </cell>
          <cell r="E1899">
            <v>122050</v>
          </cell>
        </row>
        <row r="1900">
          <cell r="A1900">
            <v>134348</v>
          </cell>
          <cell r="E1900">
            <v>122052</v>
          </cell>
        </row>
        <row r="1901">
          <cell r="A1901">
            <v>134383</v>
          </cell>
          <cell r="E1901">
            <v>122057</v>
          </cell>
        </row>
        <row r="1902">
          <cell r="A1902">
            <v>134420</v>
          </cell>
          <cell r="E1902">
            <v>122058</v>
          </cell>
        </row>
        <row r="1903">
          <cell r="A1903">
            <v>134485</v>
          </cell>
          <cell r="E1903">
            <v>122059</v>
          </cell>
        </row>
        <row r="1904">
          <cell r="A1904">
            <v>134507</v>
          </cell>
          <cell r="E1904">
            <v>122060</v>
          </cell>
        </row>
        <row r="1905">
          <cell r="A1905">
            <v>134511</v>
          </cell>
          <cell r="E1905">
            <v>122080</v>
          </cell>
        </row>
        <row r="1906">
          <cell r="A1906">
            <v>134512</v>
          </cell>
          <cell r="E1906">
            <v>122081</v>
          </cell>
        </row>
        <row r="1907">
          <cell r="A1907">
            <v>134513</v>
          </cell>
          <cell r="E1907">
            <v>122084</v>
          </cell>
        </row>
        <row r="1908">
          <cell r="A1908">
            <v>134526</v>
          </cell>
          <cell r="E1908">
            <v>122087</v>
          </cell>
        </row>
        <row r="1909">
          <cell r="A1909">
            <v>134529</v>
          </cell>
          <cell r="E1909">
            <v>122089</v>
          </cell>
        </row>
        <row r="1910">
          <cell r="A1910">
            <v>134560</v>
          </cell>
          <cell r="E1910">
            <v>122101</v>
          </cell>
        </row>
        <row r="1911">
          <cell r="A1911">
            <v>134606</v>
          </cell>
          <cell r="E1911">
            <v>122110</v>
          </cell>
        </row>
        <row r="1912">
          <cell r="A1912">
            <v>134607</v>
          </cell>
          <cell r="E1912">
            <v>122113</v>
          </cell>
        </row>
        <row r="1913">
          <cell r="A1913">
            <v>134608</v>
          </cell>
          <cell r="E1913">
            <v>122124</v>
          </cell>
        </row>
        <row r="1914">
          <cell r="A1914">
            <v>134609</v>
          </cell>
          <cell r="E1914">
            <v>122129</v>
          </cell>
        </row>
        <row r="1915">
          <cell r="A1915">
            <v>134624</v>
          </cell>
          <cell r="E1915">
            <v>122136</v>
          </cell>
        </row>
        <row r="1916">
          <cell r="A1916">
            <v>134688</v>
          </cell>
          <cell r="E1916">
            <v>122144</v>
          </cell>
        </row>
        <row r="1917">
          <cell r="A1917">
            <v>134691</v>
          </cell>
          <cell r="E1917">
            <v>122149</v>
          </cell>
        </row>
        <row r="1918">
          <cell r="A1918">
            <v>134702</v>
          </cell>
          <cell r="E1918">
            <v>122150</v>
          </cell>
        </row>
        <row r="1919">
          <cell r="A1919">
            <v>134708</v>
          </cell>
          <cell r="E1919">
            <v>122153</v>
          </cell>
        </row>
        <row r="1920">
          <cell r="A1920">
            <v>134710</v>
          </cell>
          <cell r="E1920">
            <v>122154</v>
          </cell>
        </row>
        <row r="1921">
          <cell r="A1921">
            <v>134714</v>
          </cell>
          <cell r="E1921">
            <v>122158</v>
          </cell>
        </row>
        <row r="1922">
          <cell r="A1922">
            <v>134720</v>
          </cell>
          <cell r="E1922">
            <v>122164</v>
          </cell>
        </row>
        <row r="1923">
          <cell r="A1923">
            <v>134760</v>
          </cell>
          <cell r="E1923">
            <v>122174</v>
          </cell>
        </row>
        <row r="1924">
          <cell r="A1924">
            <v>134761</v>
          </cell>
          <cell r="E1924">
            <v>122178</v>
          </cell>
        </row>
        <row r="1925">
          <cell r="A1925">
            <v>134772</v>
          </cell>
          <cell r="E1925">
            <v>122208</v>
          </cell>
        </row>
        <row r="1926">
          <cell r="A1926">
            <v>134795</v>
          </cell>
          <cell r="E1926">
            <v>122225</v>
          </cell>
        </row>
        <row r="1927">
          <cell r="A1927">
            <v>134796</v>
          </cell>
          <cell r="E1927">
            <v>122227</v>
          </cell>
        </row>
        <row r="1928">
          <cell r="A1928">
            <v>134823</v>
          </cell>
          <cell r="E1928">
            <v>122230</v>
          </cell>
        </row>
        <row r="1929">
          <cell r="A1929">
            <v>137269</v>
          </cell>
          <cell r="E1929">
            <v>122231</v>
          </cell>
        </row>
        <row r="1930">
          <cell r="A1930">
            <v>138163</v>
          </cell>
          <cell r="E1930">
            <v>122238</v>
          </cell>
        </row>
        <row r="1931">
          <cell r="A1931">
            <v>138175</v>
          </cell>
          <cell r="E1931">
            <v>122250</v>
          </cell>
        </row>
        <row r="1932">
          <cell r="A1932">
            <v>138176</v>
          </cell>
          <cell r="E1932">
            <v>122263</v>
          </cell>
        </row>
        <row r="1933">
          <cell r="A1933">
            <v>138257</v>
          </cell>
          <cell r="E1933">
            <v>122275</v>
          </cell>
        </row>
        <row r="1934">
          <cell r="A1934">
            <v>138259</v>
          </cell>
          <cell r="E1934">
            <v>122276</v>
          </cell>
        </row>
        <row r="1935">
          <cell r="A1935">
            <v>138264</v>
          </cell>
          <cell r="E1935">
            <v>122280</v>
          </cell>
        </row>
        <row r="1936">
          <cell r="A1936">
            <v>138348</v>
          </cell>
          <cell r="E1936">
            <v>122282</v>
          </cell>
        </row>
        <row r="1937">
          <cell r="A1937">
            <v>138362</v>
          </cell>
          <cell r="E1937">
            <v>122297</v>
          </cell>
        </row>
        <row r="1938">
          <cell r="A1938">
            <v>138363</v>
          </cell>
          <cell r="E1938">
            <v>122308</v>
          </cell>
        </row>
        <row r="1939">
          <cell r="A1939">
            <v>138394</v>
          </cell>
          <cell r="E1939">
            <v>122309</v>
          </cell>
        </row>
        <row r="1940">
          <cell r="A1940">
            <v>138401</v>
          </cell>
          <cell r="E1940">
            <v>122313</v>
          </cell>
        </row>
        <row r="1941">
          <cell r="A1941">
            <v>138406</v>
          </cell>
          <cell r="E1941">
            <v>122314</v>
          </cell>
        </row>
        <row r="1942">
          <cell r="A1942">
            <v>138407</v>
          </cell>
          <cell r="E1942">
            <v>122324</v>
          </cell>
        </row>
        <row r="1943">
          <cell r="A1943">
            <v>138429</v>
          </cell>
          <cell r="E1943">
            <v>122325</v>
          </cell>
        </row>
        <row r="1944">
          <cell r="A1944">
            <v>138475</v>
          </cell>
          <cell r="E1944">
            <v>122326</v>
          </cell>
        </row>
        <row r="1945">
          <cell r="A1945">
            <v>138487</v>
          </cell>
          <cell r="E1945">
            <v>122327</v>
          </cell>
        </row>
        <row r="1946">
          <cell r="A1946">
            <v>138492</v>
          </cell>
          <cell r="E1946">
            <v>122333</v>
          </cell>
        </row>
        <row r="1947">
          <cell r="A1947">
            <v>138508</v>
          </cell>
          <cell r="E1947">
            <v>122334</v>
          </cell>
        </row>
        <row r="1948">
          <cell r="A1948">
            <v>138513</v>
          </cell>
          <cell r="E1948">
            <v>122342</v>
          </cell>
        </row>
        <row r="1949">
          <cell r="A1949">
            <v>138516</v>
          </cell>
          <cell r="E1949">
            <v>122354</v>
          </cell>
        </row>
        <row r="1950">
          <cell r="A1950">
            <v>138558</v>
          </cell>
          <cell r="E1950">
            <v>122371</v>
          </cell>
        </row>
        <row r="1951">
          <cell r="A1951">
            <v>138920</v>
          </cell>
          <cell r="E1951">
            <v>122377</v>
          </cell>
        </row>
        <row r="1952">
          <cell r="A1952">
            <v>138939</v>
          </cell>
          <cell r="E1952">
            <v>122382</v>
          </cell>
        </row>
        <row r="1953">
          <cell r="A1953">
            <v>138948</v>
          </cell>
          <cell r="E1953">
            <v>122388</v>
          </cell>
        </row>
        <row r="1954">
          <cell r="A1954">
            <v>138951</v>
          </cell>
          <cell r="E1954">
            <v>122391</v>
          </cell>
        </row>
        <row r="1955">
          <cell r="A1955">
            <v>139255</v>
          </cell>
          <cell r="E1955">
            <v>122396</v>
          </cell>
        </row>
        <row r="1956">
          <cell r="A1956">
            <v>139278</v>
          </cell>
          <cell r="E1956">
            <v>122401</v>
          </cell>
        </row>
        <row r="1957">
          <cell r="A1957">
            <v>139290</v>
          </cell>
          <cell r="E1957">
            <v>122404</v>
          </cell>
        </row>
        <row r="1958">
          <cell r="A1958">
            <v>139302</v>
          </cell>
          <cell r="E1958">
            <v>122413</v>
          </cell>
        </row>
        <row r="1959">
          <cell r="A1959">
            <v>139327</v>
          </cell>
          <cell r="E1959">
            <v>122427</v>
          </cell>
        </row>
        <row r="1960">
          <cell r="A1960">
            <v>139394</v>
          </cell>
          <cell r="E1960">
            <v>122429</v>
          </cell>
        </row>
        <row r="1961">
          <cell r="A1961">
            <v>139402</v>
          </cell>
          <cell r="E1961">
            <v>122492</v>
          </cell>
        </row>
        <row r="1962">
          <cell r="A1962">
            <v>139421</v>
          </cell>
          <cell r="E1962">
            <v>122493</v>
          </cell>
        </row>
        <row r="1963">
          <cell r="A1963">
            <v>139446</v>
          </cell>
          <cell r="E1963">
            <v>122501</v>
          </cell>
        </row>
        <row r="1964">
          <cell r="A1964">
            <v>139448</v>
          </cell>
          <cell r="E1964">
            <v>122502</v>
          </cell>
        </row>
        <row r="1965">
          <cell r="A1965">
            <v>139483</v>
          </cell>
          <cell r="E1965">
            <v>122503</v>
          </cell>
        </row>
        <row r="1966">
          <cell r="A1966">
            <v>139532</v>
          </cell>
          <cell r="E1966">
            <v>122506</v>
          </cell>
        </row>
        <row r="1967">
          <cell r="A1967">
            <v>139535</v>
          </cell>
          <cell r="E1967">
            <v>122513</v>
          </cell>
        </row>
        <row r="1968">
          <cell r="A1968">
            <v>139558</v>
          </cell>
          <cell r="E1968">
            <v>122524</v>
          </cell>
        </row>
        <row r="1969">
          <cell r="A1969">
            <v>139629</v>
          </cell>
          <cell r="E1969">
            <v>122531</v>
          </cell>
        </row>
        <row r="1970">
          <cell r="A1970">
            <v>139630</v>
          </cell>
          <cell r="E1970">
            <v>122532</v>
          </cell>
        </row>
        <row r="1971">
          <cell r="A1971">
            <v>139631</v>
          </cell>
          <cell r="E1971">
            <v>122538</v>
          </cell>
        </row>
        <row r="1972">
          <cell r="A1972">
            <v>139805</v>
          </cell>
          <cell r="E1972">
            <v>122561</v>
          </cell>
        </row>
        <row r="1973">
          <cell r="A1973">
            <v>139844</v>
          </cell>
          <cell r="E1973">
            <v>122564</v>
          </cell>
        </row>
        <row r="1974">
          <cell r="A1974">
            <v>139846</v>
          </cell>
          <cell r="E1974">
            <v>122576</v>
          </cell>
        </row>
        <row r="1975">
          <cell r="A1975">
            <v>139849</v>
          </cell>
          <cell r="E1975">
            <v>122577</v>
          </cell>
        </row>
        <row r="1976">
          <cell r="A1976">
            <v>139850</v>
          </cell>
          <cell r="E1976">
            <v>122580</v>
          </cell>
        </row>
        <row r="1977">
          <cell r="A1977">
            <v>139856</v>
          </cell>
          <cell r="E1977">
            <v>122589</v>
          </cell>
        </row>
        <row r="1978">
          <cell r="A1978">
            <v>139867</v>
          </cell>
          <cell r="E1978">
            <v>122590</v>
          </cell>
        </row>
        <row r="1979">
          <cell r="A1979">
            <v>139870</v>
          </cell>
          <cell r="E1979">
            <v>122593</v>
          </cell>
        </row>
        <row r="1980">
          <cell r="A1980">
            <v>139872</v>
          </cell>
          <cell r="E1980">
            <v>122594</v>
          </cell>
        </row>
        <row r="1981">
          <cell r="A1981">
            <v>139877</v>
          </cell>
          <cell r="E1981">
            <v>122602</v>
          </cell>
        </row>
        <row r="1982">
          <cell r="A1982">
            <v>139878</v>
          </cell>
          <cell r="E1982">
            <v>122667</v>
          </cell>
        </row>
        <row r="1983">
          <cell r="A1983">
            <v>139883</v>
          </cell>
          <cell r="E1983">
            <v>122668</v>
          </cell>
        </row>
        <row r="1984">
          <cell r="A1984">
            <v>139894</v>
          </cell>
          <cell r="E1984">
            <v>122686</v>
          </cell>
        </row>
        <row r="1985">
          <cell r="A1985">
            <v>139895</v>
          </cell>
          <cell r="E1985">
            <v>122696</v>
          </cell>
        </row>
        <row r="1986">
          <cell r="A1986">
            <v>139897</v>
          </cell>
          <cell r="E1986">
            <v>122697</v>
          </cell>
        </row>
        <row r="1987">
          <cell r="A1987">
            <v>139916</v>
          </cell>
          <cell r="E1987">
            <v>122705</v>
          </cell>
        </row>
        <row r="1988">
          <cell r="A1988">
            <v>139934</v>
          </cell>
          <cell r="E1988">
            <v>122707</v>
          </cell>
        </row>
        <row r="1989">
          <cell r="A1989">
            <v>140006</v>
          </cell>
          <cell r="E1989">
            <v>122717</v>
          </cell>
        </row>
        <row r="1990">
          <cell r="A1990">
            <v>140061</v>
          </cell>
          <cell r="E1990">
            <v>122721</v>
          </cell>
        </row>
        <row r="1991">
          <cell r="A1991">
            <v>140062</v>
          </cell>
          <cell r="E1991">
            <v>122725</v>
          </cell>
        </row>
        <row r="1992">
          <cell r="A1992">
            <v>140063</v>
          </cell>
          <cell r="E1992">
            <v>122726</v>
          </cell>
        </row>
        <row r="1993">
          <cell r="A1993">
            <v>140079</v>
          </cell>
          <cell r="E1993">
            <v>122727</v>
          </cell>
        </row>
        <row r="1994">
          <cell r="A1994">
            <v>140081</v>
          </cell>
          <cell r="E1994">
            <v>122729</v>
          </cell>
        </row>
        <row r="1995">
          <cell r="A1995">
            <v>140085</v>
          </cell>
          <cell r="E1995">
            <v>122732</v>
          </cell>
        </row>
        <row r="1996">
          <cell r="A1996">
            <v>140105</v>
          </cell>
          <cell r="E1996">
            <v>122737</v>
          </cell>
        </row>
        <row r="1997">
          <cell r="A1997">
            <v>140115</v>
          </cell>
          <cell r="E1997">
            <v>122740</v>
          </cell>
        </row>
        <row r="1998">
          <cell r="A1998">
            <v>140137</v>
          </cell>
          <cell r="E1998">
            <v>122753</v>
          </cell>
        </row>
        <row r="1999">
          <cell r="A1999">
            <v>140140</v>
          </cell>
          <cell r="E1999">
            <v>122791</v>
          </cell>
        </row>
        <row r="2000">
          <cell r="A2000">
            <v>140142</v>
          </cell>
          <cell r="E2000">
            <v>122800</v>
          </cell>
        </row>
        <row r="2001">
          <cell r="A2001">
            <v>140143</v>
          </cell>
          <cell r="E2001">
            <v>122804</v>
          </cell>
        </row>
        <row r="2002">
          <cell r="A2002">
            <v>140145</v>
          </cell>
          <cell r="E2002">
            <v>122806</v>
          </cell>
        </row>
        <row r="2003">
          <cell r="A2003">
            <v>140167</v>
          </cell>
          <cell r="E2003">
            <v>122814</v>
          </cell>
        </row>
        <row r="2004">
          <cell r="A2004">
            <v>140174</v>
          </cell>
          <cell r="E2004">
            <v>122865</v>
          </cell>
        </row>
        <row r="2005">
          <cell r="A2005">
            <v>140177</v>
          </cell>
          <cell r="E2005">
            <v>122867</v>
          </cell>
        </row>
        <row r="2006">
          <cell r="A2006">
            <v>140443</v>
          </cell>
          <cell r="E2006">
            <v>122885</v>
          </cell>
        </row>
        <row r="2007">
          <cell r="A2007">
            <v>140472</v>
          </cell>
          <cell r="E2007">
            <v>122889</v>
          </cell>
        </row>
        <row r="2008">
          <cell r="A2008">
            <v>140559</v>
          </cell>
          <cell r="E2008">
            <v>122899</v>
          </cell>
        </row>
        <row r="2009">
          <cell r="A2009">
            <v>140564</v>
          </cell>
          <cell r="E2009">
            <v>122900</v>
          </cell>
        </row>
        <row r="2010">
          <cell r="A2010">
            <v>140571</v>
          </cell>
          <cell r="E2010">
            <v>122906</v>
          </cell>
        </row>
        <row r="2011">
          <cell r="A2011">
            <v>140592</v>
          </cell>
          <cell r="E2011">
            <v>122917</v>
          </cell>
        </row>
        <row r="2012">
          <cell r="A2012">
            <v>140657</v>
          </cell>
          <cell r="E2012">
            <v>122936</v>
          </cell>
        </row>
        <row r="2013">
          <cell r="A2013">
            <v>140670</v>
          </cell>
          <cell r="E2013">
            <v>122944</v>
          </cell>
        </row>
        <row r="2014">
          <cell r="A2014">
            <v>140671</v>
          </cell>
          <cell r="E2014">
            <v>122961</v>
          </cell>
        </row>
        <row r="2015">
          <cell r="A2015">
            <v>140675</v>
          </cell>
          <cell r="E2015">
            <v>122966</v>
          </cell>
        </row>
        <row r="2016">
          <cell r="A2016">
            <v>140679</v>
          </cell>
          <cell r="E2016">
            <v>122992</v>
          </cell>
        </row>
        <row r="2017">
          <cell r="A2017">
            <v>140729</v>
          </cell>
          <cell r="E2017">
            <v>122993</v>
          </cell>
        </row>
        <row r="2018">
          <cell r="A2018">
            <v>140741</v>
          </cell>
          <cell r="E2018">
            <v>123002</v>
          </cell>
        </row>
        <row r="2019">
          <cell r="A2019">
            <v>140775</v>
          </cell>
          <cell r="E2019">
            <v>123026</v>
          </cell>
        </row>
        <row r="2020">
          <cell r="A2020">
            <v>140776</v>
          </cell>
          <cell r="E2020">
            <v>123054</v>
          </cell>
        </row>
        <row r="2021">
          <cell r="A2021">
            <v>140780</v>
          </cell>
          <cell r="E2021">
            <v>123062</v>
          </cell>
        </row>
        <row r="2022">
          <cell r="A2022">
            <v>140791</v>
          </cell>
          <cell r="E2022">
            <v>123066</v>
          </cell>
        </row>
        <row r="2023">
          <cell r="A2023">
            <v>140809</v>
          </cell>
          <cell r="E2023">
            <v>123075</v>
          </cell>
        </row>
        <row r="2024">
          <cell r="A2024">
            <v>140861</v>
          </cell>
          <cell r="E2024">
            <v>123077</v>
          </cell>
        </row>
        <row r="2025">
          <cell r="A2025">
            <v>141049</v>
          </cell>
          <cell r="E2025">
            <v>123080</v>
          </cell>
        </row>
        <row r="2026">
          <cell r="A2026">
            <v>141121</v>
          </cell>
          <cell r="E2026">
            <v>123082</v>
          </cell>
        </row>
        <row r="2027">
          <cell r="A2027">
            <v>141124</v>
          </cell>
          <cell r="E2027">
            <v>123084</v>
          </cell>
        </row>
        <row r="2028">
          <cell r="A2028">
            <v>141156</v>
          </cell>
          <cell r="E2028">
            <v>123089</v>
          </cell>
        </row>
        <row r="2029">
          <cell r="A2029">
            <v>141162</v>
          </cell>
          <cell r="E2029">
            <v>123100</v>
          </cell>
        </row>
        <row r="2030">
          <cell r="A2030">
            <v>141163</v>
          </cell>
          <cell r="E2030">
            <v>123111</v>
          </cell>
        </row>
        <row r="2031">
          <cell r="A2031">
            <v>141176</v>
          </cell>
          <cell r="E2031">
            <v>123169</v>
          </cell>
        </row>
        <row r="2032">
          <cell r="A2032">
            <v>141203</v>
          </cell>
          <cell r="E2032">
            <v>123170</v>
          </cell>
        </row>
        <row r="2033">
          <cell r="A2033">
            <v>141216</v>
          </cell>
          <cell r="E2033">
            <v>123178</v>
          </cell>
        </row>
        <row r="2034">
          <cell r="A2034">
            <v>141241</v>
          </cell>
          <cell r="E2034">
            <v>123181</v>
          </cell>
        </row>
        <row r="2035">
          <cell r="A2035">
            <v>141298</v>
          </cell>
          <cell r="E2035">
            <v>123184</v>
          </cell>
        </row>
        <row r="2036">
          <cell r="A2036">
            <v>141311</v>
          </cell>
          <cell r="E2036">
            <v>123186</v>
          </cell>
        </row>
        <row r="2037">
          <cell r="A2037">
            <v>141332</v>
          </cell>
          <cell r="E2037">
            <v>123203</v>
          </cell>
        </row>
        <row r="2038">
          <cell r="A2038">
            <v>141362</v>
          </cell>
          <cell r="E2038">
            <v>123214</v>
          </cell>
        </row>
        <row r="2039">
          <cell r="A2039">
            <v>141381</v>
          </cell>
          <cell r="E2039">
            <v>123228</v>
          </cell>
        </row>
        <row r="2040">
          <cell r="A2040">
            <v>141384</v>
          </cell>
          <cell r="E2040">
            <v>123235</v>
          </cell>
        </row>
        <row r="2041">
          <cell r="A2041">
            <v>141385</v>
          </cell>
          <cell r="E2041">
            <v>123244</v>
          </cell>
        </row>
        <row r="2042">
          <cell r="A2042">
            <v>141387</v>
          </cell>
          <cell r="E2042">
            <v>123248</v>
          </cell>
        </row>
        <row r="2043">
          <cell r="A2043">
            <v>141388</v>
          </cell>
          <cell r="E2043">
            <v>123294</v>
          </cell>
        </row>
        <row r="2044">
          <cell r="A2044">
            <v>141389</v>
          </cell>
          <cell r="E2044">
            <v>123297</v>
          </cell>
        </row>
        <row r="2045">
          <cell r="A2045">
            <v>141393</v>
          </cell>
          <cell r="E2045">
            <v>123300</v>
          </cell>
        </row>
        <row r="2046">
          <cell r="A2046">
            <v>141399</v>
          </cell>
          <cell r="E2046">
            <v>123301</v>
          </cell>
        </row>
        <row r="2047">
          <cell r="A2047">
            <v>141449</v>
          </cell>
          <cell r="E2047">
            <v>123303</v>
          </cell>
        </row>
        <row r="2048">
          <cell r="A2048">
            <v>141463</v>
          </cell>
          <cell r="E2048">
            <v>123310</v>
          </cell>
        </row>
        <row r="2049">
          <cell r="A2049">
            <v>141471</v>
          </cell>
          <cell r="E2049">
            <v>123311</v>
          </cell>
        </row>
        <row r="2050">
          <cell r="A2050">
            <v>141494</v>
          </cell>
          <cell r="E2050">
            <v>123312</v>
          </cell>
        </row>
        <row r="2051">
          <cell r="A2051">
            <v>141496</v>
          </cell>
          <cell r="E2051">
            <v>123317</v>
          </cell>
        </row>
        <row r="2052">
          <cell r="A2052">
            <v>141511</v>
          </cell>
          <cell r="E2052">
            <v>123318</v>
          </cell>
        </row>
        <row r="2053">
          <cell r="A2053">
            <v>141557</v>
          </cell>
          <cell r="E2053">
            <v>123323</v>
          </cell>
        </row>
        <row r="2054">
          <cell r="A2054">
            <v>141575</v>
          </cell>
          <cell r="E2054">
            <v>123328</v>
          </cell>
        </row>
        <row r="2055">
          <cell r="A2055">
            <v>141656</v>
          </cell>
          <cell r="E2055">
            <v>123336</v>
          </cell>
        </row>
        <row r="2056">
          <cell r="A2056">
            <v>151671</v>
          </cell>
          <cell r="E2056">
            <v>123337</v>
          </cell>
        </row>
        <row r="2057">
          <cell r="A2057">
            <v>151672</v>
          </cell>
          <cell r="E2057">
            <v>123338</v>
          </cell>
        </row>
        <row r="2058">
          <cell r="E2058">
            <v>123341</v>
          </cell>
        </row>
        <row r="2059">
          <cell r="E2059">
            <v>123347</v>
          </cell>
        </row>
        <row r="2060">
          <cell r="E2060">
            <v>123351</v>
          </cell>
        </row>
        <row r="2061">
          <cell r="E2061">
            <v>123355</v>
          </cell>
        </row>
        <row r="2062">
          <cell r="E2062">
            <v>123356</v>
          </cell>
        </row>
        <row r="2063">
          <cell r="E2063">
            <v>123363</v>
          </cell>
        </row>
        <row r="2064">
          <cell r="E2064">
            <v>123373</v>
          </cell>
        </row>
        <row r="2065">
          <cell r="E2065">
            <v>123375</v>
          </cell>
        </row>
        <row r="2066">
          <cell r="E2066">
            <v>123376</v>
          </cell>
        </row>
        <row r="2067">
          <cell r="E2067">
            <v>123380</v>
          </cell>
        </row>
        <row r="2068">
          <cell r="E2068">
            <v>123382</v>
          </cell>
        </row>
        <row r="2069">
          <cell r="E2069">
            <v>123394</v>
          </cell>
        </row>
        <row r="2070">
          <cell r="E2070">
            <v>123395</v>
          </cell>
        </row>
        <row r="2071">
          <cell r="E2071">
            <v>123408</v>
          </cell>
        </row>
        <row r="2072">
          <cell r="E2072">
            <v>123409</v>
          </cell>
        </row>
        <row r="2073">
          <cell r="E2073">
            <v>123430</v>
          </cell>
        </row>
        <row r="2074">
          <cell r="E2074">
            <v>123813</v>
          </cell>
        </row>
        <row r="2075">
          <cell r="E2075">
            <v>123817</v>
          </cell>
        </row>
        <row r="2076">
          <cell r="E2076">
            <v>123825</v>
          </cell>
        </row>
        <row r="2077">
          <cell r="E2077">
            <v>123854</v>
          </cell>
        </row>
        <row r="2078">
          <cell r="E2078">
            <v>123867</v>
          </cell>
        </row>
        <row r="2079">
          <cell r="E2079">
            <v>123872</v>
          </cell>
        </row>
        <row r="2080">
          <cell r="E2080">
            <v>123875</v>
          </cell>
        </row>
        <row r="2081">
          <cell r="E2081">
            <v>123891</v>
          </cell>
        </row>
        <row r="2082">
          <cell r="E2082">
            <v>123910</v>
          </cell>
        </row>
        <row r="2083">
          <cell r="E2083">
            <v>123911</v>
          </cell>
        </row>
        <row r="2084">
          <cell r="E2084">
            <v>123927</v>
          </cell>
        </row>
        <row r="2085">
          <cell r="E2085">
            <v>123928</v>
          </cell>
        </row>
        <row r="2086">
          <cell r="E2086">
            <v>123929</v>
          </cell>
        </row>
        <row r="2087">
          <cell r="E2087">
            <v>123931</v>
          </cell>
        </row>
        <row r="2088">
          <cell r="E2088">
            <v>123932</v>
          </cell>
        </row>
        <row r="2089">
          <cell r="E2089">
            <v>123952</v>
          </cell>
        </row>
        <row r="2090">
          <cell r="E2090">
            <v>124065</v>
          </cell>
        </row>
        <row r="2091">
          <cell r="E2091">
            <v>124071</v>
          </cell>
        </row>
        <row r="2092">
          <cell r="E2092">
            <v>124075</v>
          </cell>
        </row>
        <row r="2093">
          <cell r="E2093">
            <v>124090</v>
          </cell>
        </row>
        <row r="2094">
          <cell r="E2094">
            <v>124126</v>
          </cell>
        </row>
        <row r="2095">
          <cell r="E2095">
            <v>124129</v>
          </cell>
        </row>
        <row r="2096">
          <cell r="E2096">
            <v>124133</v>
          </cell>
        </row>
        <row r="2097">
          <cell r="E2097">
            <v>124134</v>
          </cell>
        </row>
        <row r="2098">
          <cell r="E2098">
            <v>124140</v>
          </cell>
        </row>
        <row r="2099">
          <cell r="E2099">
            <v>124167</v>
          </cell>
        </row>
        <row r="2100">
          <cell r="E2100">
            <v>124176</v>
          </cell>
        </row>
        <row r="2101">
          <cell r="E2101">
            <v>124188</v>
          </cell>
        </row>
        <row r="2102">
          <cell r="E2102">
            <v>124201</v>
          </cell>
        </row>
        <row r="2103">
          <cell r="E2103">
            <v>124210</v>
          </cell>
        </row>
        <row r="2104">
          <cell r="E2104">
            <v>124211</v>
          </cell>
        </row>
        <row r="2105">
          <cell r="E2105">
            <v>124232</v>
          </cell>
        </row>
        <row r="2106">
          <cell r="E2106">
            <v>124239</v>
          </cell>
        </row>
        <row r="2107">
          <cell r="E2107">
            <v>124251</v>
          </cell>
        </row>
        <row r="2108">
          <cell r="E2108">
            <v>124263</v>
          </cell>
        </row>
        <row r="2109">
          <cell r="E2109">
            <v>124265</v>
          </cell>
        </row>
        <row r="2110">
          <cell r="E2110">
            <v>124300</v>
          </cell>
        </row>
        <row r="2111">
          <cell r="E2111">
            <v>124311</v>
          </cell>
        </row>
        <row r="2112">
          <cell r="E2112">
            <v>124351</v>
          </cell>
        </row>
        <row r="2113">
          <cell r="E2113">
            <v>124360</v>
          </cell>
        </row>
        <row r="2114">
          <cell r="E2114">
            <v>124380</v>
          </cell>
        </row>
        <row r="2115">
          <cell r="E2115">
            <v>124381</v>
          </cell>
        </row>
        <row r="2116">
          <cell r="E2116">
            <v>124383</v>
          </cell>
        </row>
        <row r="2117">
          <cell r="E2117">
            <v>124494</v>
          </cell>
        </row>
        <row r="2118">
          <cell r="E2118">
            <v>124511</v>
          </cell>
        </row>
        <row r="2119">
          <cell r="E2119">
            <v>124560</v>
          </cell>
        </row>
        <row r="2120">
          <cell r="E2120">
            <v>124604</v>
          </cell>
        </row>
        <row r="2121">
          <cell r="E2121">
            <v>124614</v>
          </cell>
        </row>
        <row r="2122">
          <cell r="E2122">
            <v>124633</v>
          </cell>
        </row>
        <row r="2123">
          <cell r="E2123">
            <v>124640</v>
          </cell>
        </row>
        <row r="2124">
          <cell r="E2124">
            <v>124658</v>
          </cell>
        </row>
        <row r="2125">
          <cell r="E2125">
            <v>124685</v>
          </cell>
        </row>
        <row r="2126">
          <cell r="E2126">
            <v>124690</v>
          </cell>
        </row>
        <row r="2127">
          <cell r="E2127">
            <v>124697</v>
          </cell>
        </row>
        <row r="2128">
          <cell r="E2128">
            <v>124740</v>
          </cell>
        </row>
        <row r="2129">
          <cell r="E2129">
            <v>124748</v>
          </cell>
        </row>
        <row r="2130">
          <cell r="E2130">
            <v>124757</v>
          </cell>
        </row>
        <row r="2131">
          <cell r="E2131">
            <v>124777</v>
          </cell>
        </row>
        <row r="2132">
          <cell r="E2132">
            <v>124785</v>
          </cell>
        </row>
        <row r="2133">
          <cell r="E2133">
            <v>124800</v>
          </cell>
        </row>
        <row r="2134">
          <cell r="E2134">
            <v>124826</v>
          </cell>
        </row>
        <row r="2135">
          <cell r="E2135">
            <v>124835</v>
          </cell>
        </row>
        <row r="2136">
          <cell r="E2136">
            <v>124981</v>
          </cell>
        </row>
        <row r="2137">
          <cell r="E2137">
            <v>124990</v>
          </cell>
        </row>
        <row r="2138">
          <cell r="E2138">
            <v>125000</v>
          </cell>
        </row>
        <row r="2139">
          <cell r="E2139">
            <v>125001</v>
          </cell>
        </row>
        <row r="2140">
          <cell r="E2140">
            <v>125005</v>
          </cell>
        </row>
        <row r="2141">
          <cell r="E2141">
            <v>125208</v>
          </cell>
        </row>
        <row r="2142">
          <cell r="E2142">
            <v>125220</v>
          </cell>
        </row>
        <row r="2143">
          <cell r="E2143">
            <v>125551</v>
          </cell>
        </row>
        <row r="2144">
          <cell r="E2144">
            <v>125635</v>
          </cell>
        </row>
        <row r="2145">
          <cell r="E2145">
            <v>125675</v>
          </cell>
        </row>
        <row r="2146">
          <cell r="E2146">
            <v>125681</v>
          </cell>
        </row>
        <row r="2147">
          <cell r="E2147">
            <v>125716</v>
          </cell>
        </row>
        <row r="2148">
          <cell r="E2148">
            <v>125849</v>
          </cell>
        </row>
        <row r="2149">
          <cell r="E2149">
            <v>125935</v>
          </cell>
        </row>
        <row r="2150">
          <cell r="E2150">
            <v>126121</v>
          </cell>
        </row>
        <row r="2151">
          <cell r="E2151">
            <v>126205</v>
          </cell>
        </row>
        <row r="2152">
          <cell r="E2152">
            <v>126207</v>
          </cell>
        </row>
        <row r="2153">
          <cell r="E2153">
            <v>126323</v>
          </cell>
        </row>
        <row r="2154">
          <cell r="E2154">
            <v>126527</v>
          </cell>
        </row>
        <row r="2155">
          <cell r="E2155">
            <v>126689</v>
          </cell>
        </row>
        <row r="2156">
          <cell r="E2156">
            <v>126747</v>
          </cell>
        </row>
        <row r="2157">
          <cell r="E2157">
            <v>126764</v>
          </cell>
        </row>
        <row r="2158">
          <cell r="E2158">
            <v>126844</v>
          </cell>
        </row>
        <row r="2159">
          <cell r="E2159">
            <v>126950</v>
          </cell>
        </row>
        <row r="2160">
          <cell r="E2160">
            <v>127176</v>
          </cell>
        </row>
        <row r="2161">
          <cell r="E2161">
            <v>127269</v>
          </cell>
        </row>
        <row r="2162">
          <cell r="E2162">
            <v>127317</v>
          </cell>
        </row>
        <row r="2163">
          <cell r="E2163">
            <v>127399</v>
          </cell>
        </row>
        <row r="2164">
          <cell r="E2164">
            <v>127535</v>
          </cell>
        </row>
        <row r="2165">
          <cell r="E2165">
            <v>127604</v>
          </cell>
        </row>
        <row r="2166">
          <cell r="E2166">
            <v>127652</v>
          </cell>
        </row>
        <row r="2167">
          <cell r="E2167">
            <v>127677</v>
          </cell>
        </row>
        <row r="2168">
          <cell r="E2168">
            <v>127704</v>
          </cell>
        </row>
        <row r="2169">
          <cell r="E2169">
            <v>128017</v>
          </cell>
        </row>
        <row r="2170">
          <cell r="E2170">
            <v>128045</v>
          </cell>
        </row>
        <row r="2171">
          <cell r="E2171">
            <v>129177</v>
          </cell>
        </row>
        <row r="2172">
          <cell r="E2172">
            <v>129416</v>
          </cell>
        </row>
        <row r="2173">
          <cell r="E2173">
            <v>129423</v>
          </cell>
        </row>
        <row r="2174">
          <cell r="E2174">
            <v>129426</v>
          </cell>
        </row>
        <row r="2175">
          <cell r="E2175">
            <v>129547</v>
          </cell>
        </row>
        <row r="2176">
          <cell r="E2176">
            <v>129554</v>
          </cell>
        </row>
        <row r="2177">
          <cell r="E2177">
            <v>129576</v>
          </cell>
        </row>
        <row r="2178">
          <cell r="E2178">
            <v>129578</v>
          </cell>
        </row>
        <row r="2179">
          <cell r="E2179">
            <v>129801</v>
          </cell>
        </row>
        <row r="2180">
          <cell r="E2180">
            <v>129862</v>
          </cell>
        </row>
        <row r="2181">
          <cell r="E2181">
            <v>129885</v>
          </cell>
        </row>
        <row r="2182">
          <cell r="E2182">
            <v>129891</v>
          </cell>
        </row>
        <row r="2183">
          <cell r="E2183">
            <v>129903</v>
          </cell>
        </row>
        <row r="2184">
          <cell r="E2184">
            <v>130088</v>
          </cell>
        </row>
        <row r="2185">
          <cell r="E2185">
            <v>130123</v>
          </cell>
        </row>
        <row r="2186">
          <cell r="E2186">
            <v>130146</v>
          </cell>
        </row>
        <row r="2187">
          <cell r="E2187">
            <v>130214</v>
          </cell>
        </row>
        <row r="2188">
          <cell r="E2188">
            <v>130260</v>
          </cell>
        </row>
        <row r="2189">
          <cell r="E2189">
            <v>130296</v>
          </cell>
        </row>
        <row r="2190">
          <cell r="E2190">
            <v>130311</v>
          </cell>
        </row>
        <row r="2191">
          <cell r="E2191">
            <v>130320</v>
          </cell>
        </row>
        <row r="2192">
          <cell r="E2192">
            <v>130325</v>
          </cell>
        </row>
        <row r="2193">
          <cell r="E2193">
            <v>130329</v>
          </cell>
        </row>
        <row r="2194">
          <cell r="E2194">
            <v>130336</v>
          </cell>
        </row>
        <row r="2195">
          <cell r="E2195">
            <v>130341</v>
          </cell>
        </row>
        <row r="2196">
          <cell r="E2196">
            <v>130345</v>
          </cell>
        </row>
        <row r="2197">
          <cell r="E2197">
            <v>130350</v>
          </cell>
        </row>
        <row r="2198">
          <cell r="E2198">
            <v>130357</v>
          </cell>
        </row>
        <row r="2199">
          <cell r="E2199">
            <v>130437</v>
          </cell>
        </row>
        <row r="2200">
          <cell r="E2200">
            <v>130483</v>
          </cell>
        </row>
        <row r="2201">
          <cell r="E2201">
            <v>130489</v>
          </cell>
        </row>
        <row r="2202">
          <cell r="E2202">
            <v>130495</v>
          </cell>
        </row>
        <row r="2203">
          <cell r="E2203">
            <v>130496</v>
          </cell>
        </row>
        <row r="2204">
          <cell r="E2204">
            <v>130500</v>
          </cell>
        </row>
        <row r="2205">
          <cell r="E2205">
            <v>130509</v>
          </cell>
        </row>
        <row r="2206">
          <cell r="E2206">
            <v>130510</v>
          </cell>
        </row>
        <row r="2207">
          <cell r="E2207">
            <v>130512</v>
          </cell>
        </row>
        <row r="2208">
          <cell r="E2208">
            <v>130519</v>
          </cell>
        </row>
        <row r="2209">
          <cell r="E2209">
            <v>130522</v>
          </cell>
        </row>
        <row r="2210">
          <cell r="E2210">
            <v>130531</v>
          </cell>
        </row>
        <row r="2211">
          <cell r="E2211">
            <v>130538</v>
          </cell>
        </row>
        <row r="2212">
          <cell r="E2212">
            <v>130539</v>
          </cell>
        </row>
        <row r="2213">
          <cell r="E2213">
            <v>130557</v>
          </cell>
        </row>
        <row r="2214">
          <cell r="E2214">
            <v>130560</v>
          </cell>
        </row>
        <row r="2215">
          <cell r="E2215">
            <v>130561</v>
          </cell>
        </row>
        <row r="2216">
          <cell r="E2216">
            <v>130562</v>
          </cell>
        </row>
        <row r="2217">
          <cell r="E2217">
            <v>130563</v>
          </cell>
        </row>
        <row r="2218">
          <cell r="E2218">
            <v>130565</v>
          </cell>
        </row>
        <row r="2219">
          <cell r="E2219">
            <v>130567</v>
          </cell>
        </row>
        <row r="2220">
          <cell r="E2220">
            <v>130570</v>
          </cell>
        </row>
        <row r="2221">
          <cell r="E2221">
            <v>130571</v>
          </cell>
        </row>
        <row r="2222">
          <cell r="E2222">
            <v>130574</v>
          </cell>
        </row>
        <row r="2223">
          <cell r="E2223">
            <v>130576</v>
          </cell>
        </row>
        <row r="2224">
          <cell r="E2224">
            <v>130577</v>
          </cell>
        </row>
        <row r="2225">
          <cell r="E2225">
            <v>130578</v>
          </cell>
        </row>
        <row r="2226">
          <cell r="E2226">
            <v>130580</v>
          </cell>
        </row>
        <row r="2227">
          <cell r="E2227">
            <v>130616</v>
          </cell>
        </row>
        <row r="2228">
          <cell r="E2228">
            <v>130629</v>
          </cell>
        </row>
        <row r="2229">
          <cell r="E2229">
            <v>130637</v>
          </cell>
        </row>
        <row r="2230">
          <cell r="E2230">
            <v>130640</v>
          </cell>
        </row>
        <row r="2231">
          <cell r="E2231">
            <v>130645</v>
          </cell>
        </row>
        <row r="2232">
          <cell r="E2232">
            <v>130692</v>
          </cell>
        </row>
        <row r="2233">
          <cell r="E2233">
            <v>130696</v>
          </cell>
        </row>
        <row r="2234">
          <cell r="E2234">
            <v>130699</v>
          </cell>
        </row>
        <row r="2235">
          <cell r="E2235">
            <v>130732</v>
          </cell>
        </row>
        <row r="2236">
          <cell r="E2236">
            <v>130765</v>
          </cell>
        </row>
        <row r="2237">
          <cell r="E2237">
            <v>130801</v>
          </cell>
        </row>
        <row r="2238">
          <cell r="E2238">
            <v>130826</v>
          </cell>
        </row>
        <row r="2239">
          <cell r="E2239">
            <v>130841</v>
          </cell>
        </row>
        <row r="2240">
          <cell r="E2240">
            <v>130847</v>
          </cell>
        </row>
        <row r="2241">
          <cell r="E2241">
            <v>130857</v>
          </cell>
        </row>
        <row r="2242">
          <cell r="E2242">
            <v>130860</v>
          </cell>
        </row>
        <row r="2243">
          <cell r="E2243">
            <v>130862</v>
          </cell>
        </row>
        <row r="2244">
          <cell r="E2244">
            <v>130865</v>
          </cell>
        </row>
        <row r="2245">
          <cell r="E2245">
            <v>130882</v>
          </cell>
        </row>
        <row r="2246">
          <cell r="E2246">
            <v>130888</v>
          </cell>
        </row>
        <row r="2247">
          <cell r="E2247">
            <v>130912</v>
          </cell>
        </row>
        <row r="2248">
          <cell r="E2248">
            <v>130918</v>
          </cell>
        </row>
        <row r="2249">
          <cell r="E2249">
            <v>130931</v>
          </cell>
        </row>
        <row r="2250">
          <cell r="E2250">
            <v>130942</v>
          </cell>
        </row>
        <row r="2251">
          <cell r="E2251">
            <v>131032</v>
          </cell>
        </row>
        <row r="2252">
          <cell r="E2252">
            <v>131184</v>
          </cell>
        </row>
        <row r="2253">
          <cell r="E2253">
            <v>131201</v>
          </cell>
        </row>
        <row r="2254">
          <cell r="E2254">
            <v>131242</v>
          </cell>
        </row>
        <row r="2255">
          <cell r="E2255">
            <v>131288</v>
          </cell>
        </row>
        <row r="2256">
          <cell r="E2256">
            <v>131291</v>
          </cell>
        </row>
        <row r="2257">
          <cell r="E2257">
            <v>131292</v>
          </cell>
        </row>
        <row r="2258">
          <cell r="E2258">
            <v>131334</v>
          </cell>
        </row>
        <row r="2259">
          <cell r="E2259">
            <v>131346</v>
          </cell>
        </row>
        <row r="2260">
          <cell r="E2260">
            <v>131349</v>
          </cell>
        </row>
        <row r="2261">
          <cell r="E2261">
            <v>131355</v>
          </cell>
        </row>
        <row r="2262">
          <cell r="E2262">
            <v>131359</v>
          </cell>
        </row>
        <row r="2263">
          <cell r="E2263">
            <v>131409</v>
          </cell>
        </row>
        <row r="2264">
          <cell r="E2264">
            <v>131419</v>
          </cell>
        </row>
        <row r="2265">
          <cell r="E2265">
            <v>131427</v>
          </cell>
        </row>
        <row r="2266">
          <cell r="E2266">
            <v>131487</v>
          </cell>
        </row>
        <row r="2267">
          <cell r="E2267">
            <v>131502</v>
          </cell>
        </row>
        <row r="2268">
          <cell r="E2268">
            <v>131505</v>
          </cell>
        </row>
        <row r="2269">
          <cell r="E2269">
            <v>131513</v>
          </cell>
        </row>
        <row r="2270">
          <cell r="E2270">
            <v>131534</v>
          </cell>
        </row>
        <row r="2271">
          <cell r="E2271">
            <v>131588</v>
          </cell>
        </row>
        <row r="2272">
          <cell r="E2272">
            <v>131642</v>
          </cell>
        </row>
        <row r="2273">
          <cell r="E2273">
            <v>131686</v>
          </cell>
        </row>
        <row r="2274">
          <cell r="E2274">
            <v>131695</v>
          </cell>
        </row>
        <row r="2275">
          <cell r="E2275">
            <v>131778</v>
          </cell>
        </row>
        <row r="2276">
          <cell r="E2276">
            <v>131785</v>
          </cell>
        </row>
        <row r="2277">
          <cell r="E2277">
            <v>131789</v>
          </cell>
        </row>
        <row r="2278">
          <cell r="E2278">
            <v>131799</v>
          </cell>
        </row>
        <row r="2279">
          <cell r="E2279">
            <v>131829</v>
          </cell>
        </row>
        <row r="2280">
          <cell r="E2280">
            <v>131847</v>
          </cell>
        </row>
        <row r="2281">
          <cell r="E2281">
            <v>131866</v>
          </cell>
        </row>
        <row r="2282">
          <cell r="E2282">
            <v>131880</v>
          </cell>
        </row>
        <row r="2283">
          <cell r="E2283">
            <v>131914</v>
          </cell>
        </row>
        <row r="2284">
          <cell r="E2284">
            <v>131932</v>
          </cell>
        </row>
        <row r="2285">
          <cell r="E2285">
            <v>131936</v>
          </cell>
        </row>
        <row r="2286">
          <cell r="E2286">
            <v>131955</v>
          </cell>
        </row>
        <row r="2287">
          <cell r="E2287">
            <v>131984</v>
          </cell>
        </row>
        <row r="2288">
          <cell r="E2288">
            <v>132002</v>
          </cell>
        </row>
        <row r="2289">
          <cell r="E2289">
            <v>132017</v>
          </cell>
        </row>
        <row r="2290">
          <cell r="E2290">
            <v>132037</v>
          </cell>
        </row>
        <row r="2291">
          <cell r="E2291">
            <v>132044</v>
          </cell>
        </row>
        <row r="2292">
          <cell r="E2292">
            <v>132046</v>
          </cell>
        </row>
        <row r="2293">
          <cell r="E2293">
            <v>132047</v>
          </cell>
        </row>
        <row r="2294">
          <cell r="E2294">
            <v>132060</v>
          </cell>
        </row>
        <row r="2295">
          <cell r="E2295">
            <v>132080</v>
          </cell>
        </row>
        <row r="2296">
          <cell r="E2296">
            <v>132081</v>
          </cell>
        </row>
        <row r="2297">
          <cell r="E2297">
            <v>132099</v>
          </cell>
        </row>
        <row r="2298">
          <cell r="E2298">
            <v>132163</v>
          </cell>
        </row>
        <row r="2299">
          <cell r="E2299">
            <v>132210</v>
          </cell>
        </row>
        <row r="2300">
          <cell r="E2300">
            <v>132270</v>
          </cell>
        </row>
        <row r="2301">
          <cell r="E2301">
            <v>132299</v>
          </cell>
        </row>
        <row r="2302">
          <cell r="E2302">
            <v>132319</v>
          </cell>
        </row>
        <row r="2303">
          <cell r="E2303">
            <v>132375</v>
          </cell>
        </row>
        <row r="2304">
          <cell r="E2304">
            <v>132381</v>
          </cell>
        </row>
        <row r="2305">
          <cell r="E2305">
            <v>132382</v>
          </cell>
        </row>
        <row r="2306">
          <cell r="E2306">
            <v>132391</v>
          </cell>
        </row>
        <row r="2307">
          <cell r="E2307">
            <v>132400</v>
          </cell>
        </row>
        <row r="2308">
          <cell r="E2308">
            <v>132405</v>
          </cell>
        </row>
        <row r="2309">
          <cell r="E2309">
            <v>132407</v>
          </cell>
        </row>
        <row r="2310">
          <cell r="E2310">
            <v>132419</v>
          </cell>
        </row>
        <row r="2311">
          <cell r="E2311">
            <v>132426</v>
          </cell>
        </row>
        <row r="2312">
          <cell r="E2312">
            <v>132436</v>
          </cell>
        </row>
        <row r="2313">
          <cell r="E2313">
            <v>132439</v>
          </cell>
        </row>
        <row r="2314">
          <cell r="E2314">
            <v>132449</v>
          </cell>
        </row>
        <row r="2315">
          <cell r="E2315">
            <v>132454</v>
          </cell>
        </row>
        <row r="2316">
          <cell r="E2316">
            <v>132464</v>
          </cell>
        </row>
        <row r="2317">
          <cell r="E2317">
            <v>132576</v>
          </cell>
        </row>
        <row r="2318">
          <cell r="E2318">
            <v>132641</v>
          </cell>
        </row>
        <row r="2319">
          <cell r="E2319">
            <v>132646</v>
          </cell>
        </row>
        <row r="2320">
          <cell r="E2320">
            <v>132654</v>
          </cell>
        </row>
        <row r="2321">
          <cell r="E2321">
            <v>132663</v>
          </cell>
        </row>
        <row r="2322">
          <cell r="E2322">
            <v>132676</v>
          </cell>
        </row>
        <row r="2323">
          <cell r="E2323">
            <v>132677</v>
          </cell>
        </row>
        <row r="2324">
          <cell r="E2324">
            <v>132678</v>
          </cell>
        </row>
        <row r="2325">
          <cell r="E2325">
            <v>132680</v>
          </cell>
        </row>
        <row r="2326">
          <cell r="E2326">
            <v>132681</v>
          </cell>
        </row>
        <row r="2327">
          <cell r="E2327">
            <v>132682</v>
          </cell>
        </row>
        <row r="2328">
          <cell r="E2328">
            <v>132683</v>
          </cell>
        </row>
        <row r="2329">
          <cell r="E2329">
            <v>132684</v>
          </cell>
        </row>
        <row r="2330">
          <cell r="E2330">
            <v>132685</v>
          </cell>
        </row>
        <row r="2331">
          <cell r="E2331">
            <v>132687</v>
          </cell>
        </row>
        <row r="2332">
          <cell r="E2332">
            <v>132688</v>
          </cell>
        </row>
        <row r="2333">
          <cell r="E2333">
            <v>132689</v>
          </cell>
        </row>
        <row r="2334">
          <cell r="E2334">
            <v>132690</v>
          </cell>
        </row>
        <row r="2335">
          <cell r="E2335">
            <v>132691</v>
          </cell>
        </row>
        <row r="2336">
          <cell r="E2336">
            <v>132693</v>
          </cell>
        </row>
        <row r="2337">
          <cell r="E2337">
            <v>132759</v>
          </cell>
        </row>
        <row r="2338">
          <cell r="E2338">
            <v>132760</v>
          </cell>
        </row>
        <row r="2339">
          <cell r="E2339">
            <v>132761</v>
          </cell>
        </row>
        <row r="2340">
          <cell r="E2340">
            <v>132762</v>
          </cell>
        </row>
        <row r="2341">
          <cell r="E2341">
            <v>132763</v>
          </cell>
        </row>
        <row r="2342">
          <cell r="E2342">
            <v>132765</v>
          </cell>
        </row>
        <row r="2343">
          <cell r="E2343">
            <v>132766</v>
          </cell>
        </row>
        <row r="2344">
          <cell r="E2344">
            <v>132767</v>
          </cell>
        </row>
        <row r="2345">
          <cell r="E2345">
            <v>132768</v>
          </cell>
        </row>
        <row r="2346">
          <cell r="E2346">
            <v>132769</v>
          </cell>
        </row>
        <row r="2347">
          <cell r="E2347">
            <v>132770</v>
          </cell>
        </row>
        <row r="2348">
          <cell r="E2348">
            <v>132772</v>
          </cell>
        </row>
        <row r="2349">
          <cell r="E2349">
            <v>132776</v>
          </cell>
        </row>
        <row r="2350">
          <cell r="E2350">
            <v>132777</v>
          </cell>
        </row>
        <row r="2351">
          <cell r="E2351">
            <v>132778</v>
          </cell>
        </row>
        <row r="2352">
          <cell r="E2352">
            <v>132779</v>
          </cell>
        </row>
        <row r="2353">
          <cell r="E2353">
            <v>132780</v>
          </cell>
        </row>
        <row r="2354">
          <cell r="E2354">
            <v>132781</v>
          </cell>
        </row>
        <row r="2355">
          <cell r="E2355">
            <v>132819</v>
          </cell>
        </row>
        <row r="2356">
          <cell r="E2356">
            <v>132835</v>
          </cell>
        </row>
        <row r="2357">
          <cell r="E2357">
            <v>132851</v>
          </cell>
        </row>
        <row r="2358">
          <cell r="E2358">
            <v>132863</v>
          </cell>
        </row>
        <row r="2359">
          <cell r="E2359">
            <v>132907</v>
          </cell>
        </row>
        <row r="2360">
          <cell r="E2360">
            <v>132930</v>
          </cell>
        </row>
        <row r="2361">
          <cell r="E2361">
            <v>132946</v>
          </cell>
        </row>
        <row r="2362">
          <cell r="E2362">
            <v>132963</v>
          </cell>
        </row>
        <row r="2363">
          <cell r="E2363">
            <v>132984</v>
          </cell>
        </row>
        <row r="2364">
          <cell r="E2364">
            <v>132986</v>
          </cell>
        </row>
        <row r="2365">
          <cell r="E2365">
            <v>132992</v>
          </cell>
        </row>
        <row r="2366">
          <cell r="E2366">
            <v>133080</v>
          </cell>
        </row>
        <row r="2367">
          <cell r="E2367">
            <v>133081</v>
          </cell>
        </row>
        <row r="2368">
          <cell r="E2368">
            <v>133098</v>
          </cell>
        </row>
        <row r="2369">
          <cell r="E2369">
            <v>133104</v>
          </cell>
        </row>
        <row r="2370">
          <cell r="E2370">
            <v>133176</v>
          </cell>
        </row>
        <row r="2371">
          <cell r="E2371">
            <v>133414</v>
          </cell>
        </row>
        <row r="2372">
          <cell r="E2372">
            <v>133541</v>
          </cell>
        </row>
        <row r="2373">
          <cell r="E2373">
            <v>133552</v>
          </cell>
        </row>
        <row r="2374">
          <cell r="E2374">
            <v>133577</v>
          </cell>
        </row>
        <row r="2375">
          <cell r="E2375">
            <v>133613</v>
          </cell>
        </row>
        <row r="2376">
          <cell r="E2376">
            <v>133614</v>
          </cell>
        </row>
        <row r="2377">
          <cell r="E2377">
            <v>133663</v>
          </cell>
        </row>
        <row r="2378">
          <cell r="E2378">
            <v>133671</v>
          </cell>
        </row>
        <row r="2379">
          <cell r="E2379">
            <v>133708</v>
          </cell>
        </row>
        <row r="2380">
          <cell r="E2380">
            <v>133716</v>
          </cell>
        </row>
        <row r="2381">
          <cell r="E2381">
            <v>133733</v>
          </cell>
        </row>
        <row r="2382">
          <cell r="E2382">
            <v>133737</v>
          </cell>
        </row>
        <row r="2383">
          <cell r="E2383">
            <v>133738</v>
          </cell>
        </row>
        <row r="2384">
          <cell r="E2384">
            <v>133818</v>
          </cell>
        </row>
        <row r="2385">
          <cell r="E2385">
            <v>133824</v>
          </cell>
        </row>
        <row r="2386">
          <cell r="E2386">
            <v>133856</v>
          </cell>
        </row>
        <row r="2387">
          <cell r="E2387">
            <v>133910</v>
          </cell>
        </row>
        <row r="2388">
          <cell r="E2388">
            <v>133914</v>
          </cell>
        </row>
        <row r="2389">
          <cell r="E2389">
            <v>133926</v>
          </cell>
        </row>
        <row r="2390">
          <cell r="E2390">
            <v>133970</v>
          </cell>
        </row>
        <row r="2391">
          <cell r="E2391">
            <v>134008</v>
          </cell>
        </row>
        <row r="2392">
          <cell r="E2392">
            <v>134028</v>
          </cell>
        </row>
        <row r="2393">
          <cell r="E2393">
            <v>134115</v>
          </cell>
        </row>
        <row r="2394">
          <cell r="E2394">
            <v>134141</v>
          </cell>
        </row>
        <row r="2395">
          <cell r="E2395">
            <v>134143</v>
          </cell>
        </row>
        <row r="2396">
          <cell r="E2396">
            <v>134147</v>
          </cell>
        </row>
        <row r="2397">
          <cell r="E2397">
            <v>134169</v>
          </cell>
        </row>
        <row r="2398">
          <cell r="E2398">
            <v>134176</v>
          </cell>
        </row>
        <row r="2399">
          <cell r="E2399">
            <v>134196</v>
          </cell>
        </row>
        <row r="2400">
          <cell r="E2400">
            <v>134256</v>
          </cell>
        </row>
        <row r="2401">
          <cell r="E2401">
            <v>134272</v>
          </cell>
        </row>
        <row r="2402">
          <cell r="E2402">
            <v>134273</v>
          </cell>
        </row>
        <row r="2403">
          <cell r="E2403">
            <v>134281</v>
          </cell>
        </row>
        <row r="2404">
          <cell r="E2404">
            <v>134320</v>
          </cell>
        </row>
        <row r="2405">
          <cell r="E2405">
            <v>134326</v>
          </cell>
        </row>
        <row r="2406">
          <cell r="E2406">
            <v>134329</v>
          </cell>
        </row>
        <row r="2407">
          <cell r="E2407">
            <v>134341</v>
          </cell>
        </row>
        <row r="2408">
          <cell r="E2408">
            <v>134348</v>
          </cell>
        </row>
        <row r="2409">
          <cell r="E2409">
            <v>134360</v>
          </cell>
        </row>
        <row r="2410">
          <cell r="E2410">
            <v>134381</v>
          </cell>
        </row>
        <row r="2411">
          <cell r="E2411">
            <v>134383</v>
          </cell>
        </row>
        <row r="2412">
          <cell r="E2412">
            <v>134386</v>
          </cell>
        </row>
        <row r="2413">
          <cell r="E2413">
            <v>134391</v>
          </cell>
        </row>
        <row r="2414">
          <cell r="E2414">
            <v>134394</v>
          </cell>
        </row>
        <row r="2415">
          <cell r="E2415">
            <v>134420</v>
          </cell>
        </row>
        <row r="2416">
          <cell r="E2416">
            <v>134485</v>
          </cell>
        </row>
        <row r="2417">
          <cell r="E2417">
            <v>134507</v>
          </cell>
        </row>
        <row r="2418">
          <cell r="E2418">
            <v>134511</v>
          </cell>
        </row>
        <row r="2419">
          <cell r="E2419">
            <v>134512</v>
          </cell>
        </row>
        <row r="2420">
          <cell r="E2420">
            <v>134513</v>
          </cell>
        </row>
        <row r="2421">
          <cell r="E2421">
            <v>134529</v>
          </cell>
        </row>
        <row r="2422">
          <cell r="E2422">
            <v>134537</v>
          </cell>
        </row>
        <row r="2423">
          <cell r="E2423">
            <v>134606</v>
          </cell>
        </row>
        <row r="2424">
          <cell r="E2424">
            <v>134607</v>
          </cell>
        </row>
        <row r="2425">
          <cell r="E2425">
            <v>134608</v>
          </cell>
        </row>
        <row r="2426">
          <cell r="E2426">
            <v>134609</v>
          </cell>
        </row>
        <row r="2427">
          <cell r="E2427">
            <v>134624</v>
          </cell>
        </row>
        <row r="2428">
          <cell r="E2428">
            <v>134688</v>
          </cell>
        </row>
        <row r="2429">
          <cell r="E2429">
            <v>134691</v>
          </cell>
        </row>
        <row r="2430">
          <cell r="E2430">
            <v>134702</v>
          </cell>
        </row>
        <row r="2431">
          <cell r="E2431">
            <v>134704</v>
          </cell>
        </row>
        <row r="2432">
          <cell r="E2432">
            <v>134707</v>
          </cell>
        </row>
        <row r="2433">
          <cell r="E2433">
            <v>134708</v>
          </cell>
        </row>
        <row r="2434">
          <cell r="E2434">
            <v>134710</v>
          </cell>
        </row>
        <row r="2435">
          <cell r="E2435">
            <v>134714</v>
          </cell>
        </row>
        <row r="2436">
          <cell r="E2436">
            <v>134760</v>
          </cell>
        </row>
        <row r="2437">
          <cell r="E2437">
            <v>134761</v>
          </cell>
        </row>
        <row r="2438">
          <cell r="E2438">
            <v>134772</v>
          </cell>
        </row>
        <row r="2439">
          <cell r="E2439">
            <v>134795</v>
          </cell>
        </row>
        <row r="2440">
          <cell r="E2440">
            <v>134796</v>
          </cell>
        </row>
        <row r="2441">
          <cell r="E2441">
            <v>134823</v>
          </cell>
        </row>
        <row r="2442">
          <cell r="E2442">
            <v>136169</v>
          </cell>
        </row>
        <row r="2443">
          <cell r="E2443">
            <v>137269</v>
          </cell>
        </row>
        <row r="2444">
          <cell r="E2444">
            <v>138163</v>
          </cell>
        </row>
        <row r="2445">
          <cell r="E2445">
            <v>138175</v>
          </cell>
        </row>
        <row r="2446">
          <cell r="E2446">
            <v>138176</v>
          </cell>
        </row>
        <row r="2447">
          <cell r="E2447">
            <v>138187</v>
          </cell>
        </row>
        <row r="2448">
          <cell r="E2448">
            <v>138257</v>
          </cell>
        </row>
        <row r="2449">
          <cell r="E2449">
            <v>138259</v>
          </cell>
        </row>
        <row r="2450">
          <cell r="E2450">
            <v>138264</v>
          </cell>
        </row>
        <row r="2451">
          <cell r="E2451">
            <v>138348</v>
          </cell>
        </row>
        <row r="2452">
          <cell r="E2452">
            <v>138362</v>
          </cell>
        </row>
        <row r="2453">
          <cell r="E2453">
            <v>138363</v>
          </cell>
        </row>
        <row r="2454">
          <cell r="E2454">
            <v>138394</v>
          </cell>
        </row>
        <row r="2455">
          <cell r="E2455">
            <v>138401</v>
          </cell>
        </row>
        <row r="2456">
          <cell r="E2456">
            <v>138406</v>
          </cell>
        </row>
        <row r="2457">
          <cell r="E2457">
            <v>138407</v>
          </cell>
        </row>
        <row r="2458">
          <cell r="E2458">
            <v>138429</v>
          </cell>
        </row>
        <row r="2459">
          <cell r="E2459">
            <v>138453</v>
          </cell>
        </row>
        <row r="2460">
          <cell r="E2460">
            <v>138475</v>
          </cell>
        </row>
        <row r="2461">
          <cell r="E2461">
            <v>138487</v>
          </cell>
        </row>
        <row r="2462">
          <cell r="E2462">
            <v>138492</v>
          </cell>
        </row>
        <row r="2463">
          <cell r="E2463">
            <v>138508</v>
          </cell>
        </row>
        <row r="2464">
          <cell r="E2464">
            <v>138513</v>
          </cell>
        </row>
        <row r="2465">
          <cell r="E2465">
            <v>138516</v>
          </cell>
        </row>
        <row r="2466">
          <cell r="E2466">
            <v>138519</v>
          </cell>
        </row>
        <row r="2467">
          <cell r="E2467">
            <v>138558</v>
          </cell>
        </row>
        <row r="2468">
          <cell r="E2468">
            <v>138764</v>
          </cell>
        </row>
        <row r="2469">
          <cell r="E2469">
            <v>138920</v>
          </cell>
        </row>
        <row r="2470">
          <cell r="E2470">
            <v>138948</v>
          </cell>
        </row>
        <row r="2471">
          <cell r="E2471">
            <v>138992</v>
          </cell>
        </row>
        <row r="2472">
          <cell r="E2472">
            <v>138993</v>
          </cell>
        </row>
        <row r="2473">
          <cell r="E2473">
            <v>138996</v>
          </cell>
        </row>
        <row r="2474">
          <cell r="E2474">
            <v>139008</v>
          </cell>
        </row>
        <row r="2475">
          <cell r="E2475">
            <v>139012</v>
          </cell>
        </row>
        <row r="2476">
          <cell r="E2476">
            <v>139236</v>
          </cell>
        </row>
        <row r="2477">
          <cell r="E2477">
            <v>139255</v>
          </cell>
        </row>
        <row r="2478">
          <cell r="E2478">
            <v>139271</v>
          </cell>
        </row>
        <row r="2479">
          <cell r="E2479">
            <v>139278</v>
          </cell>
        </row>
        <row r="2480">
          <cell r="E2480">
            <v>139290</v>
          </cell>
        </row>
        <row r="2481">
          <cell r="E2481">
            <v>139302</v>
          </cell>
        </row>
        <row r="2482">
          <cell r="E2482">
            <v>139305</v>
          </cell>
        </row>
        <row r="2483">
          <cell r="E2483">
            <v>139310</v>
          </cell>
        </row>
        <row r="2484">
          <cell r="E2484">
            <v>139327</v>
          </cell>
        </row>
        <row r="2485">
          <cell r="E2485">
            <v>139332</v>
          </cell>
        </row>
        <row r="2486">
          <cell r="E2486">
            <v>139349</v>
          </cell>
        </row>
        <row r="2487">
          <cell r="E2487">
            <v>139369</v>
          </cell>
        </row>
        <row r="2488">
          <cell r="E2488">
            <v>139379</v>
          </cell>
        </row>
        <row r="2489">
          <cell r="E2489">
            <v>139394</v>
          </cell>
        </row>
        <row r="2490">
          <cell r="E2490">
            <v>139400</v>
          </cell>
        </row>
        <row r="2491">
          <cell r="E2491">
            <v>139402</v>
          </cell>
        </row>
        <row r="2492">
          <cell r="E2492">
            <v>139421</v>
          </cell>
        </row>
        <row r="2493">
          <cell r="E2493">
            <v>139446</v>
          </cell>
        </row>
        <row r="2494">
          <cell r="E2494">
            <v>139448</v>
          </cell>
        </row>
        <row r="2495">
          <cell r="E2495">
            <v>139472</v>
          </cell>
        </row>
        <row r="2496">
          <cell r="E2496">
            <v>139483</v>
          </cell>
        </row>
        <row r="2497">
          <cell r="E2497">
            <v>139502</v>
          </cell>
        </row>
        <row r="2498">
          <cell r="E2498">
            <v>139532</v>
          </cell>
        </row>
        <row r="2499">
          <cell r="E2499">
            <v>139535</v>
          </cell>
        </row>
        <row r="2500">
          <cell r="E2500">
            <v>139580</v>
          </cell>
        </row>
        <row r="2501">
          <cell r="E2501">
            <v>139596</v>
          </cell>
        </row>
        <row r="2502">
          <cell r="E2502">
            <v>139602</v>
          </cell>
        </row>
        <row r="2503">
          <cell r="E2503">
            <v>139629</v>
          </cell>
        </row>
        <row r="2504">
          <cell r="E2504">
            <v>139630</v>
          </cell>
        </row>
        <row r="2505">
          <cell r="E2505">
            <v>139631</v>
          </cell>
        </row>
        <row r="2506">
          <cell r="E2506">
            <v>139634</v>
          </cell>
        </row>
        <row r="2507">
          <cell r="E2507">
            <v>139805</v>
          </cell>
        </row>
        <row r="2508">
          <cell r="E2508">
            <v>139844</v>
          </cell>
        </row>
        <row r="2509">
          <cell r="E2509">
            <v>139846</v>
          </cell>
        </row>
        <row r="2510">
          <cell r="E2510">
            <v>139849</v>
          </cell>
        </row>
        <row r="2511">
          <cell r="E2511">
            <v>139850</v>
          </cell>
        </row>
        <row r="2512">
          <cell r="E2512">
            <v>139853</v>
          </cell>
        </row>
        <row r="2513">
          <cell r="E2513">
            <v>139856</v>
          </cell>
        </row>
        <row r="2514">
          <cell r="E2514">
            <v>139867</v>
          </cell>
        </row>
        <row r="2515">
          <cell r="E2515">
            <v>139870</v>
          </cell>
        </row>
        <row r="2516">
          <cell r="E2516">
            <v>139872</v>
          </cell>
        </row>
        <row r="2517">
          <cell r="E2517">
            <v>139877</v>
          </cell>
        </row>
        <row r="2518">
          <cell r="E2518">
            <v>139878</v>
          </cell>
        </row>
        <row r="2519">
          <cell r="E2519">
            <v>139883</v>
          </cell>
        </row>
        <row r="2520">
          <cell r="E2520">
            <v>139894</v>
          </cell>
        </row>
        <row r="2521">
          <cell r="E2521">
            <v>139895</v>
          </cell>
        </row>
        <row r="2522">
          <cell r="E2522">
            <v>139904</v>
          </cell>
        </row>
        <row r="2523">
          <cell r="E2523">
            <v>139916</v>
          </cell>
        </row>
        <row r="2524">
          <cell r="E2524">
            <v>139934</v>
          </cell>
        </row>
        <row r="2525">
          <cell r="E2525">
            <v>139958</v>
          </cell>
        </row>
        <row r="2526">
          <cell r="E2526">
            <v>139964</v>
          </cell>
        </row>
        <row r="2527">
          <cell r="E2527">
            <v>139966</v>
          </cell>
        </row>
        <row r="2528">
          <cell r="E2528">
            <v>140006</v>
          </cell>
        </row>
        <row r="2529">
          <cell r="E2529">
            <v>140061</v>
          </cell>
        </row>
        <row r="2530">
          <cell r="E2530">
            <v>140062</v>
          </cell>
        </row>
        <row r="2531">
          <cell r="E2531">
            <v>140063</v>
          </cell>
        </row>
        <row r="2532">
          <cell r="E2532">
            <v>140079</v>
          </cell>
        </row>
        <row r="2533">
          <cell r="E2533">
            <v>140081</v>
          </cell>
        </row>
        <row r="2534">
          <cell r="E2534">
            <v>140085</v>
          </cell>
        </row>
        <row r="2535">
          <cell r="E2535">
            <v>140105</v>
          </cell>
        </row>
        <row r="2536">
          <cell r="E2536">
            <v>140115</v>
          </cell>
        </row>
        <row r="2537">
          <cell r="E2537">
            <v>140137</v>
          </cell>
        </row>
        <row r="2538">
          <cell r="E2538">
            <v>140140</v>
          </cell>
        </row>
        <row r="2539">
          <cell r="E2539">
            <v>140142</v>
          </cell>
        </row>
        <row r="2540">
          <cell r="E2540">
            <v>140143</v>
          </cell>
        </row>
        <row r="2541">
          <cell r="E2541">
            <v>140145</v>
          </cell>
        </row>
        <row r="2542">
          <cell r="E2542">
            <v>140167</v>
          </cell>
        </row>
        <row r="2543">
          <cell r="E2543">
            <v>140174</v>
          </cell>
        </row>
        <row r="2544">
          <cell r="E2544">
            <v>140177</v>
          </cell>
        </row>
        <row r="2545">
          <cell r="E2545">
            <v>140443</v>
          </cell>
        </row>
        <row r="2546">
          <cell r="E2546">
            <v>140514</v>
          </cell>
        </row>
        <row r="2547">
          <cell r="E2547">
            <v>140559</v>
          </cell>
        </row>
        <row r="2548">
          <cell r="E2548">
            <v>140564</v>
          </cell>
        </row>
        <row r="2549">
          <cell r="E2549">
            <v>140571</v>
          </cell>
        </row>
        <row r="2550">
          <cell r="E2550">
            <v>140592</v>
          </cell>
        </row>
        <row r="2551">
          <cell r="E2551">
            <v>140601</v>
          </cell>
        </row>
        <row r="2552">
          <cell r="E2552">
            <v>140657</v>
          </cell>
        </row>
        <row r="2553">
          <cell r="E2553">
            <v>140670</v>
          </cell>
        </row>
        <row r="2554">
          <cell r="E2554">
            <v>140671</v>
          </cell>
        </row>
        <row r="2555">
          <cell r="E2555">
            <v>140675</v>
          </cell>
        </row>
        <row r="2556">
          <cell r="E2556">
            <v>140729</v>
          </cell>
        </row>
        <row r="2557">
          <cell r="E2557">
            <v>140741</v>
          </cell>
        </row>
        <row r="2558">
          <cell r="E2558">
            <v>140775</v>
          </cell>
        </row>
        <row r="2559">
          <cell r="E2559">
            <v>140776</v>
          </cell>
        </row>
        <row r="2560">
          <cell r="E2560">
            <v>140780</v>
          </cell>
        </row>
        <row r="2561">
          <cell r="E2561">
            <v>140809</v>
          </cell>
        </row>
        <row r="2562">
          <cell r="E2562">
            <v>140861</v>
          </cell>
        </row>
        <row r="2563">
          <cell r="E2563">
            <v>140941</v>
          </cell>
        </row>
        <row r="2564">
          <cell r="E2564">
            <v>140955</v>
          </cell>
        </row>
        <row r="2565">
          <cell r="E2565">
            <v>140985</v>
          </cell>
        </row>
        <row r="2566">
          <cell r="E2566">
            <v>140986</v>
          </cell>
        </row>
        <row r="2567">
          <cell r="E2567">
            <v>140987</v>
          </cell>
        </row>
        <row r="2568">
          <cell r="E2568">
            <v>140989</v>
          </cell>
        </row>
        <row r="2569">
          <cell r="E2569">
            <v>140990</v>
          </cell>
        </row>
        <row r="2570">
          <cell r="E2570">
            <v>140991</v>
          </cell>
        </row>
        <row r="2571">
          <cell r="E2571">
            <v>141016</v>
          </cell>
        </row>
        <row r="2572">
          <cell r="E2572">
            <v>141049</v>
          </cell>
        </row>
        <row r="2573">
          <cell r="E2573">
            <v>141121</v>
          </cell>
        </row>
        <row r="2574">
          <cell r="E2574">
            <v>141124</v>
          </cell>
        </row>
        <row r="2575">
          <cell r="E2575">
            <v>141156</v>
          </cell>
        </row>
        <row r="2576">
          <cell r="E2576">
            <v>141162</v>
          </cell>
        </row>
        <row r="2577">
          <cell r="E2577">
            <v>141163</v>
          </cell>
        </row>
        <row r="2578">
          <cell r="E2578">
            <v>141176</v>
          </cell>
        </row>
        <row r="2579">
          <cell r="E2579">
            <v>141203</v>
          </cell>
        </row>
        <row r="2580">
          <cell r="E2580">
            <v>141216</v>
          </cell>
        </row>
        <row r="2581">
          <cell r="E2581">
            <v>141241</v>
          </cell>
        </row>
        <row r="2582">
          <cell r="E2582">
            <v>141283</v>
          </cell>
        </row>
        <row r="2583">
          <cell r="E2583">
            <v>141284</v>
          </cell>
        </row>
        <row r="2584">
          <cell r="E2584">
            <v>141285</v>
          </cell>
        </row>
        <row r="2585">
          <cell r="E2585">
            <v>141291</v>
          </cell>
        </row>
        <row r="2586">
          <cell r="E2586">
            <v>141298</v>
          </cell>
        </row>
        <row r="2587">
          <cell r="E2587">
            <v>141301</v>
          </cell>
        </row>
        <row r="2588">
          <cell r="E2588">
            <v>141311</v>
          </cell>
        </row>
        <row r="2589">
          <cell r="E2589">
            <v>141332</v>
          </cell>
        </row>
        <row r="2590">
          <cell r="E2590">
            <v>141362</v>
          </cell>
        </row>
        <row r="2591">
          <cell r="E2591">
            <v>141375</v>
          </cell>
        </row>
        <row r="2592">
          <cell r="E2592">
            <v>141381</v>
          </cell>
        </row>
        <row r="2593">
          <cell r="E2593">
            <v>141384</v>
          </cell>
        </row>
        <row r="2594">
          <cell r="E2594">
            <v>141385</v>
          </cell>
        </row>
        <row r="2595">
          <cell r="E2595">
            <v>141387</v>
          </cell>
        </row>
        <row r="2596">
          <cell r="E2596">
            <v>141388</v>
          </cell>
        </row>
        <row r="2597">
          <cell r="E2597">
            <v>141389</v>
          </cell>
        </row>
        <row r="2598">
          <cell r="E2598">
            <v>141393</v>
          </cell>
        </row>
        <row r="2599">
          <cell r="E2599">
            <v>141399</v>
          </cell>
        </row>
        <row r="2600">
          <cell r="E2600">
            <v>141400</v>
          </cell>
        </row>
        <row r="2601">
          <cell r="E2601">
            <v>141449</v>
          </cell>
        </row>
        <row r="2602">
          <cell r="E2602">
            <v>141463</v>
          </cell>
        </row>
        <row r="2603">
          <cell r="E2603">
            <v>141471</v>
          </cell>
        </row>
        <row r="2604">
          <cell r="E2604">
            <v>141491</v>
          </cell>
        </row>
        <row r="2605">
          <cell r="E2605">
            <v>141494</v>
          </cell>
        </row>
        <row r="2606">
          <cell r="E2606">
            <v>141496</v>
          </cell>
        </row>
        <row r="2607">
          <cell r="E2607">
            <v>141511</v>
          </cell>
        </row>
        <row r="2608">
          <cell r="E2608">
            <v>141557</v>
          </cell>
        </row>
        <row r="2609">
          <cell r="E2609">
            <v>141575</v>
          </cell>
        </row>
        <row r="2610">
          <cell r="E2610">
            <v>141656</v>
          </cell>
        </row>
        <row r="2611">
          <cell r="E2611">
            <v>151671</v>
          </cell>
        </row>
        <row r="2612">
          <cell r="E2612">
            <v>151672</v>
          </cell>
        </row>
      </sheetData>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1" name="AimsData" displayName="AimsData" ref="A4:L374" totalsRowShown="0" headerRowDxfId="60" dataDxfId="59" tableBorderDxfId="58" headerRowCellStyle="Normal 10 2" dataCellStyle="Normal 10 2">
  <autoFilter ref="A4:L374"/>
  <tableColumns count="12">
    <tableColumn id="1" name="Student Reference" dataDxfId="57" dataCellStyle="Normal 10 2"/>
    <tableColumn id="2" name="Age" dataDxfId="56" dataCellStyle="Normal 10 2"/>
    <tableColumn id="3" name="Qualification Reference" dataDxfId="55" dataCellStyle="Normal 10 2"/>
    <tableColumn id="4" name="Qualification Title" dataDxfId="54" dataCellStyle="Normal 10 2"/>
    <tableColumn id="5" name="SSA Tier 2" dataDxfId="53" dataCellStyle="Normal 10 2"/>
    <tableColumn id="6" name="Start Date" dataDxfId="52" dataCellStyle="Normal 10 2"/>
    <tableColumn id="7" name="Planned End Date" dataDxfId="51" dataCellStyle="Normal 10 2"/>
    <tableColumn id="8" name="Actual End Date" dataDxfId="50" dataCellStyle="Normal 10 2"/>
    <tableColumn id="9" name="Qualification Completion Status" dataDxfId="49" dataCellStyle="Normal 10 2"/>
    <tableColumn id="10" name="Aim Type" dataDxfId="48" dataCellStyle="Normal 10 2"/>
    <tableColumn id="11" name="Aim Type Fixed" dataDxfId="47" dataCellStyle="Normal 10 2"/>
    <tableColumn id="12" name="Comments" dataDxfId="46" dataCellStyle="Normal 10 2">
      <calculatedColumnFormula>IF(ISNONTEXT(VLOOKUP(AimsData[[#This Row],[Student Reference]],Comments!$B$7:$C$1500,2,0)),"",VLOOKUP(AimsData[[#This Row],[Student Reference]],Comments!$B$7:$C$1500,2,0))</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 name="ProgrammeData" displayName="ProgrammeData" ref="A5:AD100" totalsRowShown="0" dataDxfId="45" tableBorderDxfId="44" dataCellStyle="Normal 10 2">
  <autoFilter ref="A5:AD100"/>
  <tableColumns count="30">
    <tableColumn id="1" name="Student Reference" dataDxfId="43" dataCellStyle="Normal 10 2"/>
    <tableColumn id="2" name="Age" dataDxfId="42" dataCellStyle="Normal 10 2"/>
    <tableColumn id="3" name="Disadvantage Uplift Factor" dataDxfId="41" dataCellStyle="Normal 10 2"/>
    <tableColumn id="4" name="Funded Student" dataDxfId="40" dataCellStyle="Normal 10 2"/>
    <tableColumn id="5" name="Retention" dataDxfId="39" dataCellStyle="Normal 10 2"/>
    <tableColumn id="6" name="High Needs Student" dataDxfId="38" dataCellStyle="Normal 10 2"/>
    <tableColumn id="7" name="Eligible for CDF - Industry Placement Funding" dataDxfId="37" dataCellStyle="Normal 10 2"/>
    <tableColumn id="8" name="English Instance" dataDxfId="36" dataCellStyle="Normal 10 2"/>
    <tableColumn id="9" name="Maths Instance" dataDxfId="35" dataCellStyle="Normal 10 2"/>
    <tableColumn id="10" name="Total Instances" dataDxfId="34" dataCellStyle="Normal 10 2">
      <calculatedColumnFormula>ProgrammeData[[#This Row],[English Instance]]+ProgrammeData[[#This Row],[Maths Instance]]</calculatedColumnFormula>
    </tableColumn>
    <tableColumn id="11" name="English Status" dataDxfId="33" dataCellStyle="Normal 10 2"/>
    <tableColumn id="12" name="Maths Status" dataDxfId="32" dataCellStyle="Normal 10 2"/>
    <tableColumn id="13" name="Student Meets Condition of Funding" dataDxfId="31" dataCellStyle="Normal 10 2"/>
    <tableColumn id="14" name="Main Programme Type" dataDxfId="30" dataCellStyle="Normal 10 2"/>
    <tableColumn id="15" name="Earliest Start Date" dataDxfId="29" dataCellStyle="Normal 10 2"/>
    <tableColumn id="16" name="Latest Planned End Date" dataDxfId="28" dataCellStyle="Normal 10 2"/>
    <tableColumn id="17" name="Latest Actual End Date" dataDxfId="27" dataCellStyle="Normal 10 2"/>
    <tableColumn id="18" name="Qualification Reference" dataDxfId="26" dataCellStyle="Normal 10 2"/>
    <tableColumn id="19" name="Cost Weighting Factor Description" dataDxfId="25" dataCellStyle="Normal 10 2"/>
    <tableColumn id="20" name="Cost Weighting Factor Value" dataDxfId="24" dataCellStyle="Normal 10 2">
      <calculatedColumnFormula>IF(ProgrammeData[Cost Weighting Factor Description]="Base",1,IF(ProgrammeData[Cost Weighting Factor Description]="Medium",1.2,IF(ProgrammeData[Cost Weighting Factor Description]="High",1.3,IF(ProgrammeData[Cost Weighting Factor Description]="Specialist",1.75,0))))</calculatedColumnFormula>
    </tableColumn>
    <tableColumn id="21" name="Sector Subject Area Tier 2" dataDxfId="23" dataCellStyle="Normal 10 2"/>
    <tableColumn id="22" name="Qualification Hours in the Funding Year" dataDxfId="22" dataCellStyle="Normal 10 2"/>
    <tableColumn id="23" name="Non-Qualification Hours in the Funding Year" dataDxfId="21" dataCellStyle="Normal 10 2"/>
    <tableColumn id="24" name="Total Hours in the Funding Year" dataDxfId="20" dataCellStyle="Normal 10 2">
      <calculatedColumnFormula>ProgrammeData[Qualification Hours in the Funding Year]+ProgrammeData[Non-Qualification Hours in the Funding Year]</calculatedColumnFormula>
    </tableColumn>
    <tableColumn id="25" name="Funding Band" dataDxfId="19" dataCellStyle="Normal 10 2">
      <calculatedColumnFormula>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calculatedColumnFormula>
    </tableColumn>
    <tableColumn id="26" name="Funded Full Band/FTE Student" dataDxfId="18" dataCellStyle="Normal 10 2">
      <calculatedColumnFormula>ROUND(IF(ProgrammeData[[#This Row],[Funding Band]]="Band 1",ProgrammeData[[#This Row],[Total Hours in the Funding Year]]/600,1),7)</calculatedColumnFormula>
    </tableColumn>
    <tableColumn id="27" name="Weighting Multiplier" dataDxfId="17" dataCellStyle="Normal 10 2">
      <calculatedColumnFormula>IF(ProgrammeData[[#This Row],[Funding Band]]="Band 5",600,IF(ProgrammeData[[#This Row],[Funding Band]]="Band 4a",495,IF(ProgrammeData[[#This Row],[Funding Band]]="Band 4b",495,IF(ProgrammeData[[#This Row],[Funding Band]]="Band 3",405,IF(ProgrammeData[[#This Row],[Funding Band]]="Band 2",320,ProgrammeData[[#This Row],[Total Hours in the Funding Year]])))))</calculatedColumnFormula>
    </tableColumn>
    <tableColumn id="28" name="Weighted Disadvantage Uplift" dataDxfId="16" dataCellStyle="Normal 10 2">
      <calculatedColumnFormula>ProgrammeData[[#This Row],[Weighting Multiplier]]*ProgrammeData[[#This Row],[Disadvantage Uplift Factor]]</calculatedColumnFormula>
    </tableColumn>
    <tableColumn id="29" name="Weighted Cost Weighting Factor" dataDxfId="15" dataCellStyle="Normal 10 2">
      <calculatedColumnFormula>ProgrammeData[[#This Row],[Weighting Multiplier]]*ProgrammeData[[#This Row],[Cost Weighting Factor Value]]</calculatedColumnFormula>
    </tableColumn>
    <tableColumn id="30" name="Comments" dataDxfId="14" dataCellStyle="Normal 10 2">
      <calculatedColumnFormula>IF(ISNONTEXT(VLOOKUP(ProgrammeData[[#This Row],[Student Reference]],Comments!$B$7:$C$1500,2,0)),"",VLOOKUP(ProgrammeData[[#This Row],[Student Reference]],Comments!$B$7:$C$1500,2,0))</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LaggedData" displayName="LaggedData" ref="A5:G105" totalsRowShown="0" headerRowDxfId="13" dataDxfId="12" tableBorderDxfId="11" headerRowCellStyle="Normal 10 2">
  <autoFilter ref="A5:G105"/>
  <tableColumns count="7">
    <tableColumn id="1" name="Student Reference" dataDxfId="10"/>
    <tableColumn id="2" name="Funded Student" dataDxfId="9"/>
    <tableColumn id="3" name="Age at 31 Aug" dataDxfId="8"/>
    <tableColumn id="4" name="Earliest Start date" dataDxfId="7"/>
    <tableColumn id="5" name="Latest Planned End Date" dataDxfId="6"/>
    <tableColumn id="6" name="Latest Actual End Date" dataDxfId="5"/>
    <tableColumn id="7" name="Comments" dataDxfId="4">
      <calculatedColumnFormula>IF(ISNONTEXT(VLOOKUP(LaggedData[[#This Row],[Student Reference]],Comments!$B$7:$C$15000,2,0)),"",VLOOKUP(LaggedData[[#This Row],[Student Reference]],Comments!$B$7:$C$15000,2,0))</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4" name="CommentsTable" displayName="CommentsTable" ref="B6:C1500" totalsRowShown="0" headerRowBorderDxfId="3" tableBorderDxfId="2">
  <autoFilter ref="B6:C1500"/>
  <tableColumns count="2">
    <tableColumn id="1" name="Unique Student Reference" dataDxfId="1" dataCellStyle="Normal 10 2"/>
    <tableColumn id="2" name="Comments" dataDxfId="0" dataCellStyle="Normal 10 2"/>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16-to-19-funding-allocations-supporting-documents-for-2019-to-2020" TargetMode="External"/><Relationship Id="rId2" Type="http://schemas.openxmlformats.org/officeDocument/2006/relationships/hyperlink" Target="https://www.gov.uk/government/publications/16-to-19-funding-allocations-supporting-documents-for-2019-to-2020" TargetMode="External"/><Relationship Id="rId1" Type="http://schemas.openxmlformats.org/officeDocument/2006/relationships/hyperlink" Target="https://www.gov.uk/government/publications/interactive-post-16-school-census-too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uidance/industry-placements-capacity-and-delivery-fund-cdf-for-academic-year-2019-to-2020"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publications/16-to-19-funding-allocations-supporting-documents-for-2019-to-2020" TargetMode="External"/><Relationship Id="rId1" Type="http://schemas.openxmlformats.org/officeDocument/2006/relationships/hyperlink" Target="https://www.gov.uk/guidance/industry-placements-capacity-and-delivery-fund-cdf-for-academic-year-2019-to-2020"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1"/>
    <pageSetUpPr fitToPage="1"/>
  </sheetPr>
  <dimension ref="A1:K53"/>
  <sheetViews>
    <sheetView showGridLines="0" tabSelected="1" zoomScaleNormal="100" workbookViewId="0">
      <selection activeCell="B2" sqref="B2:C2"/>
    </sheetView>
  </sheetViews>
  <sheetFormatPr defaultColWidth="8.88671875" defaultRowHeight="15" x14ac:dyDescent="0.4"/>
  <cols>
    <col min="1" max="1" width="2.109375" style="1" customWidth="1"/>
    <col min="2" max="2" width="8" style="1" customWidth="1"/>
    <col min="3" max="3" width="16" style="1" customWidth="1"/>
    <col min="4" max="4" width="20" style="1" customWidth="1"/>
    <col min="5" max="5" width="15" style="1" customWidth="1"/>
    <col min="6" max="6" width="16.109375" style="1" customWidth="1"/>
    <col min="7" max="7" width="10.33203125" style="1" customWidth="1"/>
    <col min="8" max="16384" width="8.88671875" style="1"/>
  </cols>
  <sheetData>
    <row r="1" spans="2:11" ht="137.25" customHeight="1" thickBot="1" x14ac:dyDescent="0.45">
      <c r="B1" s="222" t="s">
        <v>0</v>
      </c>
      <c r="C1" s="222"/>
      <c r="D1" s="222"/>
      <c r="E1" s="223" t="s">
        <v>1</v>
      </c>
      <c r="F1" s="223"/>
    </row>
    <row r="2" spans="2:11" ht="28.5" customHeight="1" x14ac:dyDescent="0.4">
      <c r="B2" s="224" t="s">
        <v>2</v>
      </c>
      <c r="C2" s="225"/>
      <c r="D2" s="226" t="s">
        <v>372</v>
      </c>
      <c r="E2" s="227"/>
      <c r="F2" s="228"/>
    </row>
    <row r="3" spans="2:11" x14ac:dyDescent="0.4">
      <c r="B3" s="217" t="s">
        <v>3</v>
      </c>
      <c r="C3" s="218"/>
      <c r="D3" s="2">
        <v>999999</v>
      </c>
      <c r="E3" s="3" t="s">
        <v>4</v>
      </c>
      <c r="F3" s="4">
        <v>12345678</v>
      </c>
      <c r="G3" s="5"/>
      <c r="J3" s="6"/>
      <c r="K3" s="6"/>
    </row>
    <row r="4" spans="2:11" x14ac:dyDescent="0.4">
      <c r="B4" s="217" t="s">
        <v>5</v>
      </c>
      <c r="C4" s="218"/>
      <c r="D4" s="219" t="s">
        <v>373</v>
      </c>
      <c r="E4" s="220"/>
      <c r="F4" s="221"/>
      <c r="H4" s="5"/>
    </row>
    <row r="5" spans="2:11" ht="15.4" thickBot="1" x14ac:dyDescent="0.45">
      <c r="B5" s="233" t="s">
        <v>6</v>
      </c>
      <c r="C5" s="234"/>
      <c r="D5" s="235" t="s">
        <v>374</v>
      </c>
      <c r="E5" s="236"/>
      <c r="F5" s="237"/>
      <c r="H5"/>
    </row>
    <row r="6" spans="2:11" ht="8.25" customHeight="1" thickBot="1" x14ac:dyDescent="0.45"/>
    <row r="7" spans="2:11" ht="15" customHeight="1" thickBot="1" x14ac:dyDescent="0.45">
      <c r="B7" s="7" t="s">
        <v>7</v>
      </c>
      <c r="C7" s="8"/>
      <c r="D7" s="8"/>
      <c r="E7" s="8"/>
      <c r="F7" s="9"/>
      <c r="G7" s="6"/>
    </row>
    <row r="8" spans="2:11" ht="15" customHeight="1" thickBot="1" x14ac:dyDescent="0.45">
      <c r="B8" s="10" t="s">
        <v>8</v>
      </c>
      <c r="C8" s="11"/>
      <c r="D8" s="12"/>
      <c r="E8" s="12"/>
      <c r="F8" s="13">
        <f>'Lagged Students'!B2</f>
        <v>100</v>
      </c>
      <c r="G8" s="6"/>
    </row>
    <row r="9" spans="2:11" ht="38.25" customHeight="1" thickBot="1" x14ac:dyDescent="0.45">
      <c r="B9" s="238" t="s">
        <v>9</v>
      </c>
      <c r="C9" s="238"/>
      <c r="D9" s="238"/>
      <c r="E9" s="238"/>
      <c r="F9" s="238"/>
      <c r="G9" s="6"/>
    </row>
    <row r="10" spans="2:11" ht="15.4" thickBot="1" x14ac:dyDescent="0.45">
      <c r="B10" s="239" t="s">
        <v>10</v>
      </c>
      <c r="C10" s="240"/>
      <c r="D10" s="240"/>
      <c r="E10" s="240"/>
      <c r="F10" s="241"/>
      <c r="G10" s="6"/>
    </row>
    <row r="11" spans="2:11" ht="46.5" customHeight="1" x14ac:dyDescent="0.4">
      <c r="B11" s="242" t="s">
        <v>11</v>
      </c>
      <c r="C11" s="243"/>
      <c r="D11" s="244"/>
      <c r="E11" s="248" t="s">
        <v>12</v>
      </c>
      <c r="F11" s="250" t="s">
        <v>13</v>
      </c>
      <c r="G11" s="14"/>
    </row>
    <row r="12" spans="2:11" ht="18" customHeight="1" x14ac:dyDescent="0.4">
      <c r="B12" s="245"/>
      <c r="C12" s="246"/>
      <c r="D12" s="247"/>
      <c r="E12" s="249"/>
      <c r="F12" s="251"/>
      <c r="G12" s="14"/>
    </row>
    <row r="13" spans="2:11" x14ac:dyDescent="0.4">
      <c r="B13" s="252" t="s">
        <v>14</v>
      </c>
      <c r="C13" s="253"/>
      <c r="D13" s="253"/>
      <c r="E13" s="15">
        <f>COUNTIFS(ProgrammeData[Funding Band],'Funding Factors'!B13,ProgrammeData[Funded Student],"Yes")</f>
        <v>89</v>
      </c>
      <c r="F13" s="16">
        <f t="shared" ref="F13:F18" si="0">E13/$E$20</f>
        <v>0.93684210526315792</v>
      </c>
      <c r="G13" s="14"/>
    </row>
    <row r="14" spans="2:11" x14ac:dyDescent="0.4">
      <c r="B14" s="252" t="s">
        <v>15</v>
      </c>
      <c r="C14" s="253"/>
      <c r="D14" s="253"/>
      <c r="E14" s="15">
        <f>COUNTIFS(ProgrammeData[Funding Band],'Funding Factors'!B14,ProgrammeData[Funded Student],"Yes")</f>
        <v>6</v>
      </c>
      <c r="F14" s="16">
        <f t="shared" si="0"/>
        <v>6.3157894736842107E-2</v>
      </c>
      <c r="G14" s="14"/>
    </row>
    <row r="15" spans="2:11" x14ac:dyDescent="0.4">
      <c r="B15" s="252" t="s">
        <v>16</v>
      </c>
      <c r="C15" s="253"/>
      <c r="D15" s="253"/>
      <c r="E15" s="15">
        <f>COUNTIFS(ProgrammeData[Funding Band],'Funding Factors'!B15,ProgrammeData[Funded Student],"Yes")</f>
        <v>0</v>
      </c>
      <c r="F15" s="16">
        <f t="shared" si="0"/>
        <v>0</v>
      </c>
      <c r="G15" s="17"/>
    </row>
    <row r="16" spans="2:11" x14ac:dyDescent="0.4">
      <c r="B16" s="252" t="s">
        <v>17</v>
      </c>
      <c r="C16" s="253"/>
      <c r="D16" s="253"/>
      <c r="E16" s="15">
        <f>COUNTIFS(ProgrammeData[Funding Band],'Funding Factors'!B16,ProgrammeData[Funded Student],"Yes")</f>
        <v>0</v>
      </c>
      <c r="F16" s="16">
        <f t="shared" si="0"/>
        <v>0</v>
      </c>
      <c r="G16" s="14"/>
    </row>
    <row r="17" spans="1:10" x14ac:dyDescent="0.4">
      <c r="B17" s="252" t="s">
        <v>18</v>
      </c>
      <c r="C17" s="253"/>
      <c r="D17" s="253"/>
      <c r="E17" s="15">
        <f>COUNTIFS(ProgrammeData[Funding Band],'Funding Factors'!B17,ProgrammeData[Funded Student],"Yes")</f>
        <v>0</v>
      </c>
      <c r="F17" s="16">
        <f t="shared" si="0"/>
        <v>0</v>
      </c>
      <c r="G17" s="14"/>
    </row>
    <row r="18" spans="1:10" ht="15" customHeight="1" x14ac:dyDescent="0.4">
      <c r="B18" s="229" t="s">
        <v>19</v>
      </c>
      <c r="C18" s="230"/>
      <c r="D18" s="18" t="s">
        <v>20</v>
      </c>
      <c r="E18" s="15">
        <f>COUNTIFS(ProgrammeData[Funding Band],'Funding Factors'!B18,ProgrammeData[Funded Student],"Yes")</f>
        <v>0</v>
      </c>
      <c r="F18" s="16">
        <f t="shared" si="0"/>
        <v>0</v>
      </c>
      <c r="G18" s="14"/>
      <c r="H18" s="19"/>
    </row>
    <row r="19" spans="1:10" ht="15.4" thickBot="1" x14ac:dyDescent="0.45">
      <c r="B19" s="231"/>
      <c r="C19" s="232"/>
      <c r="D19" s="20" t="s">
        <v>21</v>
      </c>
      <c r="E19" s="21">
        <f>SUMIFS(ProgrammeData[Funded Full Band/FTE Student],ProgrammeData[Funding Band],'Funding Factors'!B18,ProgrammeData[Funded Student],"Yes")</f>
        <v>0</v>
      </c>
      <c r="F19" s="22"/>
      <c r="G19" s="14"/>
      <c r="J19" s="23"/>
    </row>
    <row r="20" spans="1:10" ht="15.4" thickBot="1" x14ac:dyDescent="0.45">
      <c r="B20" s="258" t="s">
        <v>22</v>
      </c>
      <c r="C20" s="259"/>
      <c r="D20" s="260"/>
      <c r="E20" s="24">
        <f>SUM(E13:E18)</f>
        <v>95</v>
      </c>
      <c r="F20" s="25">
        <f>SUM(F13:F18)</f>
        <v>1</v>
      </c>
      <c r="G20" s="6"/>
    </row>
    <row r="21" spans="1:10" ht="15.4" thickBot="1" x14ac:dyDescent="0.45">
      <c r="B21" s="26"/>
      <c r="C21" s="27"/>
      <c r="D21" s="27"/>
      <c r="E21" s="27"/>
      <c r="F21" s="27"/>
      <c r="G21" s="6"/>
    </row>
    <row r="22" spans="1:10" ht="15.4" thickBot="1" x14ac:dyDescent="0.45">
      <c r="B22" s="258" t="s">
        <v>23</v>
      </c>
      <c r="C22" s="259"/>
      <c r="D22" s="259"/>
      <c r="E22" s="259"/>
      <c r="F22" s="261"/>
      <c r="G22" s="6"/>
    </row>
    <row r="23" spans="1:10" ht="34.5" customHeight="1" x14ac:dyDescent="0.4">
      <c r="B23" s="262" t="s">
        <v>24</v>
      </c>
      <c r="C23" s="263"/>
      <c r="D23" s="263"/>
      <c r="E23" s="28"/>
      <c r="F23" s="29" t="s">
        <v>25</v>
      </c>
      <c r="G23" s="6"/>
    </row>
    <row r="24" spans="1:10" x14ac:dyDescent="0.35">
      <c r="B24" s="30" t="s">
        <v>26</v>
      </c>
      <c r="C24" s="31"/>
      <c r="D24" s="31"/>
      <c r="E24" s="32"/>
      <c r="F24" s="33">
        <f>ROUND((Programme!E2/Programme!D2/2)+0.5,5)</f>
        <v>0.98946999999999996</v>
      </c>
      <c r="G24" s="6"/>
    </row>
    <row r="25" spans="1:10" x14ac:dyDescent="0.4">
      <c r="B25" s="34" t="s">
        <v>27</v>
      </c>
      <c r="C25" s="35"/>
      <c r="D25" s="35"/>
      <c r="E25" s="36"/>
      <c r="F25" s="33">
        <f>ROUND(Programme!AC2/Programme!AA2,5)</f>
        <v>1.0063899999999999</v>
      </c>
      <c r="G25" s="6"/>
    </row>
    <row r="26" spans="1:10" s="6" customFormat="1" x14ac:dyDescent="0.4">
      <c r="A26" s="1"/>
      <c r="B26" s="37" t="s">
        <v>28</v>
      </c>
      <c r="C26" s="38"/>
      <c r="D26" s="38"/>
      <c r="E26" s="39"/>
      <c r="F26" s="40">
        <f>ROUND((Programme!AB2/Programme!AA2),7)-1</f>
        <v>0</v>
      </c>
    </row>
    <row r="27" spans="1:10" x14ac:dyDescent="0.4">
      <c r="B27" s="37" t="s">
        <v>29</v>
      </c>
      <c r="C27" s="41"/>
      <c r="D27" s="41"/>
      <c r="E27" s="36"/>
      <c r="F27" s="33">
        <f>ROUND(Programme!J2/Programme!D2,5)</f>
        <v>0.11579</v>
      </c>
      <c r="G27" s="42"/>
    </row>
    <row r="28" spans="1:10" s="6" customFormat="1" ht="15.4" thickBot="1" x14ac:dyDescent="0.45">
      <c r="A28" s="1"/>
      <c r="B28" s="43" t="s">
        <v>30</v>
      </c>
      <c r="C28" s="44"/>
      <c r="D28" s="44"/>
      <c r="E28" s="45"/>
      <c r="F28" s="46">
        <v>1</v>
      </c>
    </row>
    <row r="29" spans="1:10" ht="15.4" thickBot="1" x14ac:dyDescent="0.45"/>
    <row r="30" spans="1:10" ht="15.4" thickBot="1" x14ac:dyDescent="0.45">
      <c r="B30" s="239" t="s">
        <v>31</v>
      </c>
      <c r="C30" s="240"/>
      <c r="D30" s="240"/>
      <c r="E30" s="240"/>
      <c r="F30" s="241"/>
    </row>
    <row r="31" spans="1:10" x14ac:dyDescent="0.4">
      <c r="B31" s="264" t="s">
        <v>11</v>
      </c>
      <c r="C31" s="265"/>
      <c r="D31" s="265"/>
      <c r="E31" s="266" t="s">
        <v>32</v>
      </c>
      <c r="F31" s="267"/>
      <c r="I31" s="47"/>
    </row>
    <row r="32" spans="1:10" ht="27.75" x14ac:dyDescent="0.4">
      <c r="B32" s="245"/>
      <c r="C32" s="246"/>
      <c r="D32" s="246"/>
      <c r="E32" s="48" t="s">
        <v>33</v>
      </c>
      <c r="F32" s="49" t="s">
        <v>34</v>
      </c>
      <c r="G32" s="50"/>
    </row>
    <row r="33" spans="2:11" x14ac:dyDescent="0.4">
      <c r="B33" s="252" t="s">
        <v>14</v>
      </c>
      <c r="C33" s="253"/>
      <c r="D33" s="253"/>
      <c r="E33" s="51">
        <f>COUNTIFS(ProgrammeData[Funded Student],"Yes",ProgrammeData[Funding Band],'Funding Factors'!B33,ProgrammeData[Student Meets Condition of Funding],"No")+COUNTIFS(ProgrammeData[Funded Student],"Yes",ProgrammeData[Funding Band],'Funding Factors'!B33,ProgrammeData[Student Meets Condition of Funding],"Yes")</f>
        <v>89</v>
      </c>
      <c r="F33" s="52">
        <f>COUNTIFS(ProgrammeData[Funded Student],"Yes",ProgrammeData[Funding Band],'Funding Factors'!B33,ProgrammeData[Student Meets Condition of Funding],"No")</f>
        <v>1</v>
      </c>
      <c r="G33" s="53"/>
    </row>
    <row r="34" spans="2:11" x14ac:dyDescent="0.4">
      <c r="B34" s="252" t="s">
        <v>15</v>
      </c>
      <c r="C34" s="253"/>
      <c r="D34" s="253"/>
      <c r="E34" s="51">
        <f>COUNTIFS(ProgrammeData[Funded Student],"Yes",ProgrammeData[Funding Band],'Funding Factors'!B34,ProgrammeData[Student Meets Condition of Funding],"No")+COUNTIFS(ProgrammeData[Funded Student],"Yes",ProgrammeData[Funding Band],'Funding Factors'!B34,ProgrammeData[Student Meets Condition of Funding],"Yes")</f>
        <v>6</v>
      </c>
      <c r="F34" s="52">
        <f>COUNTIFS(ProgrammeData[Funded Student],"Yes",ProgrammeData[Funding Band],'Funding Factors'!B34,ProgrammeData[Student Meets Condition of Funding],"No")</f>
        <v>0</v>
      </c>
    </row>
    <row r="35" spans="2:11" x14ac:dyDescent="0.4">
      <c r="B35" s="252" t="s">
        <v>16</v>
      </c>
      <c r="C35" s="253"/>
      <c r="D35" s="253"/>
      <c r="E35" s="51">
        <f>COUNTIFS(ProgrammeData[Funded Student],"Yes",ProgrammeData[Funding Band],'Funding Factors'!B35,ProgrammeData[Student Meets Condition of Funding],"No")+COUNTIFS(ProgrammeData[Funded Student],"Yes",ProgrammeData[Funding Band],'Funding Factors'!B35,ProgrammeData[Student Meets Condition of Funding],"Yes")</f>
        <v>0</v>
      </c>
      <c r="F35" s="52">
        <f>COUNTIFS(ProgrammeData[Funded Student],"Yes",ProgrammeData[Funding Band],'Funding Factors'!B35,ProgrammeData[Student Meets Condition of Funding],"No")</f>
        <v>0</v>
      </c>
    </row>
    <row r="36" spans="2:11" x14ac:dyDescent="0.4">
      <c r="B36" s="252" t="s">
        <v>17</v>
      </c>
      <c r="C36" s="253"/>
      <c r="D36" s="253"/>
      <c r="E36" s="51">
        <f>COUNTIFS(ProgrammeData[Funded Student],"Yes",ProgrammeData[Funding Band],'Funding Factors'!B36,ProgrammeData[Student Meets Condition of Funding],"No")+COUNTIFS(ProgrammeData[Funded Student],"Yes",ProgrammeData[Funding Band],'Funding Factors'!B36,ProgrammeData[Student Meets Condition of Funding],"Yes")</f>
        <v>0</v>
      </c>
      <c r="F36" s="52">
        <f>COUNTIFS(ProgrammeData[Funded Student],"Yes",ProgrammeData[Funding Band],'Funding Factors'!B36,ProgrammeData[Student Meets Condition of Funding],"No")</f>
        <v>0</v>
      </c>
    </row>
    <row r="37" spans="2:11" x14ac:dyDescent="0.4">
      <c r="B37" s="252" t="s">
        <v>18</v>
      </c>
      <c r="C37" s="253"/>
      <c r="D37" s="253"/>
      <c r="E37" s="51">
        <f>COUNTIFS(ProgrammeData[Funded Student],"Yes",ProgrammeData[Funding Band],'Funding Factors'!B37,ProgrammeData[Student Meets Condition of Funding],"No")+COUNTIFS(ProgrammeData[Funded Student],"Yes",ProgrammeData[Funding Band],'Funding Factors'!B37,ProgrammeData[Student Meets Condition of Funding],"Yes")</f>
        <v>0</v>
      </c>
      <c r="F37" s="52">
        <f>COUNTIFS(ProgrammeData[Funded Student],"Yes",ProgrammeData[Funding Band],'Funding Factors'!B37,ProgrammeData[Student Meets Condition of Funding],"No")</f>
        <v>0</v>
      </c>
    </row>
    <row r="38" spans="2:11" x14ac:dyDescent="0.4">
      <c r="B38" s="254" t="s">
        <v>19</v>
      </c>
      <c r="C38" s="255"/>
      <c r="D38" s="54" t="s">
        <v>20</v>
      </c>
      <c r="E38" s="51">
        <f>COUNTIFS(ProgrammeData[Funded Student],"Yes",ProgrammeData[Funding Band],'Funding Factors'!B38,ProgrammeData[Student Meets Condition of Funding],"No")+COUNTIFS(ProgrammeData[Funded Student],"Yes",ProgrammeData[Funding Band],'Funding Factors'!B38,ProgrammeData[Student Meets Condition of Funding],"Yes")</f>
        <v>0</v>
      </c>
      <c r="F38" s="52">
        <f>COUNTIFS(ProgrammeData[Funded Student],"Yes",ProgrammeData[Funding Band],'Funding Factors'!B38,ProgrammeData[Student Meets Condition of Funding],"No")</f>
        <v>0</v>
      </c>
    </row>
    <row r="39" spans="2:11" s="58" customFormat="1" ht="15.4" thickBot="1" x14ac:dyDescent="0.45">
      <c r="B39" s="256"/>
      <c r="C39" s="257"/>
      <c r="D39" s="55" t="s">
        <v>21</v>
      </c>
      <c r="E39" s="56">
        <f>SUMIFS(ProgrammeData[Funded Full Band/FTE Student],ProgrammeData[Funding Band],'Funding Factors'!B38,ProgrammeData[Student Meets Condition of Funding],"No",ProgrammeData[Funded Student],"Yes")+SUMIFS(ProgrammeData[Funded Full Band/FTE Student],ProgrammeData[Funding Band],'Funding Factors'!B38,ProgrammeData[Student Meets Condition of Funding],"Yes",ProgrammeData[Funded Student],"Yes")</f>
        <v>0</v>
      </c>
      <c r="F39" s="57">
        <f>SUMIFS(ProgrammeData[Funded Full Band/FTE Student],ProgrammeData[Funding Band],'Funding Factors'!B38,ProgrammeData[Student Meets Condition of Funding],"No",ProgrammeData[Funded Student],"Yes")</f>
        <v>0</v>
      </c>
      <c r="K39" s="42"/>
    </row>
    <row r="40" spans="2:11" s="58" customFormat="1" ht="15.4" thickBot="1" x14ac:dyDescent="0.45">
      <c r="B40" s="258" t="s">
        <v>22</v>
      </c>
      <c r="C40" s="259"/>
      <c r="D40" s="260"/>
      <c r="E40" s="24">
        <f>SUM(E33:E38)</f>
        <v>95</v>
      </c>
      <c r="F40" s="59">
        <f>SUM(F33:F38)</f>
        <v>1</v>
      </c>
      <c r="K40" s="42"/>
    </row>
    <row r="41" spans="2:11" s="58" customFormat="1" x14ac:dyDescent="0.4">
      <c r="B41" s="26" t="s">
        <v>35</v>
      </c>
      <c r="C41" s="1"/>
      <c r="D41" s="1"/>
      <c r="E41" s="1"/>
      <c r="F41" s="1"/>
    </row>
    <row r="42" spans="2:11" s="58" customFormat="1" ht="15.4" thickBot="1" x14ac:dyDescent="0.45">
      <c r="B42" s="26"/>
      <c r="C42" s="1"/>
      <c r="D42" s="1"/>
      <c r="E42" s="1"/>
      <c r="F42" s="1"/>
    </row>
    <row r="43" spans="2:11" s="58" customFormat="1" ht="14.25" thickBot="1" x14ac:dyDescent="0.45">
      <c r="B43" s="258" t="s">
        <v>36</v>
      </c>
      <c r="C43" s="259"/>
      <c r="D43" s="259"/>
      <c r="E43" s="259"/>
      <c r="F43" s="261"/>
    </row>
    <row r="44" spans="2:11" s="58" customFormat="1" ht="15.4" thickBot="1" x14ac:dyDescent="0.45">
      <c r="B44" s="274" t="s">
        <v>37</v>
      </c>
      <c r="C44" s="275"/>
      <c r="D44" s="275"/>
      <c r="E44" s="276"/>
      <c r="F44" s="60">
        <f>Programme!G2</f>
        <v>3</v>
      </c>
      <c r="H44" s="1"/>
      <c r="I44" s="1"/>
    </row>
    <row r="45" spans="2:11" s="58" customFormat="1" ht="37.5" customHeight="1" x14ac:dyDescent="0.4">
      <c r="B45" s="277" t="s">
        <v>38</v>
      </c>
      <c r="C45" s="277"/>
      <c r="D45" s="277"/>
      <c r="E45" s="277"/>
      <c r="F45" s="277"/>
      <c r="H45" s="1"/>
      <c r="I45" s="1"/>
    </row>
    <row r="46" spans="2:11" s="58" customFormat="1" ht="23.25" customHeight="1" x14ac:dyDescent="0.4">
      <c r="B46" s="61" t="s">
        <v>39</v>
      </c>
      <c r="C46" s="62"/>
      <c r="D46" s="62"/>
      <c r="E46" s="62"/>
      <c r="F46" s="62"/>
      <c r="H46" s="1"/>
      <c r="I46" s="1"/>
    </row>
    <row r="47" spans="2:11" x14ac:dyDescent="0.4">
      <c r="B47" s="278" t="s">
        <v>40</v>
      </c>
      <c r="C47" s="279"/>
      <c r="D47" s="279"/>
      <c r="E47" s="279"/>
      <c r="F47" s="280"/>
    </row>
    <row r="48" spans="2:11" ht="5.65" customHeight="1" x14ac:dyDescent="0.4">
      <c r="B48" s="63"/>
      <c r="C48" s="63"/>
      <c r="D48" s="63"/>
      <c r="E48" s="63"/>
      <c r="F48" s="63"/>
    </row>
    <row r="49" spans="2:6" ht="15" customHeight="1" x14ac:dyDescent="0.4">
      <c r="B49" s="281" t="s">
        <v>41</v>
      </c>
      <c r="C49" s="282"/>
      <c r="D49" s="282"/>
      <c r="E49" s="282"/>
      <c r="F49" s="283"/>
    </row>
    <row r="50" spans="2:6" ht="15" customHeight="1" x14ac:dyDescent="0.4">
      <c r="B50" s="268" t="s">
        <v>42</v>
      </c>
      <c r="C50" s="269"/>
      <c r="D50" s="269"/>
      <c r="E50" s="269"/>
      <c r="F50" s="270"/>
    </row>
    <row r="52" spans="2:6" ht="33.75" customHeight="1" x14ac:dyDescent="0.4">
      <c r="B52" s="271" t="s">
        <v>43</v>
      </c>
      <c r="C52" s="272"/>
      <c r="D52" s="272"/>
      <c r="E52" s="272"/>
      <c r="F52" s="273"/>
    </row>
    <row r="53" spans="2:6" x14ac:dyDescent="0.4">
      <c r="B53" s="64" t="s">
        <v>44</v>
      </c>
      <c r="C53" s="65"/>
      <c r="D53" s="65"/>
      <c r="E53" s="65"/>
      <c r="F53" s="66"/>
    </row>
  </sheetData>
  <mergeCells count="40">
    <mergeCell ref="B50:F50"/>
    <mergeCell ref="B52:F52"/>
    <mergeCell ref="B40:D40"/>
    <mergeCell ref="B43:F43"/>
    <mergeCell ref="B44:E44"/>
    <mergeCell ref="B45:F45"/>
    <mergeCell ref="B47:F47"/>
    <mergeCell ref="B49:F49"/>
    <mergeCell ref="B38:C39"/>
    <mergeCell ref="B20:D20"/>
    <mergeCell ref="B22:F22"/>
    <mergeCell ref="B23:D23"/>
    <mergeCell ref="B30:F30"/>
    <mergeCell ref="B31:D32"/>
    <mergeCell ref="E31:F31"/>
    <mergeCell ref="B33:D33"/>
    <mergeCell ref="B34:D34"/>
    <mergeCell ref="B35:D35"/>
    <mergeCell ref="B36:D36"/>
    <mergeCell ref="B37:D37"/>
    <mergeCell ref="B18:C19"/>
    <mergeCell ref="B5:C5"/>
    <mergeCell ref="D5:F5"/>
    <mergeCell ref="B9:F9"/>
    <mergeCell ref="B10:F10"/>
    <mergeCell ref="B11:D12"/>
    <mergeCell ref="E11:E12"/>
    <mergeCell ref="F11:F12"/>
    <mergeCell ref="B13:D13"/>
    <mergeCell ref="B14:D14"/>
    <mergeCell ref="B15:D15"/>
    <mergeCell ref="B16:D16"/>
    <mergeCell ref="B17:D17"/>
    <mergeCell ref="B4:C4"/>
    <mergeCell ref="D4:F4"/>
    <mergeCell ref="B1:D1"/>
    <mergeCell ref="E1:F1"/>
    <mergeCell ref="B2:C2"/>
    <mergeCell ref="D2:F2"/>
    <mergeCell ref="B3:C3"/>
  </mergeCells>
  <hyperlinks>
    <hyperlink ref="B53" r:id="rId1"/>
    <hyperlink ref="B50:F50" r:id="rId2" display="https://www.gov.uk/government/publications/16-to-19-funding-allocations-supporting-documents-for-2019-to-2020"/>
    <hyperlink ref="E1" r:id="rId3" display="https://www.gov.uk/government/publications/16-to-19-funding-allocations-supporting-documents-for-2019-to-2020"/>
    <hyperlink ref="B46" r:id="rId4" location="qualifying-students"/>
  </hyperlinks>
  <pageMargins left="0.70866141732283472" right="0.70866141732283472" top="0.74803149606299213" bottom="0.74803149606299213" header="0.31496062992125984" footer="0.31496062992125984"/>
  <pageSetup paperSize="9" scale="86" orientation="portrait" cellComments="asDisplayed"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L374"/>
  <sheetViews>
    <sheetView showGridLines="0" zoomScaleNormal="100" workbookViewId="0">
      <pane xSplit="3" ySplit="4" topLeftCell="D5" activePane="bottomRight" state="frozen"/>
      <selection pane="topRight" activeCell="D1" sqref="D1"/>
      <selection pane="bottomLeft" activeCell="A5" sqref="A5"/>
      <selection pane="bottomRight" activeCell="A4" sqref="A4"/>
    </sheetView>
  </sheetViews>
  <sheetFormatPr defaultColWidth="8.88671875" defaultRowHeight="12.75" x14ac:dyDescent="0.4"/>
  <cols>
    <col min="1" max="1" width="17.21875" style="85" customWidth="1"/>
    <col min="2" max="2" width="6.33203125" style="86" customWidth="1"/>
    <col min="3" max="3" width="10.77734375" style="85" customWidth="1"/>
    <col min="4" max="4" width="48.77734375" style="85" customWidth="1"/>
    <col min="5" max="5" width="7" style="85" customWidth="1"/>
    <col min="6" max="8" width="9.33203125" style="85" customWidth="1"/>
    <col min="9" max="9" width="24.77734375" style="83" customWidth="1"/>
    <col min="10" max="11" width="9.5546875" style="85" customWidth="1"/>
    <col min="12" max="12" width="24.88671875" style="85" customWidth="1"/>
    <col min="13" max="16384" width="8.88671875" style="85"/>
  </cols>
  <sheetData>
    <row r="1" spans="1:12" s="50" customFormat="1" ht="54.75" customHeight="1" x14ac:dyDescent="0.4">
      <c r="B1" s="67"/>
      <c r="C1" s="67"/>
      <c r="D1" s="68" t="s">
        <v>45</v>
      </c>
      <c r="F1" s="69"/>
      <c r="I1" s="70"/>
      <c r="J1" s="1"/>
      <c r="K1" s="1"/>
      <c r="L1" s="71"/>
    </row>
    <row r="2" spans="1:12" s="50" customFormat="1" ht="28.5" customHeight="1" x14ac:dyDescent="0.4">
      <c r="A2" s="72">
        <f>COUNTA(#REF!)</f>
        <v>1</v>
      </c>
      <c r="B2" s="67"/>
      <c r="I2" s="70"/>
      <c r="K2" s="1"/>
    </row>
    <row r="3" spans="1:12" s="74" customFormat="1" ht="29.25" customHeight="1" x14ac:dyDescent="0.4">
      <c r="A3" s="284" t="s">
        <v>46</v>
      </c>
      <c r="B3" s="285"/>
      <c r="C3" s="286" t="s">
        <v>47</v>
      </c>
      <c r="D3" s="287"/>
      <c r="E3" s="288"/>
      <c r="F3" s="289" t="s">
        <v>48</v>
      </c>
      <c r="G3" s="290"/>
      <c r="H3" s="290"/>
      <c r="I3" s="290"/>
      <c r="J3" s="290"/>
      <c r="K3" s="291"/>
      <c r="L3" s="73" t="s">
        <v>49</v>
      </c>
    </row>
    <row r="4" spans="1:12" s="79" customFormat="1" ht="39.75" customHeight="1" x14ac:dyDescent="0.4">
      <c r="A4" s="75" t="s">
        <v>50</v>
      </c>
      <c r="B4" s="75" t="s">
        <v>51</v>
      </c>
      <c r="C4" s="76" t="s">
        <v>52</v>
      </c>
      <c r="D4" s="76" t="s">
        <v>53</v>
      </c>
      <c r="E4" s="76" t="s">
        <v>54</v>
      </c>
      <c r="F4" s="77" t="s">
        <v>55</v>
      </c>
      <c r="G4" s="77" t="s">
        <v>56</v>
      </c>
      <c r="H4" s="77" t="s">
        <v>57</v>
      </c>
      <c r="I4" s="77" t="s">
        <v>58</v>
      </c>
      <c r="J4" s="77" t="s">
        <v>59</v>
      </c>
      <c r="K4" s="77" t="s">
        <v>60</v>
      </c>
      <c r="L4" s="78" t="s">
        <v>61</v>
      </c>
    </row>
    <row r="5" spans="1:12" x14ac:dyDescent="0.4">
      <c r="A5" s="80" t="s">
        <v>375</v>
      </c>
      <c r="B5" s="81">
        <v>16</v>
      </c>
      <c r="C5" s="80" t="s">
        <v>62</v>
      </c>
      <c r="D5" s="80" t="s">
        <v>63</v>
      </c>
      <c r="E5" s="80">
        <v>2.1</v>
      </c>
      <c r="F5" s="82" t="s">
        <v>64</v>
      </c>
      <c r="G5" s="82" t="s">
        <v>65</v>
      </c>
      <c r="H5" s="82" t="s">
        <v>65</v>
      </c>
      <c r="I5" s="83" t="s">
        <v>66</v>
      </c>
      <c r="J5" s="80" t="s">
        <v>67</v>
      </c>
      <c r="K5" s="80" t="s">
        <v>67</v>
      </c>
      <c r="L5" s="84" t="str">
        <f>IF(ISNONTEXT(VLOOKUP(AimsData[[#This Row],[Student Reference]],Comments!$B$7:$C$1500,2,0)),"",VLOOKUP(AimsData[[#This Row],[Student Reference]],Comments!$B$7:$C$1500,2,0))</f>
        <v>Comment1</v>
      </c>
    </row>
    <row r="6" spans="1:12" x14ac:dyDescent="0.4">
      <c r="A6" s="85" t="s">
        <v>375</v>
      </c>
      <c r="B6" s="86">
        <v>16</v>
      </c>
      <c r="C6" s="85" t="s">
        <v>68</v>
      </c>
      <c r="D6" s="85" t="s">
        <v>69</v>
      </c>
      <c r="E6" s="85">
        <v>6.1</v>
      </c>
      <c r="F6" s="85" t="s">
        <v>64</v>
      </c>
      <c r="G6" s="85" t="s">
        <v>65</v>
      </c>
      <c r="H6" s="85" t="s">
        <v>65</v>
      </c>
      <c r="I6" s="83" t="s">
        <v>70</v>
      </c>
      <c r="J6" s="85" t="s">
        <v>67</v>
      </c>
      <c r="K6" s="85" t="s">
        <v>67</v>
      </c>
      <c r="L6" s="84" t="str">
        <f>IF(ISNONTEXT(VLOOKUP(AimsData[[#This Row],[Student Reference]],Comments!$B$7:$C$1500,2,0)),"",VLOOKUP(AimsData[[#This Row],[Student Reference]],Comments!$B$7:$C$1500,2,0))</f>
        <v>Comment1</v>
      </c>
    </row>
    <row r="7" spans="1:12" x14ac:dyDescent="0.4">
      <c r="A7" s="85" t="s">
        <v>375</v>
      </c>
      <c r="B7" s="86">
        <v>16</v>
      </c>
      <c r="C7" s="85" t="s">
        <v>71</v>
      </c>
      <c r="D7" s="85" t="s">
        <v>72</v>
      </c>
      <c r="E7" s="85">
        <v>11.1</v>
      </c>
      <c r="F7" s="85" t="s">
        <v>64</v>
      </c>
      <c r="G7" s="85" t="s">
        <v>65</v>
      </c>
      <c r="H7" s="85" t="s">
        <v>65</v>
      </c>
      <c r="I7" s="83" t="s">
        <v>66</v>
      </c>
      <c r="J7" s="85" t="s">
        <v>67</v>
      </c>
      <c r="K7" s="85" t="s">
        <v>67</v>
      </c>
      <c r="L7" s="84" t="str">
        <f>IF(ISNONTEXT(VLOOKUP(AimsData[[#This Row],[Student Reference]],Comments!$B$7:$C$1500,2,0)),"",VLOOKUP(AimsData[[#This Row],[Student Reference]],Comments!$B$7:$C$1500,2,0))</f>
        <v>Comment1</v>
      </c>
    </row>
    <row r="8" spans="1:12" x14ac:dyDescent="0.4">
      <c r="A8" s="85" t="s">
        <v>375</v>
      </c>
      <c r="B8" s="86">
        <v>16</v>
      </c>
      <c r="C8" s="85" t="s">
        <v>73</v>
      </c>
      <c r="D8" s="85" t="s">
        <v>74</v>
      </c>
      <c r="E8" s="85">
        <v>2.2000000000000002</v>
      </c>
      <c r="F8" s="85" t="s">
        <v>64</v>
      </c>
      <c r="G8" s="85" t="s">
        <v>65</v>
      </c>
      <c r="H8" s="85" t="s">
        <v>65</v>
      </c>
      <c r="I8" s="83" t="s">
        <v>66</v>
      </c>
      <c r="J8" s="85" t="s">
        <v>67</v>
      </c>
      <c r="K8" s="85" t="s">
        <v>67</v>
      </c>
      <c r="L8" s="84" t="str">
        <f>IF(ISNONTEXT(VLOOKUP(AimsData[[#This Row],[Student Reference]],Comments!$B$7:$C$1500,2,0)),"",VLOOKUP(AimsData[[#This Row],[Student Reference]],Comments!$B$7:$C$1500,2,0))</f>
        <v>Comment1</v>
      </c>
    </row>
    <row r="9" spans="1:12" x14ac:dyDescent="0.4">
      <c r="A9" s="85" t="s">
        <v>376</v>
      </c>
      <c r="B9" s="86">
        <v>16</v>
      </c>
      <c r="C9" s="85" t="s">
        <v>75</v>
      </c>
      <c r="D9" s="85" t="s">
        <v>76</v>
      </c>
      <c r="E9" s="85">
        <v>2.1</v>
      </c>
      <c r="F9" s="85" t="s">
        <v>64</v>
      </c>
      <c r="G9" s="85" t="s">
        <v>65</v>
      </c>
      <c r="H9" s="85" t="s">
        <v>65</v>
      </c>
      <c r="I9" s="83" t="s">
        <v>66</v>
      </c>
      <c r="J9" s="85" t="s">
        <v>67</v>
      </c>
      <c r="K9" s="85" t="s">
        <v>67</v>
      </c>
      <c r="L9" s="84" t="str">
        <f>IF(ISNONTEXT(VLOOKUP(AimsData[[#This Row],[Student Reference]],Comments!$B$7:$C$1500,2,0)),"",VLOOKUP(AimsData[[#This Row],[Student Reference]],Comments!$B$7:$C$1500,2,0))</f>
        <v>Comment2</v>
      </c>
    </row>
    <row r="10" spans="1:12" x14ac:dyDescent="0.4">
      <c r="A10" s="85" t="s">
        <v>376</v>
      </c>
      <c r="B10" s="86">
        <v>16</v>
      </c>
      <c r="C10" s="85" t="s">
        <v>77</v>
      </c>
      <c r="D10" s="85" t="s">
        <v>78</v>
      </c>
      <c r="E10" s="85">
        <v>15.3</v>
      </c>
      <c r="F10" s="85" t="s">
        <v>64</v>
      </c>
      <c r="G10" s="85" t="s">
        <v>65</v>
      </c>
      <c r="H10" s="85" t="s">
        <v>65</v>
      </c>
      <c r="I10" s="83" t="s">
        <v>66</v>
      </c>
      <c r="J10" s="85" t="s">
        <v>67</v>
      </c>
      <c r="K10" s="85" t="s">
        <v>67</v>
      </c>
      <c r="L10" s="84" t="str">
        <f>IF(ISNONTEXT(VLOOKUP(AimsData[[#This Row],[Student Reference]],Comments!$B$7:$C$1500,2,0)),"",VLOOKUP(AimsData[[#This Row],[Student Reference]],Comments!$B$7:$C$1500,2,0))</f>
        <v>Comment2</v>
      </c>
    </row>
    <row r="11" spans="1:12" x14ac:dyDescent="0.4">
      <c r="A11" s="85" t="s">
        <v>376</v>
      </c>
      <c r="B11" s="86">
        <v>16</v>
      </c>
      <c r="C11" s="85" t="s">
        <v>73</v>
      </c>
      <c r="D11" s="85" t="s">
        <v>74</v>
      </c>
      <c r="E11" s="85">
        <v>2.2000000000000002</v>
      </c>
      <c r="F11" s="85" t="s">
        <v>64</v>
      </c>
      <c r="G11" s="85" t="s">
        <v>65</v>
      </c>
      <c r="H11" s="85" t="s">
        <v>65</v>
      </c>
      <c r="I11" s="83" t="s">
        <v>66</v>
      </c>
      <c r="J11" s="85" t="s">
        <v>67</v>
      </c>
      <c r="K11" s="85" t="s">
        <v>67</v>
      </c>
      <c r="L11" s="84" t="str">
        <f>IF(ISNONTEXT(VLOOKUP(AimsData[[#This Row],[Student Reference]],Comments!$B$7:$C$1500,2,0)),"",VLOOKUP(AimsData[[#This Row],[Student Reference]],Comments!$B$7:$C$1500,2,0))</f>
        <v>Comment2</v>
      </c>
    </row>
    <row r="12" spans="1:12" x14ac:dyDescent="0.4">
      <c r="A12" s="85" t="s">
        <v>377</v>
      </c>
      <c r="B12" s="86">
        <v>16</v>
      </c>
      <c r="C12" s="85" t="s">
        <v>79</v>
      </c>
      <c r="D12" s="85" t="s">
        <v>80</v>
      </c>
      <c r="E12" s="85">
        <v>2.1</v>
      </c>
      <c r="F12" s="85" t="s">
        <v>64</v>
      </c>
      <c r="G12" s="85" t="s">
        <v>65</v>
      </c>
      <c r="H12" s="85" t="s">
        <v>65</v>
      </c>
      <c r="I12" s="83" t="s">
        <v>66</v>
      </c>
      <c r="J12" s="85" t="s">
        <v>67</v>
      </c>
      <c r="K12" s="85" t="s">
        <v>67</v>
      </c>
      <c r="L12" s="84" t="str">
        <f>IF(ISNONTEXT(VLOOKUP(AimsData[[#This Row],[Student Reference]],Comments!$B$7:$C$1500,2,0)),"",VLOOKUP(AimsData[[#This Row],[Student Reference]],Comments!$B$7:$C$1500,2,0))</f>
        <v>Comment3</v>
      </c>
    </row>
    <row r="13" spans="1:12" x14ac:dyDescent="0.4">
      <c r="A13" s="85" t="s">
        <v>377</v>
      </c>
      <c r="B13" s="86">
        <v>16</v>
      </c>
      <c r="C13" s="85" t="s">
        <v>62</v>
      </c>
      <c r="D13" s="85" t="s">
        <v>63</v>
      </c>
      <c r="E13" s="85">
        <v>2.1</v>
      </c>
      <c r="F13" s="85" t="s">
        <v>64</v>
      </c>
      <c r="G13" s="85" t="s">
        <v>65</v>
      </c>
      <c r="H13" s="85" t="s">
        <v>65</v>
      </c>
      <c r="I13" s="83" t="s">
        <v>66</v>
      </c>
      <c r="J13" s="85" t="s">
        <v>67</v>
      </c>
      <c r="K13" s="85" t="s">
        <v>67</v>
      </c>
      <c r="L13" s="84" t="str">
        <f>IF(ISNONTEXT(VLOOKUP(AimsData[[#This Row],[Student Reference]],Comments!$B$7:$C$1500,2,0)),"",VLOOKUP(AimsData[[#This Row],[Student Reference]],Comments!$B$7:$C$1500,2,0))</f>
        <v>Comment3</v>
      </c>
    </row>
    <row r="14" spans="1:12" x14ac:dyDescent="0.4">
      <c r="A14" s="85" t="s">
        <v>377</v>
      </c>
      <c r="B14" s="86">
        <v>16</v>
      </c>
      <c r="C14" s="85" t="s">
        <v>75</v>
      </c>
      <c r="D14" s="85" t="s">
        <v>76</v>
      </c>
      <c r="E14" s="85">
        <v>2.1</v>
      </c>
      <c r="F14" s="85" t="s">
        <v>64</v>
      </c>
      <c r="G14" s="85" t="s">
        <v>65</v>
      </c>
      <c r="H14" s="85" t="s">
        <v>65</v>
      </c>
      <c r="I14" s="83" t="s">
        <v>66</v>
      </c>
      <c r="J14" s="85" t="s">
        <v>67</v>
      </c>
      <c r="K14" s="85" t="s">
        <v>67</v>
      </c>
      <c r="L14" s="84" t="str">
        <f>IF(ISNONTEXT(VLOOKUP(AimsData[[#This Row],[Student Reference]],Comments!$B$7:$C$1500,2,0)),"",VLOOKUP(AimsData[[#This Row],[Student Reference]],Comments!$B$7:$C$1500,2,0))</f>
        <v>Comment3</v>
      </c>
    </row>
    <row r="15" spans="1:12" x14ac:dyDescent="0.4">
      <c r="A15" s="85" t="s">
        <v>377</v>
      </c>
      <c r="B15" s="86">
        <v>16</v>
      </c>
      <c r="C15" s="85" t="s">
        <v>81</v>
      </c>
      <c r="D15" s="85" t="s">
        <v>82</v>
      </c>
      <c r="E15" s="85">
        <v>2.1</v>
      </c>
      <c r="F15" s="85" t="s">
        <v>64</v>
      </c>
      <c r="G15" s="85" t="s">
        <v>65</v>
      </c>
      <c r="H15" s="85" t="s">
        <v>65</v>
      </c>
      <c r="I15" s="83" t="s">
        <v>66</v>
      </c>
      <c r="J15" s="85" t="s">
        <v>67</v>
      </c>
      <c r="K15" s="85" t="s">
        <v>67</v>
      </c>
      <c r="L15" s="84" t="str">
        <f>IF(ISNONTEXT(VLOOKUP(AimsData[[#This Row],[Student Reference]],Comments!$B$7:$C$1500,2,0)),"",VLOOKUP(AimsData[[#This Row],[Student Reference]],Comments!$B$7:$C$1500,2,0))</f>
        <v>Comment3</v>
      </c>
    </row>
    <row r="16" spans="1:12" x14ac:dyDescent="0.4">
      <c r="A16" s="85" t="s">
        <v>378</v>
      </c>
      <c r="B16" s="86">
        <v>17</v>
      </c>
      <c r="C16" s="85" t="s">
        <v>83</v>
      </c>
      <c r="D16" s="85" t="s">
        <v>84</v>
      </c>
      <c r="E16" s="85">
        <v>4.2</v>
      </c>
      <c r="F16" s="85" t="s">
        <v>85</v>
      </c>
      <c r="G16" s="85" t="s">
        <v>86</v>
      </c>
      <c r="H16" s="85" t="s">
        <v>86</v>
      </c>
      <c r="I16" s="83" t="s">
        <v>66</v>
      </c>
      <c r="J16" s="85" t="s">
        <v>67</v>
      </c>
      <c r="K16" s="85" t="s">
        <v>67</v>
      </c>
      <c r="L16" s="84" t="str">
        <f>IF(ISNONTEXT(VLOOKUP(AimsData[[#This Row],[Student Reference]],Comments!$B$7:$C$1500,2,0)),"",VLOOKUP(AimsData[[#This Row],[Student Reference]],Comments!$B$7:$C$1500,2,0))</f>
        <v/>
      </c>
    </row>
    <row r="17" spans="1:12" x14ac:dyDescent="0.4">
      <c r="A17" s="85" t="s">
        <v>378</v>
      </c>
      <c r="B17" s="86">
        <v>17</v>
      </c>
      <c r="C17" s="85" t="s">
        <v>87</v>
      </c>
      <c r="D17" s="85" t="s">
        <v>88</v>
      </c>
      <c r="E17" s="85">
        <v>9.3000000000000007</v>
      </c>
      <c r="F17" s="85" t="s">
        <v>85</v>
      </c>
      <c r="G17" s="85" t="s">
        <v>86</v>
      </c>
      <c r="H17" s="85" t="s">
        <v>86</v>
      </c>
      <c r="I17" s="83" t="s">
        <v>66</v>
      </c>
      <c r="J17" s="85" t="s">
        <v>67</v>
      </c>
      <c r="K17" s="85" t="s">
        <v>67</v>
      </c>
      <c r="L17" s="84" t="str">
        <f>IF(ISNONTEXT(VLOOKUP(AimsData[[#This Row],[Student Reference]],Comments!$B$7:$C$1500,2,0)),"",VLOOKUP(AimsData[[#This Row],[Student Reference]],Comments!$B$7:$C$1500,2,0))</f>
        <v/>
      </c>
    </row>
    <row r="18" spans="1:12" x14ac:dyDescent="0.4">
      <c r="A18" s="85" t="s">
        <v>378</v>
      </c>
      <c r="B18" s="86">
        <v>17</v>
      </c>
      <c r="C18" s="85" t="s">
        <v>89</v>
      </c>
      <c r="D18" s="85" t="s">
        <v>90</v>
      </c>
      <c r="E18" s="85">
        <v>2.2000000000000002</v>
      </c>
      <c r="F18" s="85" t="s">
        <v>85</v>
      </c>
      <c r="G18" s="85" t="s">
        <v>86</v>
      </c>
      <c r="H18" s="85" t="s">
        <v>86</v>
      </c>
      <c r="I18" s="83" t="s">
        <v>66</v>
      </c>
      <c r="J18" s="85" t="s">
        <v>67</v>
      </c>
      <c r="K18" s="85" t="s">
        <v>67</v>
      </c>
      <c r="L18" s="84" t="str">
        <f>IF(ISNONTEXT(VLOOKUP(AimsData[[#This Row],[Student Reference]],Comments!$B$7:$C$1500,2,0)),"",VLOOKUP(AimsData[[#This Row],[Student Reference]],Comments!$B$7:$C$1500,2,0))</f>
        <v/>
      </c>
    </row>
    <row r="19" spans="1:12" x14ac:dyDescent="0.4">
      <c r="A19" s="85" t="s">
        <v>378</v>
      </c>
      <c r="B19" s="86">
        <v>17</v>
      </c>
      <c r="C19" s="85" t="s">
        <v>91</v>
      </c>
      <c r="D19" s="85" t="s">
        <v>92</v>
      </c>
      <c r="E19" s="85">
        <v>9.1999999999999993</v>
      </c>
      <c r="F19" s="85" t="s">
        <v>85</v>
      </c>
      <c r="G19" s="85" t="s">
        <v>86</v>
      </c>
      <c r="H19" s="85" t="s">
        <v>86</v>
      </c>
      <c r="I19" s="83" t="s">
        <v>66</v>
      </c>
      <c r="J19" s="85" t="s">
        <v>67</v>
      </c>
      <c r="K19" s="85" t="s">
        <v>67</v>
      </c>
      <c r="L19" s="84" t="str">
        <f>IF(ISNONTEXT(VLOOKUP(AimsData[[#This Row],[Student Reference]],Comments!$B$7:$C$1500,2,0)),"",VLOOKUP(AimsData[[#This Row],[Student Reference]],Comments!$B$7:$C$1500,2,0))</f>
        <v/>
      </c>
    </row>
    <row r="20" spans="1:12" x14ac:dyDescent="0.4">
      <c r="A20" s="85" t="s">
        <v>379</v>
      </c>
      <c r="B20" s="86">
        <v>17</v>
      </c>
      <c r="C20" s="85" t="s">
        <v>93</v>
      </c>
      <c r="D20" s="85" t="s">
        <v>94</v>
      </c>
      <c r="E20" s="85">
        <v>2.2000000000000002</v>
      </c>
      <c r="F20" s="85" t="s">
        <v>85</v>
      </c>
      <c r="G20" s="85" t="s">
        <v>65</v>
      </c>
      <c r="H20" s="85" t="s">
        <v>95</v>
      </c>
      <c r="I20" s="83" t="s">
        <v>96</v>
      </c>
      <c r="J20" s="85" t="s">
        <v>67</v>
      </c>
      <c r="K20" s="85" t="s">
        <v>67</v>
      </c>
      <c r="L20" s="84" t="str">
        <f>IF(ISNONTEXT(VLOOKUP(AimsData[[#This Row],[Student Reference]],Comments!$B$7:$C$1500,2,0)),"",VLOOKUP(AimsData[[#This Row],[Student Reference]],Comments!$B$7:$C$1500,2,0))</f>
        <v/>
      </c>
    </row>
    <row r="21" spans="1:12" x14ac:dyDescent="0.4">
      <c r="A21" s="85" t="s">
        <v>379</v>
      </c>
      <c r="B21" s="86">
        <v>17</v>
      </c>
      <c r="C21" s="85" t="s">
        <v>87</v>
      </c>
      <c r="D21" s="85" t="s">
        <v>88</v>
      </c>
      <c r="E21" s="85">
        <v>9.3000000000000007</v>
      </c>
      <c r="F21" s="85" t="s">
        <v>85</v>
      </c>
      <c r="G21" s="85" t="s">
        <v>86</v>
      </c>
      <c r="H21" s="85" t="s">
        <v>86</v>
      </c>
      <c r="I21" s="83" t="s">
        <v>66</v>
      </c>
      <c r="J21" s="85" t="s">
        <v>67</v>
      </c>
      <c r="K21" s="85" t="s">
        <v>67</v>
      </c>
      <c r="L21" s="84" t="str">
        <f>IF(ISNONTEXT(VLOOKUP(AimsData[[#This Row],[Student Reference]],Comments!$B$7:$C$1500,2,0)),"",VLOOKUP(AimsData[[#This Row],[Student Reference]],Comments!$B$7:$C$1500,2,0))</f>
        <v/>
      </c>
    </row>
    <row r="22" spans="1:12" x14ac:dyDescent="0.4">
      <c r="A22" s="85" t="s">
        <v>379</v>
      </c>
      <c r="B22" s="86">
        <v>17</v>
      </c>
      <c r="C22" s="85" t="s">
        <v>97</v>
      </c>
      <c r="D22" s="85" t="s">
        <v>98</v>
      </c>
      <c r="E22" s="85">
        <v>6.1</v>
      </c>
      <c r="F22" s="85" t="s">
        <v>99</v>
      </c>
      <c r="G22" s="85" t="s">
        <v>86</v>
      </c>
      <c r="H22" s="85" t="s">
        <v>86</v>
      </c>
      <c r="I22" s="83" t="s">
        <v>66</v>
      </c>
      <c r="J22" s="85" t="s">
        <v>67</v>
      </c>
      <c r="K22" s="85" t="s">
        <v>67</v>
      </c>
      <c r="L22" s="84" t="str">
        <f>IF(ISNONTEXT(VLOOKUP(AimsData[[#This Row],[Student Reference]],Comments!$B$7:$C$1500,2,0)),"",VLOOKUP(AimsData[[#This Row],[Student Reference]],Comments!$B$7:$C$1500,2,0))</f>
        <v/>
      </c>
    </row>
    <row r="23" spans="1:12" x14ac:dyDescent="0.4">
      <c r="A23" s="85" t="s">
        <v>379</v>
      </c>
      <c r="B23" s="86">
        <v>17</v>
      </c>
      <c r="C23" s="85" t="s">
        <v>100</v>
      </c>
      <c r="D23" s="85" t="s">
        <v>101</v>
      </c>
      <c r="E23" s="85">
        <v>11.1</v>
      </c>
      <c r="F23" s="85" t="s">
        <v>85</v>
      </c>
      <c r="G23" s="85" t="s">
        <v>86</v>
      </c>
      <c r="H23" s="85" t="s">
        <v>86</v>
      </c>
      <c r="I23" s="83" t="s">
        <v>66</v>
      </c>
      <c r="J23" s="85" t="s">
        <v>67</v>
      </c>
      <c r="K23" s="85" t="s">
        <v>67</v>
      </c>
      <c r="L23" s="84" t="str">
        <f>IF(ISNONTEXT(VLOOKUP(AimsData[[#This Row],[Student Reference]],Comments!$B$7:$C$1500,2,0)),"",VLOOKUP(AimsData[[#This Row],[Student Reference]],Comments!$B$7:$C$1500,2,0))</f>
        <v/>
      </c>
    </row>
    <row r="24" spans="1:12" x14ac:dyDescent="0.4">
      <c r="A24" s="85" t="s">
        <v>380</v>
      </c>
      <c r="B24" s="86">
        <v>17</v>
      </c>
      <c r="C24" s="85" t="s">
        <v>93</v>
      </c>
      <c r="D24" s="85" t="s">
        <v>94</v>
      </c>
      <c r="E24" s="85">
        <v>2.2000000000000002</v>
      </c>
      <c r="F24" s="85" t="s">
        <v>85</v>
      </c>
      <c r="G24" s="85" t="s">
        <v>86</v>
      </c>
      <c r="H24" s="85" t="s">
        <v>86</v>
      </c>
      <c r="I24" s="83" t="s">
        <v>66</v>
      </c>
      <c r="J24" s="85" t="s">
        <v>67</v>
      </c>
      <c r="K24" s="85" t="s">
        <v>67</v>
      </c>
      <c r="L24" s="84" t="str">
        <f>IF(ISNONTEXT(VLOOKUP(AimsData[[#This Row],[Student Reference]],Comments!$B$7:$C$1500,2,0)),"",VLOOKUP(AimsData[[#This Row],[Student Reference]],Comments!$B$7:$C$1500,2,0))</f>
        <v/>
      </c>
    </row>
    <row r="25" spans="1:12" x14ac:dyDescent="0.4">
      <c r="A25" s="85" t="s">
        <v>380</v>
      </c>
      <c r="B25" s="86">
        <v>17</v>
      </c>
      <c r="C25" s="85" t="s">
        <v>102</v>
      </c>
      <c r="D25" s="85" t="s">
        <v>103</v>
      </c>
      <c r="E25" s="85">
        <v>2.1</v>
      </c>
      <c r="F25" s="85" t="s">
        <v>85</v>
      </c>
      <c r="G25" s="85" t="s">
        <v>86</v>
      </c>
      <c r="H25" s="85" t="s">
        <v>86</v>
      </c>
      <c r="I25" s="83" t="s">
        <v>66</v>
      </c>
      <c r="J25" s="85" t="s">
        <v>67</v>
      </c>
      <c r="K25" s="85" t="s">
        <v>67</v>
      </c>
      <c r="L25" s="84" t="str">
        <f>IF(ISNONTEXT(VLOOKUP(AimsData[[#This Row],[Student Reference]],Comments!$B$7:$C$1500,2,0)),"",VLOOKUP(AimsData[[#This Row],[Student Reference]],Comments!$B$7:$C$1500,2,0))</f>
        <v/>
      </c>
    </row>
    <row r="26" spans="1:12" x14ac:dyDescent="0.4">
      <c r="A26" s="85" t="s">
        <v>380</v>
      </c>
      <c r="B26" s="86">
        <v>17</v>
      </c>
      <c r="C26" s="85" t="s">
        <v>104</v>
      </c>
      <c r="D26" s="85" t="s">
        <v>105</v>
      </c>
      <c r="E26" s="85">
        <v>2.1</v>
      </c>
      <c r="F26" s="85" t="s">
        <v>85</v>
      </c>
      <c r="G26" s="85" t="s">
        <v>86</v>
      </c>
      <c r="H26" s="85" t="s">
        <v>86</v>
      </c>
      <c r="I26" s="83" t="s">
        <v>66</v>
      </c>
      <c r="J26" s="85" t="s">
        <v>67</v>
      </c>
      <c r="K26" s="85" t="s">
        <v>67</v>
      </c>
      <c r="L26" s="84" t="str">
        <f>IF(ISNONTEXT(VLOOKUP(AimsData[[#This Row],[Student Reference]],Comments!$B$7:$C$1500,2,0)),"",VLOOKUP(AimsData[[#This Row],[Student Reference]],Comments!$B$7:$C$1500,2,0))</f>
        <v/>
      </c>
    </row>
    <row r="27" spans="1:12" x14ac:dyDescent="0.4">
      <c r="A27" s="85" t="s">
        <v>381</v>
      </c>
      <c r="B27" s="86">
        <v>17</v>
      </c>
      <c r="C27" s="85" t="s">
        <v>93</v>
      </c>
      <c r="D27" s="85" t="s">
        <v>94</v>
      </c>
      <c r="E27" s="85">
        <v>2.2000000000000002</v>
      </c>
      <c r="F27" s="85" t="s">
        <v>106</v>
      </c>
      <c r="G27" s="85" t="s">
        <v>86</v>
      </c>
      <c r="H27" s="85" t="s">
        <v>86</v>
      </c>
      <c r="I27" s="83" t="s">
        <v>66</v>
      </c>
      <c r="J27" s="85" t="s">
        <v>67</v>
      </c>
      <c r="K27" s="85" t="s">
        <v>67</v>
      </c>
      <c r="L27" s="84" t="str">
        <f>IF(ISNONTEXT(VLOOKUP(AimsData[[#This Row],[Student Reference]],Comments!$B$7:$C$1500,2,0)),"",VLOOKUP(AimsData[[#This Row],[Student Reference]],Comments!$B$7:$C$1500,2,0))</f>
        <v/>
      </c>
    </row>
    <row r="28" spans="1:12" x14ac:dyDescent="0.4">
      <c r="A28" s="85" t="s">
        <v>381</v>
      </c>
      <c r="B28" s="86">
        <v>17</v>
      </c>
      <c r="C28" s="85" t="s">
        <v>107</v>
      </c>
      <c r="D28" s="85" t="s">
        <v>108</v>
      </c>
      <c r="E28" s="85">
        <v>2.1</v>
      </c>
      <c r="F28" s="85" t="s">
        <v>85</v>
      </c>
      <c r="G28" s="85" t="s">
        <v>86</v>
      </c>
      <c r="H28" s="85" t="s">
        <v>86</v>
      </c>
      <c r="I28" s="83" t="s">
        <v>66</v>
      </c>
      <c r="J28" s="85" t="s">
        <v>67</v>
      </c>
      <c r="K28" s="85" t="s">
        <v>67</v>
      </c>
      <c r="L28" s="84" t="str">
        <f>IF(ISNONTEXT(VLOOKUP(AimsData[[#This Row],[Student Reference]],Comments!$B$7:$C$1500,2,0)),"",VLOOKUP(AimsData[[#This Row],[Student Reference]],Comments!$B$7:$C$1500,2,0))</f>
        <v/>
      </c>
    </row>
    <row r="29" spans="1:12" x14ac:dyDescent="0.4">
      <c r="A29" s="85" t="s">
        <v>381</v>
      </c>
      <c r="B29" s="86">
        <v>17</v>
      </c>
      <c r="C29" s="85" t="s">
        <v>109</v>
      </c>
      <c r="D29" s="85" t="s">
        <v>110</v>
      </c>
      <c r="E29" s="85">
        <v>9.1999999999999993</v>
      </c>
      <c r="F29" s="85" t="s">
        <v>64</v>
      </c>
      <c r="G29" s="85" t="s">
        <v>86</v>
      </c>
      <c r="H29" s="85" t="s">
        <v>86</v>
      </c>
      <c r="I29" s="83" t="s">
        <v>66</v>
      </c>
      <c r="J29" s="85" t="s">
        <v>67</v>
      </c>
      <c r="K29" s="85" t="s">
        <v>67</v>
      </c>
      <c r="L29" s="84" t="str">
        <f>IF(ISNONTEXT(VLOOKUP(AimsData[[#This Row],[Student Reference]],Comments!$B$7:$C$1500,2,0)),"",VLOOKUP(AimsData[[#This Row],[Student Reference]],Comments!$B$7:$C$1500,2,0))</f>
        <v/>
      </c>
    </row>
    <row r="30" spans="1:12" x14ac:dyDescent="0.4">
      <c r="A30" s="85" t="s">
        <v>381</v>
      </c>
      <c r="B30" s="86">
        <v>17</v>
      </c>
      <c r="C30" s="85" t="s">
        <v>91</v>
      </c>
      <c r="D30" s="85" t="s">
        <v>92</v>
      </c>
      <c r="E30" s="85">
        <v>9.1999999999999993</v>
      </c>
      <c r="F30" s="85" t="s">
        <v>106</v>
      </c>
      <c r="G30" s="85" t="s">
        <v>86</v>
      </c>
      <c r="H30" s="85" t="s">
        <v>86</v>
      </c>
      <c r="I30" s="83" t="s">
        <v>66</v>
      </c>
      <c r="J30" s="85" t="s">
        <v>67</v>
      </c>
      <c r="K30" s="85" t="s">
        <v>67</v>
      </c>
      <c r="L30" s="84" t="str">
        <f>IF(ISNONTEXT(VLOOKUP(AimsData[[#This Row],[Student Reference]],Comments!$B$7:$C$1500,2,0)),"",VLOOKUP(AimsData[[#This Row],[Student Reference]],Comments!$B$7:$C$1500,2,0))</f>
        <v/>
      </c>
    </row>
    <row r="31" spans="1:12" x14ac:dyDescent="0.4">
      <c r="A31" s="85" t="s">
        <v>381</v>
      </c>
      <c r="B31" s="86">
        <v>17</v>
      </c>
      <c r="C31" s="85" t="s">
        <v>104</v>
      </c>
      <c r="D31" s="85" t="s">
        <v>105</v>
      </c>
      <c r="E31" s="85">
        <v>2.1</v>
      </c>
      <c r="F31" s="85" t="s">
        <v>85</v>
      </c>
      <c r="G31" s="85" t="s">
        <v>86</v>
      </c>
      <c r="H31" s="85" t="s">
        <v>86</v>
      </c>
      <c r="I31" s="83" t="s">
        <v>66</v>
      </c>
      <c r="J31" s="85" t="s">
        <v>67</v>
      </c>
      <c r="K31" s="85" t="s">
        <v>67</v>
      </c>
      <c r="L31" s="84" t="str">
        <f>IF(ISNONTEXT(VLOOKUP(AimsData[[#This Row],[Student Reference]],Comments!$B$7:$C$1500,2,0)),"",VLOOKUP(AimsData[[#This Row],[Student Reference]],Comments!$B$7:$C$1500,2,0))</f>
        <v/>
      </c>
    </row>
    <row r="32" spans="1:12" x14ac:dyDescent="0.4">
      <c r="A32" s="85" t="s">
        <v>382</v>
      </c>
      <c r="B32" s="86">
        <v>16</v>
      </c>
      <c r="C32" s="85" t="s">
        <v>75</v>
      </c>
      <c r="D32" s="85" t="s">
        <v>76</v>
      </c>
      <c r="E32" s="85">
        <v>2.1</v>
      </c>
      <c r="F32" s="85" t="s">
        <v>64</v>
      </c>
      <c r="G32" s="85" t="s">
        <v>65</v>
      </c>
      <c r="H32" s="85" t="s">
        <v>65</v>
      </c>
      <c r="I32" s="83" t="s">
        <v>66</v>
      </c>
      <c r="J32" s="85" t="s">
        <v>67</v>
      </c>
      <c r="K32" s="85" t="s">
        <v>67</v>
      </c>
      <c r="L32" s="84" t="str">
        <f>IF(ISNONTEXT(VLOOKUP(AimsData[[#This Row],[Student Reference]],Comments!$B$7:$C$1500,2,0)),"",VLOOKUP(AimsData[[#This Row],[Student Reference]],Comments!$B$7:$C$1500,2,0))</f>
        <v/>
      </c>
    </row>
    <row r="33" spans="1:12" x14ac:dyDescent="0.4">
      <c r="A33" s="85" t="s">
        <v>382</v>
      </c>
      <c r="B33" s="86">
        <v>16</v>
      </c>
      <c r="C33" s="85" t="s">
        <v>77</v>
      </c>
      <c r="D33" s="85" t="s">
        <v>78</v>
      </c>
      <c r="E33" s="85">
        <v>15.3</v>
      </c>
      <c r="F33" s="85" t="s">
        <v>64</v>
      </c>
      <c r="G33" s="85" t="s">
        <v>65</v>
      </c>
      <c r="H33" s="85" t="s">
        <v>65</v>
      </c>
      <c r="I33" s="83" t="s">
        <v>66</v>
      </c>
      <c r="J33" s="85" t="s">
        <v>67</v>
      </c>
      <c r="K33" s="85" t="s">
        <v>67</v>
      </c>
      <c r="L33" s="84" t="str">
        <f>IF(ISNONTEXT(VLOOKUP(AimsData[[#This Row],[Student Reference]],Comments!$B$7:$C$1500,2,0)),"",VLOOKUP(AimsData[[#This Row],[Student Reference]],Comments!$B$7:$C$1500,2,0))</f>
        <v/>
      </c>
    </row>
    <row r="34" spans="1:12" x14ac:dyDescent="0.4">
      <c r="A34" s="85" t="s">
        <v>382</v>
      </c>
      <c r="B34" s="86">
        <v>16</v>
      </c>
      <c r="C34" s="85" t="s">
        <v>111</v>
      </c>
      <c r="D34" s="85" t="s">
        <v>112</v>
      </c>
      <c r="E34" s="85">
        <v>4.2</v>
      </c>
      <c r="F34" s="85" t="s">
        <v>64</v>
      </c>
      <c r="G34" s="85" t="s">
        <v>65</v>
      </c>
      <c r="H34" s="85" t="s">
        <v>65</v>
      </c>
      <c r="I34" s="83" t="s">
        <v>96</v>
      </c>
      <c r="J34" s="85" t="s">
        <v>67</v>
      </c>
      <c r="K34" s="85" t="s">
        <v>67</v>
      </c>
      <c r="L34" s="84" t="str">
        <f>IF(ISNONTEXT(VLOOKUP(AimsData[[#This Row],[Student Reference]],Comments!$B$7:$C$1500,2,0)),"",VLOOKUP(AimsData[[#This Row],[Student Reference]],Comments!$B$7:$C$1500,2,0))</f>
        <v/>
      </c>
    </row>
    <row r="35" spans="1:12" x14ac:dyDescent="0.4">
      <c r="A35" s="85" t="s">
        <v>382</v>
      </c>
      <c r="B35" s="86">
        <v>16</v>
      </c>
      <c r="C35" s="85" t="s">
        <v>113</v>
      </c>
      <c r="D35" s="85" t="s">
        <v>114</v>
      </c>
      <c r="E35" s="85">
        <v>9.3000000000000007</v>
      </c>
      <c r="F35" s="85" t="s">
        <v>64</v>
      </c>
      <c r="G35" s="85" t="s">
        <v>65</v>
      </c>
      <c r="H35" s="85" t="s">
        <v>65</v>
      </c>
      <c r="I35" s="83" t="s">
        <v>66</v>
      </c>
      <c r="J35" s="85" t="s">
        <v>67</v>
      </c>
      <c r="K35" s="85" t="s">
        <v>67</v>
      </c>
      <c r="L35" s="84" t="str">
        <f>IF(ISNONTEXT(VLOOKUP(AimsData[[#This Row],[Student Reference]],Comments!$B$7:$C$1500,2,0)),"",VLOOKUP(AimsData[[#This Row],[Student Reference]],Comments!$B$7:$C$1500,2,0))</f>
        <v/>
      </c>
    </row>
    <row r="36" spans="1:12" x14ac:dyDescent="0.4">
      <c r="A36" s="85" t="s">
        <v>383</v>
      </c>
      <c r="B36" s="86">
        <v>17</v>
      </c>
      <c r="C36" s="85" t="s">
        <v>93</v>
      </c>
      <c r="D36" s="85" t="s">
        <v>94</v>
      </c>
      <c r="E36" s="85">
        <v>2.2000000000000002</v>
      </c>
      <c r="F36" s="85" t="s">
        <v>85</v>
      </c>
      <c r="G36" s="85" t="s">
        <v>65</v>
      </c>
      <c r="H36" s="85" t="s">
        <v>95</v>
      </c>
      <c r="I36" s="83" t="s">
        <v>96</v>
      </c>
      <c r="J36" s="85" t="s">
        <v>67</v>
      </c>
      <c r="K36" s="85" t="s">
        <v>67</v>
      </c>
      <c r="L36" s="84" t="str">
        <f>IF(ISNONTEXT(VLOOKUP(AimsData[[#This Row],[Student Reference]],Comments!$B$7:$C$1500,2,0)),"",VLOOKUP(AimsData[[#This Row],[Student Reference]],Comments!$B$7:$C$1500,2,0))</f>
        <v/>
      </c>
    </row>
    <row r="37" spans="1:12" x14ac:dyDescent="0.4">
      <c r="A37" s="85" t="s">
        <v>383</v>
      </c>
      <c r="B37" s="86">
        <v>17</v>
      </c>
      <c r="C37" s="85" t="s">
        <v>87</v>
      </c>
      <c r="D37" s="85" t="s">
        <v>88</v>
      </c>
      <c r="E37" s="85">
        <v>9.3000000000000007</v>
      </c>
      <c r="F37" s="85" t="s">
        <v>85</v>
      </c>
      <c r="G37" s="85" t="s">
        <v>86</v>
      </c>
      <c r="H37" s="85" t="s">
        <v>86</v>
      </c>
      <c r="I37" s="83" t="s">
        <v>66</v>
      </c>
      <c r="J37" s="85" t="s">
        <v>67</v>
      </c>
      <c r="K37" s="85" t="s">
        <v>67</v>
      </c>
      <c r="L37" s="84" t="str">
        <f>IF(ISNONTEXT(VLOOKUP(AimsData[[#This Row],[Student Reference]],Comments!$B$7:$C$1500,2,0)),"",VLOOKUP(AimsData[[#This Row],[Student Reference]],Comments!$B$7:$C$1500,2,0))</f>
        <v/>
      </c>
    </row>
    <row r="38" spans="1:12" x14ac:dyDescent="0.4">
      <c r="A38" s="85" t="s">
        <v>383</v>
      </c>
      <c r="B38" s="86">
        <v>17</v>
      </c>
      <c r="C38" s="85" t="s">
        <v>97</v>
      </c>
      <c r="D38" s="85" t="s">
        <v>98</v>
      </c>
      <c r="E38" s="85">
        <v>6.1</v>
      </c>
      <c r="F38" s="85" t="s">
        <v>99</v>
      </c>
      <c r="G38" s="85" t="s">
        <v>86</v>
      </c>
      <c r="H38" s="85" t="s">
        <v>86</v>
      </c>
      <c r="I38" s="83" t="s">
        <v>66</v>
      </c>
      <c r="J38" s="85" t="s">
        <v>67</v>
      </c>
      <c r="K38" s="85" t="s">
        <v>67</v>
      </c>
      <c r="L38" s="84" t="str">
        <f>IF(ISNONTEXT(VLOOKUP(AimsData[[#This Row],[Student Reference]],Comments!$B$7:$C$1500,2,0)),"",VLOOKUP(AimsData[[#This Row],[Student Reference]],Comments!$B$7:$C$1500,2,0))</f>
        <v/>
      </c>
    </row>
    <row r="39" spans="1:12" x14ac:dyDescent="0.4">
      <c r="A39" s="85" t="s">
        <v>383</v>
      </c>
      <c r="B39" s="86">
        <v>17</v>
      </c>
      <c r="C39" s="85" t="s">
        <v>115</v>
      </c>
      <c r="D39" s="85" t="s">
        <v>116</v>
      </c>
      <c r="E39" s="85">
        <v>15.3</v>
      </c>
      <c r="F39" s="85" t="s">
        <v>85</v>
      </c>
      <c r="G39" s="85" t="s">
        <v>86</v>
      </c>
      <c r="H39" s="85" t="s">
        <v>86</v>
      </c>
      <c r="I39" s="83" t="s">
        <v>66</v>
      </c>
      <c r="J39" s="85" t="s">
        <v>67</v>
      </c>
      <c r="K39" s="85" t="s">
        <v>117</v>
      </c>
      <c r="L39" s="84" t="str">
        <f>IF(ISNONTEXT(VLOOKUP(AimsData[[#This Row],[Student Reference]],Comments!$B$7:$C$1500,2,0)),"",VLOOKUP(AimsData[[#This Row],[Student Reference]],Comments!$B$7:$C$1500,2,0))</f>
        <v/>
      </c>
    </row>
    <row r="40" spans="1:12" x14ac:dyDescent="0.4">
      <c r="A40" s="85" t="s">
        <v>384</v>
      </c>
      <c r="B40" s="86">
        <v>17</v>
      </c>
      <c r="C40" s="85" t="s">
        <v>118</v>
      </c>
      <c r="D40" s="85" t="s">
        <v>119</v>
      </c>
      <c r="E40" s="85">
        <v>9.1</v>
      </c>
      <c r="F40" s="85" t="s">
        <v>99</v>
      </c>
      <c r="G40" s="85" t="s">
        <v>86</v>
      </c>
      <c r="H40" s="85" t="s">
        <v>86</v>
      </c>
      <c r="I40" s="83" t="s">
        <v>66</v>
      </c>
      <c r="J40" s="85" t="s">
        <v>67</v>
      </c>
      <c r="K40" s="85" t="s">
        <v>67</v>
      </c>
      <c r="L40" s="84" t="str">
        <f>IF(ISNONTEXT(VLOOKUP(AimsData[[#This Row],[Student Reference]],Comments!$B$7:$C$1500,2,0)),"",VLOOKUP(AimsData[[#This Row],[Student Reference]],Comments!$B$7:$C$1500,2,0))</f>
        <v/>
      </c>
    </row>
    <row r="41" spans="1:12" x14ac:dyDescent="0.4">
      <c r="A41" s="85" t="s">
        <v>384</v>
      </c>
      <c r="B41" s="86">
        <v>17</v>
      </c>
      <c r="C41" s="85" t="s">
        <v>104</v>
      </c>
      <c r="D41" s="85" t="s">
        <v>105</v>
      </c>
      <c r="E41" s="85">
        <v>2.1</v>
      </c>
      <c r="F41" s="85" t="s">
        <v>85</v>
      </c>
      <c r="G41" s="85" t="s">
        <v>86</v>
      </c>
      <c r="H41" s="85" t="s">
        <v>86</v>
      </c>
      <c r="I41" s="83" t="s">
        <v>66</v>
      </c>
      <c r="J41" s="85" t="s">
        <v>67</v>
      </c>
      <c r="K41" s="85" t="s">
        <v>67</v>
      </c>
      <c r="L41" s="84" t="str">
        <f>IF(ISNONTEXT(VLOOKUP(AimsData[[#This Row],[Student Reference]],Comments!$B$7:$C$1500,2,0)),"",VLOOKUP(AimsData[[#This Row],[Student Reference]],Comments!$B$7:$C$1500,2,0))</f>
        <v/>
      </c>
    </row>
    <row r="42" spans="1:12" x14ac:dyDescent="0.4">
      <c r="A42" s="85" t="s">
        <v>384</v>
      </c>
      <c r="B42" s="86">
        <v>17</v>
      </c>
      <c r="C42" s="85" t="s">
        <v>100</v>
      </c>
      <c r="D42" s="85" t="s">
        <v>101</v>
      </c>
      <c r="E42" s="85">
        <v>11.1</v>
      </c>
      <c r="F42" s="85" t="s">
        <v>85</v>
      </c>
      <c r="G42" s="85" t="s">
        <v>86</v>
      </c>
      <c r="H42" s="85" t="s">
        <v>86</v>
      </c>
      <c r="I42" s="83" t="s">
        <v>66</v>
      </c>
      <c r="J42" s="85" t="s">
        <v>67</v>
      </c>
      <c r="K42" s="85" t="s">
        <v>67</v>
      </c>
      <c r="L42" s="84" t="str">
        <f>IF(ISNONTEXT(VLOOKUP(AimsData[[#This Row],[Student Reference]],Comments!$B$7:$C$1500,2,0)),"",VLOOKUP(AimsData[[#This Row],[Student Reference]],Comments!$B$7:$C$1500,2,0))</f>
        <v/>
      </c>
    </row>
    <row r="43" spans="1:12" x14ac:dyDescent="0.4">
      <c r="A43" s="85" t="s">
        <v>385</v>
      </c>
      <c r="B43" s="86">
        <v>16</v>
      </c>
      <c r="C43" s="85" t="s">
        <v>62</v>
      </c>
      <c r="D43" s="85" t="s">
        <v>63</v>
      </c>
      <c r="E43" s="85">
        <v>2.1</v>
      </c>
      <c r="F43" s="85" t="s">
        <v>64</v>
      </c>
      <c r="G43" s="85" t="s">
        <v>65</v>
      </c>
      <c r="H43" s="85" t="s">
        <v>65</v>
      </c>
      <c r="I43" s="83" t="s">
        <v>66</v>
      </c>
      <c r="J43" s="85" t="s">
        <v>67</v>
      </c>
      <c r="K43" s="85" t="s">
        <v>67</v>
      </c>
      <c r="L43" s="84" t="str">
        <f>IF(ISNONTEXT(VLOOKUP(AimsData[[#This Row],[Student Reference]],Comments!$B$7:$C$1500,2,0)),"",VLOOKUP(AimsData[[#This Row],[Student Reference]],Comments!$B$7:$C$1500,2,0))</f>
        <v/>
      </c>
    </row>
    <row r="44" spans="1:12" x14ac:dyDescent="0.4">
      <c r="A44" s="85" t="s">
        <v>385</v>
      </c>
      <c r="B44" s="86">
        <v>16</v>
      </c>
      <c r="C44" s="85" t="s">
        <v>75</v>
      </c>
      <c r="D44" s="85" t="s">
        <v>76</v>
      </c>
      <c r="E44" s="85">
        <v>2.1</v>
      </c>
      <c r="F44" s="85" t="s">
        <v>64</v>
      </c>
      <c r="G44" s="85" t="s">
        <v>65</v>
      </c>
      <c r="H44" s="85" t="s">
        <v>65</v>
      </c>
      <c r="I44" s="83" t="s">
        <v>66</v>
      </c>
      <c r="J44" s="85" t="s">
        <v>67</v>
      </c>
      <c r="K44" s="85" t="s">
        <v>67</v>
      </c>
      <c r="L44" s="84" t="str">
        <f>IF(ISNONTEXT(VLOOKUP(AimsData[[#This Row],[Student Reference]],Comments!$B$7:$C$1500,2,0)),"",VLOOKUP(AimsData[[#This Row],[Student Reference]],Comments!$B$7:$C$1500,2,0))</f>
        <v/>
      </c>
    </row>
    <row r="45" spans="1:12" x14ac:dyDescent="0.4">
      <c r="A45" s="85" t="s">
        <v>385</v>
      </c>
      <c r="B45" s="86">
        <v>16</v>
      </c>
      <c r="C45" s="85" t="s">
        <v>109</v>
      </c>
      <c r="D45" s="85" t="s">
        <v>110</v>
      </c>
      <c r="E45" s="85">
        <v>9.1999999999999993</v>
      </c>
      <c r="F45" s="85" t="s">
        <v>64</v>
      </c>
      <c r="G45" s="85" t="s">
        <v>65</v>
      </c>
      <c r="H45" s="85" t="s">
        <v>120</v>
      </c>
      <c r="I45" s="83" t="s">
        <v>70</v>
      </c>
      <c r="J45" s="85" t="s">
        <v>67</v>
      </c>
      <c r="K45" s="85" t="s">
        <v>67</v>
      </c>
      <c r="L45" s="84" t="str">
        <f>IF(ISNONTEXT(VLOOKUP(AimsData[[#This Row],[Student Reference]],Comments!$B$7:$C$1500,2,0)),"",VLOOKUP(AimsData[[#This Row],[Student Reference]],Comments!$B$7:$C$1500,2,0))</f>
        <v/>
      </c>
    </row>
    <row r="46" spans="1:12" x14ac:dyDescent="0.4">
      <c r="A46" s="85" t="s">
        <v>385</v>
      </c>
      <c r="B46" s="86">
        <v>16</v>
      </c>
      <c r="C46" s="85" t="s">
        <v>121</v>
      </c>
      <c r="D46" s="85" t="s">
        <v>122</v>
      </c>
      <c r="E46" s="85">
        <v>12.1</v>
      </c>
      <c r="F46" s="85" t="s">
        <v>64</v>
      </c>
      <c r="G46" s="85" t="s">
        <v>65</v>
      </c>
      <c r="H46" s="85" t="s">
        <v>65</v>
      </c>
      <c r="I46" s="83" t="s">
        <v>66</v>
      </c>
      <c r="J46" s="85" t="s">
        <v>67</v>
      </c>
      <c r="K46" s="85" t="s">
        <v>67</v>
      </c>
      <c r="L46" s="84" t="str">
        <f>IF(ISNONTEXT(VLOOKUP(AimsData[[#This Row],[Student Reference]],Comments!$B$7:$C$1500,2,0)),"",VLOOKUP(AimsData[[#This Row],[Student Reference]],Comments!$B$7:$C$1500,2,0))</f>
        <v/>
      </c>
    </row>
    <row r="47" spans="1:12" x14ac:dyDescent="0.4">
      <c r="A47" s="85" t="s">
        <v>385</v>
      </c>
      <c r="B47" s="86">
        <v>16</v>
      </c>
      <c r="C47" s="85" t="s">
        <v>71</v>
      </c>
      <c r="D47" s="85" t="s">
        <v>72</v>
      </c>
      <c r="E47" s="85">
        <v>11.1</v>
      </c>
      <c r="F47" s="85" t="s">
        <v>123</v>
      </c>
      <c r="G47" s="85" t="s">
        <v>65</v>
      </c>
      <c r="H47" s="85" t="s">
        <v>65</v>
      </c>
      <c r="I47" s="83" t="s">
        <v>66</v>
      </c>
      <c r="J47" s="85" t="s">
        <v>67</v>
      </c>
      <c r="K47" s="85" t="s">
        <v>67</v>
      </c>
      <c r="L47" s="84" t="str">
        <f>IF(ISNONTEXT(VLOOKUP(AimsData[[#This Row],[Student Reference]],Comments!$B$7:$C$1500,2,0)),"",VLOOKUP(AimsData[[#This Row],[Student Reference]],Comments!$B$7:$C$1500,2,0))</f>
        <v/>
      </c>
    </row>
    <row r="48" spans="1:12" x14ac:dyDescent="0.4">
      <c r="A48" s="85" t="s">
        <v>385</v>
      </c>
      <c r="B48" s="86">
        <v>16</v>
      </c>
      <c r="C48" s="85" t="s">
        <v>113</v>
      </c>
      <c r="D48" s="85" t="s">
        <v>114</v>
      </c>
      <c r="E48" s="85">
        <v>9.3000000000000007</v>
      </c>
      <c r="F48" s="85" t="s">
        <v>64</v>
      </c>
      <c r="G48" s="85" t="s">
        <v>65</v>
      </c>
      <c r="H48" s="85" t="s">
        <v>124</v>
      </c>
      <c r="I48" s="83" t="s">
        <v>70</v>
      </c>
      <c r="J48" s="85" t="s">
        <v>67</v>
      </c>
      <c r="K48" s="85" t="s">
        <v>67</v>
      </c>
      <c r="L48" s="84" t="str">
        <f>IF(ISNONTEXT(VLOOKUP(AimsData[[#This Row],[Student Reference]],Comments!$B$7:$C$1500,2,0)),"",VLOOKUP(AimsData[[#This Row],[Student Reference]],Comments!$B$7:$C$1500,2,0))</f>
        <v/>
      </c>
    </row>
    <row r="49" spans="1:12" x14ac:dyDescent="0.4">
      <c r="A49" s="85" t="s">
        <v>386</v>
      </c>
      <c r="B49" s="86">
        <v>16</v>
      </c>
      <c r="C49" s="85" t="s">
        <v>77</v>
      </c>
      <c r="D49" s="85" t="s">
        <v>78</v>
      </c>
      <c r="E49" s="85">
        <v>15.3</v>
      </c>
      <c r="F49" s="85" t="s">
        <v>64</v>
      </c>
      <c r="G49" s="85" t="s">
        <v>65</v>
      </c>
      <c r="H49" s="85" t="s">
        <v>65</v>
      </c>
      <c r="I49" s="83" t="s">
        <v>66</v>
      </c>
      <c r="J49" s="85" t="s">
        <v>67</v>
      </c>
      <c r="K49" s="85" t="s">
        <v>67</v>
      </c>
      <c r="L49" s="84" t="str">
        <f>IF(ISNONTEXT(VLOOKUP(AimsData[[#This Row],[Student Reference]],Comments!$B$7:$C$1500,2,0)),"",VLOOKUP(AimsData[[#This Row],[Student Reference]],Comments!$B$7:$C$1500,2,0))</f>
        <v/>
      </c>
    </row>
    <row r="50" spans="1:12" x14ac:dyDescent="0.4">
      <c r="A50" s="85" t="s">
        <v>386</v>
      </c>
      <c r="B50" s="86">
        <v>16</v>
      </c>
      <c r="C50" s="85" t="s">
        <v>125</v>
      </c>
      <c r="D50" s="85" t="s">
        <v>126</v>
      </c>
      <c r="E50" s="85">
        <v>8.1</v>
      </c>
      <c r="F50" s="85" t="s">
        <v>64</v>
      </c>
      <c r="G50" s="85" t="s">
        <v>65</v>
      </c>
      <c r="H50" s="85" t="s">
        <v>65</v>
      </c>
      <c r="I50" s="83" t="s">
        <v>66</v>
      </c>
      <c r="J50" s="85" t="s">
        <v>67</v>
      </c>
      <c r="K50" s="85" t="s">
        <v>67</v>
      </c>
      <c r="L50" s="84" t="str">
        <f>IF(ISNONTEXT(VLOOKUP(AimsData[[#This Row],[Student Reference]],Comments!$B$7:$C$1500,2,0)),"",VLOOKUP(AimsData[[#This Row],[Student Reference]],Comments!$B$7:$C$1500,2,0))</f>
        <v/>
      </c>
    </row>
    <row r="51" spans="1:12" x14ac:dyDescent="0.4">
      <c r="A51" s="85" t="s">
        <v>386</v>
      </c>
      <c r="B51" s="86">
        <v>16</v>
      </c>
      <c r="C51" s="85" t="s">
        <v>111</v>
      </c>
      <c r="D51" s="85" t="s">
        <v>112</v>
      </c>
      <c r="E51" s="85">
        <v>4.2</v>
      </c>
      <c r="F51" s="85" t="s">
        <v>64</v>
      </c>
      <c r="G51" s="85" t="s">
        <v>65</v>
      </c>
      <c r="H51" s="85" t="s">
        <v>65</v>
      </c>
      <c r="I51" s="83" t="s">
        <v>66</v>
      </c>
      <c r="J51" s="85" t="s">
        <v>67</v>
      </c>
      <c r="K51" s="85" t="s">
        <v>67</v>
      </c>
      <c r="L51" s="84" t="str">
        <f>IF(ISNONTEXT(VLOOKUP(AimsData[[#This Row],[Student Reference]],Comments!$B$7:$C$1500,2,0)),"",VLOOKUP(AimsData[[#This Row],[Student Reference]],Comments!$B$7:$C$1500,2,0))</f>
        <v/>
      </c>
    </row>
    <row r="52" spans="1:12" x14ac:dyDescent="0.4">
      <c r="A52" s="85" t="s">
        <v>386</v>
      </c>
      <c r="B52" s="86">
        <v>16</v>
      </c>
      <c r="C52" s="85" t="s">
        <v>113</v>
      </c>
      <c r="D52" s="85" t="s">
        <v>114</v>
      </c>
      <c r="E52" s="85">
        <v>9.3000000000000007</v>
      </c>
      <c r="F52" s="85" t="s">
        <v>64</v>
      </c>
      <c r="G52" s="85" t="s">
        <v>65</v>
      </c>
      <c r="H52" s="85" t="s">
        <v>65</v>
      </c>
      <c r="I52" s="83" t="s">
        <v>66</v>
      </c>
      <c r="J52" s="85" t="s">
        <v>67</v>
      </c>
      <c r="K52" s="85" t="s">
        <v>67</v>
      </c>
      <c r="L52" s="84" t="str">
        <f>IF(ISNONTEXT(VLOOKUP(AimsData[[#This Row],[Student Reference]],Comments!$B$7:$C$1500,2,0)),"",VLOOKUP(AimsData[[#This Row],[Student Reference]],Comments!$B$7:$C$1500,2,0))</f>
        <v/>
      </c>
    </row>
    <row r="53" spans="1:12" x14ac:dyDescent="0.4">
      <c r="A53" s="85" t="s">
        <v>387</v>
      </c>
      <c r="B53" s="86">
        <v>18</v>
      </c>
      <c r="C53" s="85" t="s">
        <v>93</v>
      </c>
      <c r="D53" s="85" t="s">
        <v>94</v>
      </c>
      <c r="E53" s="85">
        <v>2.2000000000000002</v>
      </c>
      <c r="F53" s="85" t="s">
        <v>64</v>
      </c>
      <c r="G53" s="85" t="s">
        <v>86</v>
      </c>
      <c r="H53" s="85" t="s">
        <v>86</v>
      </c>
      <c r="I53" s="83" t="s">
        <v>66</v>
      </c>
      <c r="J53" s="85" t="s">
        <v>67</v>
      </c>
      <c r="K53" s="85" t="s">
        <v>67</v>
      </c>
      <c r="L53" s="84" t="str">
        <f>IF(ISNONTEXT(VLOOKUP(AimsData[[#This Row],[Student Reference]],Comments!$B$7:$C$1500,2,0)),"",VLOOKUP(AimsData[[#This Row],[Student Reference]],Comments!$B$7:$C$1500,2,0))</f>
        <v/>
      </c>
    </row>
    <row r="54" spans="1:12" x14ac:dyDescent="0.4">
      <c r="A54" s="85" t="s">
        <v>387</v>
      </c>
      <c r="B54" s="86">
        <v>18</v>
      </c>
      <c r="C54" s="85" t="s">
        <v>97</v>
      </c>
      <c r="D54" s="85" t="s">
        <v>98</v>
      </c>
      <c r="E54" s="85">
        <v>6.1</v>
      </c>
      <c r="F54" s="85" t="s">
        <v>64</v>
      </c>
      <c r="G54" s="85" t="s">
        <v>86</v>
      </c>
      <c r="H54" s="85" t="s">
        <v>86</v>
      </c>
      <c r="I54" s="83" t="s">
        <v>70</v>
      </c>
      <c r="J54" s="85" t="s">
        <v>67</v>
      </c>
      <c r="K54" s="85" t="s">
        <v>67</v>
      </c>
      <c r="L54" s="84" t="str">
        <f>IF(ISNONTEXT(VLOOKUP(AimsData[[#This Row],[Student Reference]],Comments!$B$7:$C$1500,2,0)),"",VLOOKUP(AimsData[[#This Row],[Student Reference]],Comments!$B$7:$C$1500,2,0))</f>
        <v/>
      </c>
    </row>
    <row r="55" spans="1:12" x14ac:dyDescent="0.4">
      <c r="A55" s="85" t="s">
        <v>387</v>
      </c>
      <c r="B55" s="86">
        <v>18</v>
      </c>
      <c r="C55" s="85" t="s">
        <v>125</v>
      </c>
      <c r="D55" s="85" t="s">
        <v>126</v>
      </c>
      <c r="E55" s="85">
        <v>8.1</v>
      </c>
      <c r="F55" s="85" t="s">
        <v>64</v>
      </c>
      <c r="G55" s="85" t="s">
        <v>86</v>
      </c>
      <c r="H55" s="85" t="s">
        <v>86</v>
      </c>
      <c r="I55" s="83" t="s">
        <v>96</v>
      </c>
      <c r="J55" s="85" t="s">
        <v>67</v>
      </c>
      <c r="K55" s="85" t="s">
        <v>67</v>
      </c>
      <c r="L55" s="84" t="str">
        <f>IF(ISNONTEXT(VLOOKUP(AimsData[[#This Row],[Student Reference]],Comments!$B$7:$C$1500,2,0)),"",VLOOKUP(AimsData[[#This Row],[Student Reference]],Comments!$B$7:$C$1500,2,0))</f>
        <v/>
      </c>
    </row>
    <row r="56" spans="1:12" x14ac:dyDescent="0.4">
      <c r="A56" s="85" t="s">
        <v>388</v>
      </c>
      <c r="B56" s="86">
        <v>17</v>
      </c>
      <c r="C56" s="85" t="s">
        <v>83</v>
      </c>
      <c r="D56" s="85" t="s">
        <v>84</v>
      </c>
      <c r="E56" s="85">
        <v>4.2</v>
      </c>
      <c r="F56" s="85" t="s">
        <v>85</v>
      </c>
      <c r="G56" s="85" t="s">
        <v>65</v>
      </c>
      <c r="H56" s="85" t="s">
        <v>95</v>
      </c>
      <c r="I56" s="83" t="s">
        <v>96</v>
      </c>
      <c r="J56" s="85" t="s">
        <v>67</v>
      </c>
      <c r="K56" s="85" t="s">
        <v>67</v>
      </c>
      <c r="L56" s="84" t="str">
        <f>IF(ISNONTEXT(VLOOKUP(AimsData[[#This Row],[Student Reference]],Comments!$B$7:$C$1500,2,0)),"",VLOOKUP(AimsData[[#This Row],[Student Reference]],Comments!$B$7:$C$1500,2,0))</f>
        <v/>
      </c>
    </row>
    <row r="57" spans="1:12" x14ac:dyDescent="0.4">
      <c r="A57" s="85" t="s">
        <v>388</v>
      </c>
      <c r="B57" s="86">
        <v>17</v>
      </c>
      <c r="C57" s="85" t="s">
        <v>87</v>
      </c>
      <c r="D57" s="85" t="s">
        <v>88</v>
      </c>
      <c r="E57" s="85">
        <v>9.3000000000000007</v>
      </c>
      <c r="F57" s="85" t="s">
        <v>85</v>
      </c>
      <c r="G57" s="85" t="s">
        <v>86</v>
      </c>
      <c r="H57" s="85" t="s">
        <v>86</v>
      </c>
      <c r="I57" s="83" t="s">
        <v>66</v>
      </c>
      <c r="J57" s="85" t="s">
        <v>67</v>
      </c>
      <c r="K57" s="85" t="s">
        <v>67</v>
      </c>
      <c r="L57" s="84" t="str">
        <f>IF(ISNONTEXT(VLOOKUP(AimsData[[#This Row],[Student Reference]],Comments!$B$7:$C$1500,2,0)),"",VLOOKUP(AimsData[[#This Row],[Student Reference]],Comments!$B$7:$C$1500,2,0))</f>
        <v/>
      </c>
    </row>
    <row r="58" spans="1:12" x14ac:dyDescent="0.4">
      <c r="A58" s="85" t="s">
        <v>388</v>
      </c>
      <c r="B58" s="86">
        <v>17</v>
      </c>
      <c r="C58" s="85" t="s">
        <v>97</v>
      </c>
      <c r="D58" s="85" t="s">
        <v>98</v>
      </c>
      <c r="E58" s="85">
        <v>6.1</v>
      </c>
      <c r="F58" s="85" t="s">
        <v>99</v>
      </c>
      <c r="G58" s="85" t="s">
        <v>86</v>
      </c>
      <c r="H58" s="85" t="s">
        <v>86</v>
      </c>
      <c r="I58" s="83" t="s">
        <v>66</v>
      </c>
      <c r="J58" s="85" t="s">
        <v>67</v>
      </c>
      <c r="K58" s="85" t="s">
        <v>67</v>
      </c>
      <c r="L58" s="84" t="str">
        <f>IF(ISNONTEXT(VLOOKUP(AimsData[[#This Row],[Student Reference]],Comments!$B$7:$C$1500,2,0)),"",VLOOKUP(AimsData[[#This Row],[Student Reference]],Comments!$B$7:$C$1500,2,0))</f>
        <v/>
      </c>
    </row>
    <row r="59" spans="1:12" x14ac:dyDescent="0.4">
      <c r="A59" s="85" t="s">
        <v>388</v>
      </c>
      <c r="B59" s="86">
        <v>17</v>
      </c>
      <c r="C59" s="85" t="s">
        <v>115</v>
      </c>
      <c r="D59" s="85" t="s">
        <v>116</v>
      </c>
      <c r="E59" s="85">
        <v>15.3</v>
      </c>
      <c r="F59" s="85" t="s">
        <v>85</v>
      </c>
      <c r="G59" s="85" t="s">
        <v>86</v>
      </c>
      <c r="H59" s="85" t="s">
        <v>86</v>
      </c>
      <c r="I59" s="83" t="s">
        <v>66</v>
      </c>
      <c r="J59" s="85" t="s">
        <v>67</v>
      </c>
      <c r="K59" s="85" t="s">
        <v>117</v>
      </c>
      <c r="L59" s="84" t="str">
        <f>IF(ISNONTEXT(VLOOKUP(AimsData[[#This Row],[Student Reference]],Comments!$B$7:$C$1500,2,0)),"",VLOOKUP(AimsData[[#This Row],[Student Reference]],Comments!$B$7:$C$1500,2,0))</f>
        <v/>
      </c>
    </row>
    <row r="60" spans="1:12" x14ac:dyDescent="0.4">
      <c r="A60" s="85" t="s">
        <v>389</v>
      </c>
      <c r="B60" s="86">
        <v>16</v>
      </c>
      <c r="C60" s="85" t="s">
        <v>62</v>
      </c>
      <c r="D60" s="85" t="s">
        <v>63</v>
      </c>
      <c r="E60" s="85">
        <v>2.1</v>
      </c>
      <c r="F60" s="85" t="s">
        <v>64</v>
      </c>
      <c r="G60" s="85" t="s">
        <v>127</v>
      </c>
      <c r="H60" s="85" t="s">
        <v>127</v>
      </c>
      <c r="I60" s="83" t="s">
        <v>66</v>
      </c>
      <c r="J60" s="85" t="s">
        <v>67</v>
      </c>
      <c r="K60" s="85" t="s">
        <v>67</v>
      </c>
      <c r="L60" s="84" t="str">
        <f>IF(ISNONTEXT(VLOOKUP(AimsData[[#This Row],[Student Reference]],Comments!$B$7:$C$1500,2,0)),"",VLOOKUP(AimsData[[#This Row],[Student Reference]],Comments!$B$7:$C$1500,2,0))</f>
        <v/>
      </c>
    </row>
    <row r="61" spans="1:12" x14ac:dyDescent="0.4">
      <c r="A61" s="85" t="s">
        <v>389</v>
      </c>
      <c r="B61" s="86">
        <v>16</v>
      </c>
      <c r="C61" s="85" t="s">
        <v>68</v>
      </c>
      <c r="D61" s="85" t="s">
        <v>69</v>
      </c>
      <c r="E61" s="85">
        <v>6.1</v>
      </c>
      <c r="F61" s="85" t="s">
        <v>64</v>
      </c>
      <c r="G61" s="85" t="s">
        <v>127</v>
      </c>
      <c r="H61" s="85" t="s">
        <v>127</v>
      </c>
      <c r="I61" s="83" t="s">
        <v>70</v>
      </c>
      <c r="J61" s="85" t="s">
        <v>67</v>
      </c>
      <c r="K61" s="85" t="s">
        <v>67</v>
      </c>
      <c r="L61" s="84" t="str">
        <f>IF(ISNONTEXT(VLOOKUP(AimsData[[#This Row],[Student Reference]],Comments!$B$7:$C$1500,2,0)),"",VLOOKUP(AimsData[[#This Row],[Student Reference]],Comments!$B$7:$C$1500,2,0))</f>
        <v/>
      </c>
    </row>
    <row r="62" spans="1:12" x14ac:dyDescent="0.4">
      <c r="A62" s="85" t="s">
        <v>389</v>
      </c>
      <c r="B62" s="86">
        <v>16</v>
      </c>
      <c r="C62" s="85" t="s">
        <v>81</v>
      </c>
      <c r="D62" s="85" t="s">
        <v>82</v>
      </c>
      <c r="E62" s="85">
        <v>2.1</v>
      </c>
      <c r="F62" s="85" t="s">
        <v>64</v>
      </c>
      <c r="G62" s="85" t="s">
        <v>127</v>
      </c>
      <c r="H62" s="85" t="s">
        <v>127</v>
      </c>
      <c r="I62" s="83" t="s">
        <v>96</v>
      </c>
      <c r="J62" s="85" t="s">
        <v>67</v>
      </c>
      <c r="K62" s="85" t="s">
        <v>67</v>
      </c>
      <c r="L62" s="84" t="str">
        <f>IF(ISNONTEXT(VLOOKUP(AimsData[[#This Row],[Student Reference]],Comments!$B$7:$C$1500,2,0)),"",VLOOKUP(AimsData[[#This Row],[Student Reference]],Comments!$B$7:$C$1500,2,0))</f>
        <v/>
      </c>
    </row>
    <row r="63" spans="1:12" x14ac:dyDescent="0.4">
      <c r="A63" s="85" t="s">
        <v>389</v>
      </c>
      <c r="B63" s="86">
        <v>16</v>
      </c>
      <c r="C63" s="85" t="s">
        <v>73</v>
      </c>
      <c r="D63" s="85" t="s">
        <v>74</v>
      </c>
      <c r="E63" s="85">
        <v>2.2000000000000002</v>
      </c>
      <c r="F63" s="85" t="s">
        <v>64</v>
      </c>
      <c r="G63" s="85" t="s">
        <v>127</v>
      </c>
      <c r="H63" s="85" t="s">
        <v>127</v>
      </c>
      <c r="I63" s="83" t="s">
        <v>66</v>
      </c>
      <c r="J63" s="85" t="s">
        <v>67</v>
      </c>
      <c r="K63" s="85" t="s">
        <v>67</v>
      </c>
      <c r="L63" s="84" t="str">
        <f>IF(ISNONTEXT(VLOOKUP(AimsData[[#This Row],[Student Reference]],Comments!$B$7:$C$1500,2,0)),"",VLOOKUP(AimsData[[#This Row],[Student Reference]],Comments!$B$7:$C$1500,2,0))</f>
        <v/>
      </c>
    </row>
    <row r="64" spans="1:12" x14ac:dyDescent="0.4">
      <c r="A64" s="85" t="s">
        <v>390</v>
      </c>
      <c r="B64" s="86">
        <v>17</v>
      </c>
      <c r="C64" s="85" t="s">
        <v>128</v>
      </c>
      <c r="D64" s="85" t="s">
        <v>129</v>
      </c>
      <c r="E64" s="85">
        <v>1.3</v>
      </c>
      <c r="F64" s="85" t="s">
        <v>85</v>
      </c>
      <c r="G64" s="85" t="s">
        <v>65</v>
      </c>
      <c r="H64" s="85" t="s">
        <v>95</v>
      </c>
      <c r="I64" s="83" t="s">
        <v>96</v>
      </c>
      <c r="J64" s="85" t="s">
        <v>67</v>
      </c>
      <c r="K64" s="85" t="s">
        <v>67</v>
      </c>
      <c r="L64" s="84" t="str">
        <f>IF(ISNONTEXT(VLOOKUP(AimsData[[#This Row],[Student Reference]],Comments!$B$7:$C$1500,2,0)),"",VLOOKUP(AimsData[[#This Row],[Student Reference]],Comments!$B$7:$C$1500,2,0))</f>
        <v/>
      </c>
    </row>
    <row r="65" spans="1:12" x14ac:dyDescent="0.4">
      <c r="A65" s="85" t="s">
        <v>390</v>
      </c>
      <c r="B65" s="86">
        <v>17</v>
      </c>
      <c r="C65" s="85" t="s">
        <v>107</v>
      </c>
      <c r="D65" s="85" t="s">
        <v>108</v>
      </c>
      <c r="E65" s="85">
        <v>2.1</v>
      </c>
      <c r="F65" s="85" t="s">
        <v>85</v>
      </c>
      <c r="G65" s="85" t="s">
        <v>86</v>
      </c>
      <c r="H65" s="85" t="s">
        <v>86</v>
      </c>
      <c r="I65" s="83" t="s">
        <v>66</v>
      </c>
      <c r="J65" s="85" t="s">
        <v>67</v>
      </c>
      <c r="K65" s="85" t="s">
        <v>67</v>
      </c>
      <c r="L65" s="84" t="str">
        <f>IF(ISNONTEXT(VLOOKUP(AimsData[[#This Row],[Student Reference]],Comments!$B$7:$C$1500,2,0)),"",VLOOKUP(AimsData[[#This Row],[Student Reference]],Comments!$B$7:$C$1500,2,0))</f>
        <v/>
      </c>
    </row>
    <row r="66" spans="1:12" x14ac:dyDescent="0.4">
      <c r="A66" s="85" t="s">
        <v>390</v>
      </c>
      <c r="B66" s="86">
        <v>17</v>
      </c>
      <c r="C66" s="85" t="s">
        <v>115</v>
      </c>
      <c r="D66" s="85" t="s">
        <v>116</v>
      </c>
      <c r="E66" s="85">
        <v>15.3</v>
      </c>
      <c r="F66" s="85" t="s">
        <v>85</v>
      </c>
      <c r="G66" s="85" t="s">
        <v>86</v>
      </c>
      <c r="H66" s="85" t="s">
        <v>86</v>
      </c>
      <c r="I66" s="83" t="s">
        <v>66</v>
      </c>
      <c r="J66" s="85" t="s">
        <v>67</v>
      </c>
      <c r="K66" s="85" t="s">
        <v>67</v>
      </c>
      <c r="L66" s="84" t="str">
        <f>IF(ISNONTEXT(VLOOKUP(AimsData[[#This Row],[Student Reference]],Comments!$B$7:$C$1500,2,0)),"",VLOOKUP(AimsData[[#This Row],[Student Reference]],Comments!$B$7:$C$1500,2,0))</f>
        <v/>
      </c>
    </row>
    <row r="67" spans="1:12" x14ac:dyDescent="0.4">
      <c r="A67" s="85" t="s">
        <v>390</v>
      </c>
      <c r="B67" s="86">
        <v>17</v>
      </c>
      <c r="C67" s="85" t="s">
        <v>130</v>
      </c>
      <c r="D67" s="85" t="s">
        <v>131</v>
      </c>
      <c r="E67" s="85">
        <v>8.1</v>
      </c>
      <c r="F67" s="85" t="s">
        <v>85</v>
      </c>
      <c r="G67" s="85" t="s">
        <v>86</v>
      </c>
      <c r="H67" s="85" t="s">
        <v>86</v>
      </c>
      <c r="I67" s="83" t="s">
        <v>66</v>
      </c>
      <c r="J67" s="85" t="s">
        <v>67</v>
      </c>
      <c r="K67" s="85" t="s">
        <v>67</v>
      </c>
      <c r="L67" s="84" t="str">
        <f>IF(ISNONTEXT(VLOOKUP(AimsData[[#This Row],[Student Reference]],Comments!$B$7:$C$1500,2,0)),"",VLOOKUP(AimsData[[#This Row],[Student Reference]],Comments!$B$7:$C$1500,2,0))</f>
        <v/>
      </c>
    </row>
    <row r="68" spans="1:12" x14ac:dyDescent="0.4">
      <c r="A68" s="85" t="s">
        <v>391</v>
      </c>
      <c r="B68" s="86">
        <v>16</v>
      </c>
      <c r="C68" s="85" t="s">
        <v>79</v>
      </c>
      <c r="D68" s="85" t="s">
        <v>80</v>
      </c>
      <c r="E68" s="85">
        <v>2.1</v>
      </c>
      <c r="F68" s="85" t="s">
        <v>64</v>
      </c>
      <c r="G68" s="85" t="s">
        <v>65</v>
      </c>
      <c r="H68" s="85" t="s">
        <v>120</v>
      </c>
      <c r="I68" s="83" t="s">
        <v>70</v>
      </c>
      <c r="J68" s="85" t="s">
        <v>67</v>
      </c>
      <c r="K68" s="85" t="s">
        <v>67</v>
      </c>
      <c r="L68" s="84" t="str">
        <f>IF(ISNONTEXT(VLOOKUP(AimsData[[#This Row],[Student Reference]],Comments!$B$7:$C$1500,2,0)),"",VLOOKUP(AimsData[[#This Row],[Student Reference]],Comments!$B$7:$C$1500,2,0))</f>
        <v/>
      </c>
    </row>
    <row r="69" spans="1:12" x14ac:dyDescent="0.4">
      <c r="A69" s="85" t="s">
        <v>391</v>
      </c>
      <c r="B69" s="86">
        <v>16</v>
      </c>
      <c r="C69" s="85" t="s">
        <v>75</v>
      </c>
      <c r="D69" s="85" t="s">
        <v>76</v>
      </c>
      <c r="E69" s="85">
        <v>2.1</v>
      </c>
      <c r="F69" s="85" t="s">
        <v>123</v>
      </c>
      <c r="G69" s="85" t="s">
        <v>65</v>
      </c>
      <c r="H69" s="85" t="s">
        <v>65</v>
      </c>
      <c r="I69" s="83" t="s">
        <v>66</v>
      </c>
      <c r="J69" s="85" t="s">
        <v>67</v>
      </c>
      <c r="K69" s="85" t="s">
        <v>67</v>
      </c>
      <c r="L69" s="84" t="str">
        <f>IF(ISNONTEXT(VLOOKUP(AimsData[[#This Row],[Student Reference]],Comments!$B$7:$C$1500,2,0)),"",VLOOKUP(AimsData[[#This Row],[Student Reference]],Comments!$B$7:$C$1500,2,0))</f>
        <v/>
      </c>
    </row>
    <row r="70" spans="1:12" x14ac:dyDescent="0.4">
      <c r="A70" s="85" t="s">
        <v>391</v>
      </c>
      <c r="B70" s="86">
        <v>16</v>
      </c>
      <c r="C70" s="85" t="s">
        <v>132</v>
      </c>
      <c r="D70" s="85" t="s">
        <v>133</v>
      </c>
      <c r="E70" s="85">
        <v>10.1</v>
      </c>
      <c r="F70" s="85" t="s">
        <v>64</v>
      </c>
      <c r="G70" s="85" t="s">
        <v>65</v>
      </c>
      <c r="H70" s="85" t="s">
        <v>65</v>
      </c>
      <c r="I70" s="83" t="s">
        <v>66</v>
      </c>
      <c r="J70" s="85" t="s">
        <v>67</v>
      </c>
      <c r="K70" s="85" t="s">
        <v>67</v>
      </c>
      <c r="L70" s="84" t="str">
        <f>IF(ISNONTEXT(VLOOKUP(AimsData[[#This Row],[Student Reference]],Comments!$B$7:$C$1500,2,0)),"",VLOOKUP(AimsData[[#This Row],[Student Reference]],Comments!$B$7:$C$1500,2,0))</f>
        <v/>
      </c>
    </row>
    <row r="71" spans="1:12" x14ac:dyDescent="0.4">
      <c r="A71" s="85" t="s">
        <v>391</v>
      </c>
      <c r="B71" s="86">
        <v>16</v>
      </c>
      <c r="C71" s="85" t="s">
        <v>77</v>
      </c>
      <c r="D71" s="85" t="s">
        <v>78</v>
      </c>
      <c r="E71" s="85">
        <v>15.3</v>
      </c>
      <c r="F71" s="85" t="s">
        <v>64</v>
      </c>
      <c r="G71" s="85" t="s">
        <v>65</v>
      </c>
      <c r="H71" s="85" t="s">
        <v>65</v>
      </c>
      <c r="I71" s="83" t="s">
        <v>66</v>
      </c>
      <c r="J71" s="85" t="s">
        <v>67</v>
      </c>
      <c r="K71" s="85" t="s">
        <v>67</v>
      </c>
      <c r="L71" s="84" t="str">
        <f>IF(ISNONTEXT(VLOOKUP(AimsData[[#This Row],[Student Reference]],Comments!$B$7:$C$1500,2,0)),"",VLOOKUP(AimsData[[#This Row],[Student Reference]],Comments!$B$7:$C$1500,2,0))</f>
        <v/>
      </c>
    </row>
    <row r="72" spans="1:12" x14ac:dyDescent="0.4">
      <c r="A72" s="85" t="s">
        <v>391</v>
      </c>
      <c r="B72" s="86">
        <v>16</v>
      </c>
      <c r="C72" s="85" t="s">
        <v>125</v>
      </c>
      <c r="D72" s="85" t="s">
        <v>126</v>
      </c>
      <c r="E72" s="85">
        <v>8.1</v>
      </c>
      <c r="F72" s="85" t="s">
        <v>64</v>
      </c>
      <c r="G72" s="85" t="s">
        <v>65</v>
      </c>
      <c r="H72" s="85" t="s">
        <v>65</v>
      </c>
      <c r="I72" s="83" t="s">
        <v>66</v>
      </c>
      <c r="J72" s="85" t="s">
        <v>67</v>
      </c>
      <c r="K72" s="85" t="s">
        <v>67</v>
      </c>
      <c r="L72" s="84" t="str">
        <f>IF(ISNONTEXT(VLOOKUP(AimsData[[#This Row],[Student Reference]],Comments!$B$7:$C$1500,2,0)),"",VLOOKUP(AimsData[[#This Row],[Student Reference]],Comments!$B$7:$C$1500,2,0))</f>
        <v/>
      </c>
    </row>
    <row r="73" spans="1:12" x14ac:dyDescent="0.4">
      <c r="A73" s="85" t="s">
        <v>392</v>
      </c>
      <c r="B73" s="86">
        <v>16</v>
      </c>
      <c r="C73" s="85" t="s">
        <v>62</v>
      </c>
      <c r="D73" s="85" t="s">
        <v>63</v>
      </c>
      <c r="E73" s="85">
        <v>2.1</v>
      </c>
      <c r="F73" s="85" t="s">
        <v>64</v>
      </c>
      <c r="G73" s="85" t="s">
        <v>65</v>
      </c>
      <c r="H73" s="85" t="s">
        <v>65</v>
      </c>
      <c r="I73" s="83" t="s">
        <v>66</v>
      </c>
      <c r="J73" s="85" t="s">
        <v>67</v>
      </c>
      <c r="K73" s="85" t="s">
        <v>67</v>
      </c>
      <c r="L73" s="84" t="str">
        <f>IF(ISNONTEXT(VLOOKUP(AimsData[[#This Row],[Student Reference]],Comments!$B$7:$C$1500,2,0)),"",VLOOKUP(AimsData[[#This Row],[Student Reference]],Comments!$B$7:$C$1500,2,0))</f>
        <v/>
      </c>
    </row>
    <row r="74" spans="1:12" x14ac:dyDescent="0.4">
      <c r="A74" s="85" t="s">
        <v>392</v>
      </c>
      <c r="B74" s="86">
        <v>16</v>
      </c>
      <c r="C74" s="85" t="s">
        <v>68</v>
      </c>
      <c r="D74" s="85" t="s">
        <v>69</v>
      </c>
      <c r="E74" s="85">
        <v>6.1</v>
      </c>
      <c r="F74" s="85" t="s">
        <v>64</v>
      </c>
      <c r="G74" s="85" t="s">
        <v>65</v>
      </c>
      <c r="H74" s="85" t="s">
        <v>65</v>
      </c>
      <c r="I74" s="83" t="s">
        <v>70</v>
      </c>
      <c r="J74" s="85" t="s">
        <v>67</v>
      </c>
      <c r="K74" s="85" t="s">
        <v>67</v>
      </c>
      <c r="L74" s="84" t="str">
        <f>IF(ISNONTEXT(VLOOKUP(AimsData[[#This Row],[Student Reference]],Comments!$B$7:$C$1500,2,0)),"",VLOOKUP(AimsData[[#This Row],[Student Reference]],Comments!$B$7:$C$1500,2,0))</f>
        <v/>
      </c>
    </row>
    <row r="75" spans="1:12" x14ac:dyDescent="0.4">
      <c r="A75" s="85" t="s">
        <v>392</v>
      </c>
      <c r="B75" s="86">
        <v>16</v>
      </c>
      <c r="C75" s="85" t="s">
        <v>81</v>
      </c>
      <c r="D75" s="85" t="s">
        <v>82</v>
      </c>
      <c r="E75" s="85">
        <v>2.1</v>
      </c>
      <c r="F75" s="85" t="s">
        <v>64</v>
      </c>
      <c r="G75" s="85" t="s">
        <v>65</v>
      </c>
      <c r="H75" s="85" t="s">
        <v>65</v>
      </c>
      <c r="I75" s="83" t="s">
        <v>66</v>
      </c>
      <c r="J75" s="85" t="s">
        <v>67</v>
      </c>
      <c r="K75" s="85" t="s">
        <v>67</v>
      </c>
      <c r="L75" s="84" t="str">
        <f>IF(ISNONTEXT(VLOOKUP(AimsData[[#This Row],[Student Reference]],Comments!$B$7:$C$1500,2,0)),"",VLOOKUP(AimsData[[#This Row],[Student Reference]],Comments!$B$7:$C$1500,2,0))</f>
        <v/>
      </c>
    </row>
    <row r="76" spans="1:12" x14ac:dyDescent="0.4">
      <c r="A76" s="85" t="s">
        <v>392</v>
      </c>
      <c r="B76" s="86">
        <v>16</v>
      </c>
      <c r="C76" s="85" t="s">
        <v>73</v>
      </c>
      <c r="D76" s="85" t="s">
        <v>74</v>
      </c>
      <c r="E76" s="85">
        <v>2.2000000000000002</v>
      </c>
      <c r="F76" s="85" t="s">
        <v>64</v>
      </c>
      <c r="G76" s="85" t="s">
        <v>65</v>
      </c>
      <c r="H76" s="85" t="s">
        <v>65</v>
      </c>
      <c r="I76" s="83" t="s">
        <v>66</v>
      </c>
      <c r="J76" s="85" t="s">
        <v>67</v>
      </c>
      <c r="K76" s="85" t="s">
        <v>67</v>
      </c>
      <c r="L76" s="84" t="str">
        <f>IF(ISNONTEXT(VLOOKUP(AimsData[[#This Row],[Student Reference]],Comments!$B$7:$C$1500,2,0)),"",VLOOKUP(AimsData[[#This Row],[Student Reference]],Comments!$B$7:$C$1500,2,0))</f>
        <v/>
      </c>
    </row>
    <row r="77" spans="1:12" x14ac:dyDescent="0.4">
      <c r="A77" s="85" t="s">
        <v>393</v>
      </c>
      <c r="B77" s="86">
        <v>17</v>
      </c>
      <c r="C77" s="85" t="s">
        <v>97</v>
      </c>
      <c r="D77" s="85" t="s">
        <v>98</v>
      </c>
      <c r="E77" s="85">
        <v>6.1</v>
      </c>
      <c r="F77" s="85" t="s">
        <v>134</v>
      </c>
      <c r="G77" s="85" t="s">
        <v>86</v>
      </c>
      <c r="H77" s="85" t="s">
        <v>86</v>
      </c>
      <c r="I77" s="83" t="s">
        <v>70</v>
      </c>
      <c r="J77" s="85" t="s">
        <v>67</v>
      </c>
      <c r="K77" s="85" t="s">
        <v>67</v>
      </c>
      <c r="L77" s="84" t="str">
        <f>IF(ISNONTEXT(VLOOKUP(AimsData[[#This Row],[Student Reference]],Comments!$B$7:$C$1500,2,0)),"",VLOOKUP(AimsData[[#This Row],[Student Reference]],Comments!$B$7:$C$1500,2,0))</f>
        <v/>
      </c>
    </row>
    <row r="78" spans="1:12" x14ac:dyDescent="0.4">
      <c r="A78" s="85" t="s">
        <v>393</v>
      </c>
      <c r="B78" s="86">
        <v>17</v>
      </c>
      <c r="C78" s="85" t="s">
        <v>135</v>
      </c>
      <c r="D78" s="85" t="s">
        <v>136</v>
      </c>
      <c r="E78" s="85">
        <v>2.1</v>
      </c>
      <c r="F78" s="85" t="s">
        <v>85</v>
      </c>
      <c r="G78" s="85" t="s">
        <v>86</v>
      </c>
      <c r="H78" s="85" t="s">
        <v>86</v>
      </c>
      <c r="I78" s="83" t="s">
        <v>96</v>
      </c>
      <c r="J78" s="85" t="s">
        <v>67</v>
      </c>
      <c r="K78" s="85" t="s">
        <v>67</v>
      </c>
      <c r="L78" s="84" t="str">
        <f>IF(ISNONTEXT(VLOOKUP(AimsData[[#This Row],[Student Reference]],Comments!$B$7:$C$1500,2,0)),"",VLOOKUP(AimsData[[#This Row],[Student Reference]],Comments!$B$7:$C$1500,2,0))</f>
        <v/>
      </c>
    </row>
    <row r="79" spans="1:12" x14ac:dyDescent="0.4">
      <c r="A79" s="85" t="s">
        <v>393</v>
      </c>
      <c r="B79" s="86">
        <v>17</v>
      </c>
      <c r="C79" s="85" t="s">
        <v>115</v>
      </c>
      <c r="D79" s="85" t="s">
        <v>116</v>
      </c>
      <c r="E79" s="85">
        <v>15.3</v>
      </c>
      <c r="F79" s="85" t="s">
        <v>85</v>
      </c>
      <c r="G79" s="85" t="s">
        <v>86</v>
      </c>
      <c r="H79" s="85" t="s">
        <v>86</v>
      </c>
      <c r="I79" s="83" t="s">
        <v>66</v>
      </c>
      <c r="J79" s="85" t="s">
        <v>67</v>
      </c>
      <c r="K79" s="85" t="s">
        <v>117</v>
      </c>
      <c r="L79" s="84" t="str">
        <f>IF(ISNONTEXT(VLOOKUP(AimsData[[#This Row],[Student Reference]],Comments!$B$7:$C$1500,2,0)),"",VLOOKUP(AimsData[[#This Row],[Student Reference]],Comments!$B$7:$C$1500,2,0))</f>
        <v/>
      </c>
    </row>
    <row r="80" spans="1:12" x14ac:dyDescent="0.4">
      <c r="A80" s="85" t="s">
        <v>393</v>
      </c>
      <c r="B80" s="86">
        <v>17</v>
      </c>
      <c r="C80" s="85" t="s">
        <v>130</v>
      </c>
      <c r="D80" s="85" t="s">
        <v>131</v>
      </c>
      <c r="E80" s="85">
        <v>8.1</v>
      </c>
      <c r="F80" s="85" t="s">
        <v>85</v>
      </c>
      <c r="G80" s="85" t="s">
        <v>86</v>
      </c>
      <c r="H80" s="85" t="s">
        <v>86</v>
      </c>
      <c r="I80" s="83" t="s">
        <v>66</v>
      </c>
      <c r="J80" s="85" t="s">
        <v>67</v>
      </c>
      <c r="K80" s="85" t="s">
        <v>67</v>
      </c>
      <c r="L80" s="84" t="str">
        <f>IF(ISNONTEXT(VLOOKUP(AimsData[[#This Row],[Student Reference]],Comments!$B$7:$C$1500,2,0)),"",VLOOKUP(AimsData[[#This Row],[Student Reference]],Comments!$B$7:$C$1500,2,0))</f>
        <v/>
      </c>
    </row>
    <row r="81" spans="1:12" x14ac:dyDescent="0.4">
      <c r="A81" s="85" t="s">
        <v>394</v>
      </c>
      <c r="B81" s="86">
        <v>17</v>
      </c>
      <c r="C81" s="85" t="s">
        <v>93</v>
      </c>
      <c r="D81" s="85" t="s">
        <v>94</v>
      </c>
      <c r="E81" s="85">
        <v>2.2000000000000002</v>
      </c>
      <c r="F81" s="85" t="s">
        <v>85</v>
      </c>
      <c r="G81" s="85" t="s">
        <v>86</v>
      </c>
      <c r="H81" s="85" t="s">
        <v>86</v>
      </c>
      <c r="I81" s="83" t="s">
        <v>66</v>
      </c>
      <c r="J81" s="85" t="s">
        <v>67</v>
      </c>
      <c r="K81" s="85" t="s">
        <v>67</v>
      </c>
      <c r="L81" s="84" t="str">
        <f>IF(ISNONTEXT(VLOOKUP(AimsData[[#This Row],[Student Reference]],Comments!$B$7:$C$1500,2,0)),"",VLOOKUP(AimsData[[#This Row],[Student Reference]],Comments!$B$7:$C$1500,2,0))</f>
        <v/>
      </c>
    </row>
    <row r="82" spans="1:12" x14ac:dyDescent="0.4">
      <c r="A82" s="85" t="s">
        <v>394</v>
      </c>
      <c r="B82" s="86">
        <v>17</v>
      </c>
      <c r="C82" s="85" t="s">
        <v>107</v>
      </c>
      <c r="D82" s="85" t="s">
        <v>108</v>
      </c>
      <c r="E82" s="85">
        <v>2.1</v>
      </c>
      <c r="F82" s="85" t="s">
        <v>85</v>
      </c>
      <c r="G82" s="85" t="s">
        <v>65</v>
      </c>
      <c r="H82" s="85" t="s">
        <v>120</v>
      </c>
      <c r="I82" s="83" t="s">
        <v>96</v>
      </c>
      <c r="J82" s="85" t="s">
        <v>67</v>
      </c>
      <c r="K82" s="85" t="s">
        <v>67</v>
      </c>
      <c r="L82" s="84" t="str">
        <f>IF(ISNONTEXT(VLOOKUP(AimsData[[#This Row],[Student Reference]],Comments!$B$7:$C$1500,2,0)),"",VLOOKUP(AimsData[[#This Row],[Student Reference]],Comments!$B$7:$C$1500,2,0))</f>
        <v/>
      </c>
    </row>
    <row r="83" spans="1:12" x14ac:dyDescent="0.4">
      <c r="A83" s="85" t="s">
        <v>394</v>
      </c>
      <c r="B83" s="86">
        <v>17</v>
      </c>
      <c r="C83" s="85" t="s">
        <v>102</v>
      </c>
      <c r="D83" s="85" t="s">
        <v>103</v>
      </c>
      <c r="E83" s="85">
        <v>2.1</v>
      </c>
      <c r="F83" s="85" t="s">
        <v>85</v>
      </c>
      <c r="G83" s="85" t="s">
        <v>86</v>
      </c>
      <c r="H83" s="85" t="s">
        <v>86</v>
      </c>
      <c r="I83" s="83" t="s">
        <v>66</v>
      </c>
      <c r="J83" s="85" t="s">
        <v>67</v>
      </c>
      <c r="K83" s="85" t="s">
        <v>67</v>
      </c>
      <c r="L83" s="84" t="str">
        <f>IF(ISNONTEXT(VLOOKUP(AimsData[[#This Row],[Student Reference]],Comments!$B$7:$C$1500,2,0)),"",VLOOKUP(AimsData[[#This Row],[Student Reference]],Comments!$B$7:$C$1500,2,0))</f>
        <v/>
      </c>
    </row>
    <row r="84" spans="1:12" x14ac:dyDescent="0.4">
      <c r="A84" s="85" t="s">
        <v>394</v>
      </c>
      <c r="B84" s="86">
        <v>17</v>
      </c>
      <c r="C84" s="85" t="s">
        <v>137</v>
      </c>
      <c r="D84" s="85" t="s">
        <v>138</v>
      </c>
      <c r="E84" s="85">
        <v>10.4</v>
      </c>
      <c r="F84" s="85" t="s">
        <v>85</v>
      </c>
      <c r="G84" s="85" t="s">
        <v>86</v>
      </c>
      <c r="H84" s="85" t="s">
        <v>86</v>
      </c>
      <c r="I84" s="83" t="s">
        <v>66</v>
      </c>
      <c r="J84" s="85" t="s">
        <v>67</v>
      </c>
      <c r="K84" s="85" t="s">
        <v>67</v>
      </c>
      <c r="L84" s="84" t="str">
        <f>IF(ISNONTEXT(VLOOKUP(AimsData[[#This Row],[Student Reference]],Comments!$B$7:$C$1500,2,0)),"",VLOOKUP(AimsData[[#This Row],[Student Reference]],Comments!$B$7:$C$1500,2,0))</f>
        <v/>
      </c>
    </row>
    <row r="85" spans="1:12" x14ac:dyDescent="0.4">
      <c r="A85" s="85" t="s">
        <v>395</v>
      </c>
      <c r="B85" s="86">
        <v>17</v>
      </c>
      <c r="C85" s="85" t="s">
        <v>139</v>
      </c>
      <c r="D85" s="85" t="s">
        <v>140</v>
      </c>
      <c r="E85" s="85">
        <v>1.3</v>
      </c>
      <c r="F85" s="85" t="s">
        <v>85</v>
      </c>
      <c r="G85" s="85" t="s">
        <v>86</v>
      </c>
      <c r="H85" s="85" t="s">
        <v>86</v>
      </c>
      <c r="I85" s="83" t="s">
        <v>66</v>
      </c>
      <c r="J85" s="85" t="s">
        <v>67</v>
      </c>
      <c r="K85" s="85" t="s">
        <v>67</v>
      </c>
      <c r="L85" s="84" t="str">
        <f>IF(ISNONTEXT(VLOOKUP(AimsData[[#This Row],[Student Reference]],Comments!$B$7:$C$1500,2,0)),"",VLOOKUP(AimsData[[#This Row],[Student Reference]],Comments!$B$7:$C$1500,2,0))</f>
        <v/>
      </c>
    </row>
    <row r="86" spans="1:12" x14ac:dyDescent="0.4">
      <c r="A86" s="85" t="s">
        <v>395</v>
      </c>
      <c r="B86" s="86">
        <v>17</v>
      </c>
      <c r="C86" s="85" t="s">
        <v>128</v>
      </c>
      <c r="D86" s="85" t="s">
        <v>129</v>
      </c>
      <c r="E86" s="85">
        <v>1.3</v>
      </c>
      <c r="F86" s="85" t="s">
        <v>85</v>
      </c>
      <c r="G86" s="85" t="s">
        <v>86</v>
      </c>
      <c r="H86" s="85" t="s">
        <v>86</v>
      </c>
      <c r="I86" s="83" t="s">
        <v>66</v>
      </c>
      <c r="J86" s="85" t="s">
        <v>67</v>
      </c>
      <c r="K86" s="85" t="s">
        <v>67</v>
      </c>
      <c r="L86" s="84" t="str">
        <f>IF(ISNONTEXT(VLOOKUP(AimsData[[#This Row],[Student Reference]],Comments!$B$7:$C$1500,2,0)),"",VLOOKUP(AimsData[[#This Row],[Student Reference]],Comments!$B$7:$C$1500,2,0))</f>
        <v/>
      </c>
    </row>
    <row r="87" spans="1:12" x14ac:dyDescent="0.4">
      <c r="A87" s="85" t="s">
        <v>395</v>
      </c>
      <c r="B87" s="86">
        <v>17</v>
      </c>
      <c r="C87" s="85" t="s">
        <v>135</v>
      </c>
      <c r="D87" s="85" t="s">
        <v>136</v>
      </c>
      <c r="E87" s="85">
        <v>2.1</v>
      </c>
      <c r="F87" s="85" t="s">
        <v>85</v>
      </c>
      <c r="G87" s="85" t="s">
        <v>86</v>
      </c>
      <c r="H87" s="85" t="s">
        <v>86</v>
      </c>
      <c r="I87" s="83" t="s">
        <v>66</v>
      </c>
      <c r="J87" s="85" t="s">
        <v>67</v>
      </c>
      <c r="K87" s="85" t="s">
        <v>67</v>
      </c>
      <c r="L87" s="84" t="str">
        <f>IF(ISNONTEXT(VLOOKUP(AimsData[[#This Row],[Student Reference]],Comments!$B$7:$C$1500,2,0)),"",VLOOKUP(AimsData[[#This Row],[Student Reference]],Comments!$B$7:$C$1500,2,0))</f>
        <v/>
      </c>
    </row>
    <row r="88" spans="1:12" x14ac:dyDescent="0.4">
      <c r="A88" s="85" t="s">
        <v>395</v>
      </c>
      <c r="B88" s="86">
        <v>17</v>
      </c>
      <c r="C88" s="85" t="s">
        <v>91</v>
      </c>
      <c r="D88" s="85" t="s">
        <v>92</v>
      </c>
      <c r="E88" s="85">
        <v>9.1999999999999993</v>
      </c>
      <c r="F88" s="85" t="s">
        <v>85</v>
      </c>
      <c r="G88" s="85" t="s">
        <v>65</v>
      </c>
      <c r="H88" s="85" t="s">
        <v>95</v>
      </c>
      <c r="I88" s="83" t="s">
        <v>96</v>
      </c>
      <c r="J88" s="85" t="s">
        <v>67</v>
      </c>
      <c r="K88" s="85" t="s">
        <v>67</v>
      </c>
      <c r="L88" s="84" t="str">
        <f>IF(ISNONTEXT(VLOOKUP(AimsData[[#This Row],[Student Reference]],Comments!$B$7:$C$1500,2,0)),"",VLOOKUP(AimsData[[#This Row],[Student Reference]],Comments!$B$7:$C$1500,2,0))</f>
        <v/>
      </c>
    </row>
    <row r="89" spans="1:12" x14ac:dyDescent="0.4">
      <c r="A89" s="85" t="s">
        <v>396</v>
      </c>
      <c r="B89" s="86">
        <v>17</v>
      </c>
      <c r="C89" s="85" t="s">
        <v>135</v>
      </c>
      <c r="D89" s="85" t="s">
        <v>136</v>
      </c>
      <c r="E89" s="85">
        <v>2.1</v>
      </c>
      <c r="F89" s="85" t="s">
        <v>85</v>
      </c>
      <c r="G89" s="85" t="s">
        <v>86</v>
      </c>
      <c r="H89" s="85" t="s">
        <v>86</v>
      </c>
      <c r="I89" s="83" t="s">
        <v>66</v>
      </c>
      <c r="J89" s="85" t="s">
        <v>67</v>
      </c>
      <c r="K89" s="85" t="s">
        <v>67</v>
      </c>
      <c r="L89" s="84" t="str">
        <f>IF(ISNONTEXT(VLOOKUP(AimsData[[#This Row],[Student Reference]],Comments!$B$7:$C$1500,2,0)),"",VLOOKUP(AimsData[[#This Row],[Student Reference]],Comments!$B$7:$C$1500,2,0))</f>
        <v/>
      </c>
    </row>
    <row r="90" spans="1:12" x14ac:dyDescent="0.4">
      <c r="A90" s="85" t="s">
        <v>396</v>
      </c>
      <c r="B90" s="86">
        <v>17</v>
      </c>
      <c r="C90" s="85" t="s">
        <v>141</v>
      </c>
      <c r="D90" s="85" t="s">
        <v>142</v>
      </c>
      <c r="E90" s="85">
        <v>12.1</v>
      </c>
      <c r="F90" s="85" t="s">
        <v>85</v>
      </c>
      <c r="G90" s="85" t="s">
        <v>86</v>
      </c>
      <c r="H90" s="85" t="s">
        <v>86</v>
      </c>
      <c r="I90" s="83" t="s">
        <v>66</v>
      </c>
      <c r="J90" s="85" t="s">
        <v>67</v>
      </c>
      <c r="K90" s="85" t="s">
        <v>67</v>
      </c>
      <c r="L90" s="84" t="str">
        <f>IF(ISNONTEXT(VLOOKUP(AimsData[[#This Row],[Student Reference]],Comments!$B$7:$C$1500,2,0)),"",VLOOKUP(AimsData[[#This Row],[Student Reference]],Comments!$B$7:$C$1500,2,0))</f>
        <v/>
      </c>
    </row>
    <row r="91" spans="1:12" x14ac:dyDescent="0.4">
      <c r="A91" s="85" t="s">
        <v>396</v>
      </c>
      <c r="B91" s="86">
        <v>17</v>
      </c>
      <c r="C91" s="85" t="s">
        <v>104</v>
      </c>
      <c r="D91" s="85" t="s">
        <v>105</v>
      </c>
      <c r="E91" s="85">
        <v>2.1</v>
      </c>
      <c r="F91" s="85" t="s">
        <v>85</v>
      </c>
      <c r="G91" s="85" t="s">
        <v>65</v>
      </c>
      <c r="H91" s="85" t="s">
        <v>95</v>
      </c>
      <c r="I91" s="83" t="s">
        <v>96</v>
      </c>
      <c r="J91" s="85" t="s">
        <v>67</v>
      </c>
      <c r="K91" s="85" t="s">
        <v>67</v>
      </c>
      <c r="L91" s="84" t="str">
        <f>IF(ISNONTEXT(VLOOKUP(AimsData[[#This Row],[Student Reference]],Comments!$B$7:$C$1500,2,0)),"",VLOOKUP(AimsData[[#This Row],[Student Reference]],Comments!$B$7:$C$1500,2,0))</f>
        <v/>
      </c>
    </row>
    <row r="92" spans="1:12" x14ac:dyDescent="0.4">
      <c r="A92" s="85" t="s">
        <v>396</v>
      </c>
      <c r="B92" s="86">
        <v>17</v>
      </c>
      <c r="C92" s="85" t="s">
        <v>137</v>
      </c>
      <c r="D92" s="85" t="s">
        <v>138</v>
      </c>
      <c r="E92" s="85">
        <v>10.4</v>
      </c>
      <c r="F92" s="85" t="s">
        <v>85</v>
      </c>
      <c r="G92" s="85" t="s">
        <v>86</v>
      </c>
      <c r="H92" s="85" t="s">
        <v>86</v>
      </c>
      <c r="I92" s="83" t="s">
        <v>66</v>
      </c>
      <c r="J92" s="85" t="s">
        <v>67</v>
      </c>
      <c r="K92" s="85" t="s">
        <v>67</v>
      </c>
      <c r="L92" s="84" t="str">
        <f>IF(ISNONTEXT(VLOOKUP(AimsData[[#This Row],[Student Reference]],Comments!$B$7:$C$1500,2,0)),"",VLOOKUP(AimsData[[#This Row],[Student Reference]],Comments!$B$7:$C$1500,2,0))</f>
        <v/>
      </c>
    </row>
    <row r="93" spans="1:12" x14ac:dyDescent="0.4">
      <c r="A93" s="85" t="s">
        <v>397</v>
      </c>
      <c r="B93" s="86">
        <v>16</v>
      </c>
      <c r="C93" s="85" t="s">
        <v>62</v>
      </c>
      <c r="D93" s="85" t="s">
        <v>63</v>
      </c>
      <c r="E93" s="85">
        <v>2.1</v>
      </c>
      <c r="F93" s="85" t="s">
        <v>64</v>
      </c>
      <c r="G93" s="85" t="s">
        <v>65</v>
      </c>
      <c r="H93" s="85" t="s">
        <v>65</v>
      </c>
      <c r="I93" s="83" t="s">
        <v>66</v>
      </c>
      <c r="J93" s="85" t="s">
        <v>67</v>
      </c>
      <c r="K93" s="85" t="s">
        <v>67</v>
      </c>
      <c r="L93" s="84" t="str">
        <f>IF(ISNONTEXT(VLOOKUP(AimsData[[#This Row],[Student Reference]],Comments!$B$7:$C$1500,2,0)),"",VLOOKUP(AimsData[[#This Row],[Student Reference]],Comments!$B$7:$C$1500,2,0))</f>
        <v/>
      </c>
    </row>
    <row r="94" spans="1:12" x14ac:dyDescent="0.4">
      <c r="A94" s="85" t="s">
        <v>397</v>
      </c>
      <c r="B94" s="86">
        <v>16</v>
      </c>
      <c r="C94" s="85" t="s">
        <v>121</v>
      </c>
      <c r="D94" s="85" t="s">
        <v>122</v>
      </c>
      <c r="E94" s="85">
        <v>12.1</v>
      </c>
      <c r="F94" s="85" t="s">
        <v>64</v>
      </c>
      <c r="G94" s="85" t="s">
        <v>65</v>
      </c>
      <c r="H94" s="85" t="s">
        <v>65</v>
      </c>
      <c r="I94" s="83" t="s">
        <v>66</v>
      </c>
      <c r="J94" s="85" t="s">
        <v>67</v>
      </c>
      <c r="K94" s="85" t="s">
        <v>67</v>
      </c>
      <c r="L94" s="84" t="str">
        <f>IF(ISNONTEXT(VLOOKUP(AimsData[[#This Row],[Student Reference]],Comments!$B$7:$C$1500,2,0)),"",VLOOKUP(AimsData[[#This Row],[Student Reference]],Comments!$B$7:$C$1500,2,0))</f>
        <v/>
      </c>
    </row>
    <row r="95" spans="1:12" x14ac:dyDescent="0.4">
      <c r="A95" s="85" t="s">
        <v>397</v>
      </c>
      <c r="B95" s="86">
        <v>16</v>
      </c>
      <c r="C95" s="85" t="s">
        <v>71</v>
      </c>
      <c r="D95" s="85" t="s">
        <v>72</v>
      </c>
      <c r="E95" s="85">
        <v>11.1</v>
      </c>
      <c r="F95" s="85" t="s">
        <v>64</v>
      </c>
      <c r="G95" s="85" t="s">
        <v>65</v>
      </c>
      <c r="H95" s="85" t="s">
        <v>65</v>
      </c>
      <c r="I95" s="83" t="s">
        <v>66</v>
      </c>
      <c r="J95" s="85" t="s">
        <v>67</v>
      </c>
      <c r="K95" s="85" t="s">
        <v>67</v>
      </c>
      <c r="L95" s="84" t="str">
        <f>IF(ISNONTEXT(VLOOKUP(AimsData[[#This Row],[Student Reference]],Comments!$B$7:$C$1500,2,0)),"",VLOOKUP(AimsData[[#This Row],[Student Reference]],Comments!$B$7:$C$1500,2,0))</f>
        <v/>
      </c>
    </row>
    <row r="96" spans="1:12" x14ac:dyDescent="0.4">
      <c r="A96" s="85" t="s">
        <v>397</v>
      </c>
      <c r="B96" s="86">
        <v>16</v>
      </c>
      <c r="C96" s="85" t="s">
        <v>73</v>
      </c>
      <c r="D96" s="85" t="s">
        <v>74</v>
      </c>
      <c r="E96" s="85">
        <v>2.2000000000000002</v>
      </c>
      <c r="F96" s="85" t="s">
        <v>64</v>
      </c>
      <c r="G96" s="85" t="s">
        <v>65</v>
      </c>
      <c r="H96" s="85" t="s">
        <v>65</v>
      </c>
      <c r="I96" s="83" t="s">
        <v>66</v>
      </c>
      <c r="J96" s="85" t="s">
        <v>67</v>
      </c>
      <c r="K96" s="85" t="s">
        <v>67</v>
      </c>
      <c r="L96" s="84" t="str">
        <f>IF(ISNONTEXT(VLOOKUP(AimsData[[#This Row],[Student Reference]],Comments!$B$7:$C$1500,2,0)),"",VLOOKUP(AimsData[[#This Row],[Student Reference]],Comments!$B$7:$C$1500,2,0))</f>
        <v/>
      </c>
    </row>
    <row r="97" spans="1:12" x14ac:dyDescent="0.4">
      <c r="A97" s="85" t="s">
        <v>398</v>
      </c>
      <c r="B97" s="86">
        <v>16</v>
      </c>
      <c r="C97" s="85" t="s">
        <v>75</v>
      </c>
      <c r="D97" s="85" t="s">
        <v>76</v>
      </c>
      <c r="E97" s="85">
        <v>2.1</v>
      </c>
      <c r="F97" s="85" t="s">
        <v>143</v>
      </c>
      <c r="G97" s="85" t="s">
        <v>65</v>
      </c>
      <c r="H97" s="85" t="s">
        <v>144</v>
      </c>
      <c r="I97" s="83" t="s">
        <v>96</v>
      </c>
      <c r="J97" s="85" t="s">
        <v>67</v>
      </c>
      <c r="K97" s="85" t="s">
        <v>67</v>
      </c>
      <c r="L97" s="84" t="str">
        <f>IF(ISNONTEXT(VLOOKUP(AimsData[[#This Row],[Student Reference]],Comments!$B$7:$C$1500,2,0)),"",VLOOKUP(AimsData[[#This Row],[Student Reference]],Comments!$B$7:$C$1500,2,0))</f>
        <v/>
      </c>
    </row>
    <row r="98" spans="1:12" x14ac:dyDescent="0.4">
      <c r="A98" s="85" t="s">
        <v>398</v>
      </c>
      <c r="B98" s="86">
        <v>16</v>
      </c>
      <c r="C98" s="85" t="s">
        <v>125</v>
      </c>
      <c r="D98" s="85" t="s">
        <v>126</v>
      </c>
      <c r="E98" s="85">
        <v>8.1</v>
      </c>
      <c r="F98" s="85" t="s">
        <v>143</v>
      </c>
      <c r="G98" s="85" t="s">
        <v>65</v>
      </c>
      <c r="H98" s="85" t="s">
        <v>144</v>
      </c>
      <c r="I98" s="83" t="s">
        <v>96</v>
      </c>
      <c r="J98" s="85" t="s">
        <v>67</v>
      </c>
      <c r="K98" s="85" t="s">
        <v>67</v>
      </c>
      <c r="L98" s="84" t="str">
        <f>IF(ISNONTEXT(VLOOKUP(AimsData[[#This Row],[Student Reference]],Comments!$B$7:$C$1500,2,0)),"",VLOOKUP(AimsData[[#This Row],[Student Reference]],Comments!$B$7:$C$1500,2,0))</f>
        <v/>
      </c>
    </row>
    <row r="99" spans="1:12" x14ac:dyDescent="0.4">
      <c r="A99" s="85" t="s">
        <v>398</v>
      </c>
      <c r="B99" s="86">
        <v>16</v>
      </c>
      <c r="C99" s="85" t="s">
        <v>113</v>
      </c>
      <c r="D99" s="85" t="s">
        <v>114</v>
      </c>
      <c r="E99" s="85">
        <v>9.3000000000000007</v>
      </c>
      <c r="F99" s="85" t="s">
        <v>143</v>
      </c>
      <c r="G99" s="85" t="s">
        <v>65</v>
      </c>
      <c r="H99" s="85" t="s">
        <v>144</v>
      </c>
      <c r="I99" s="83" t="s">
        <v>96</v>
      </c>
      <c r="J99" s="85" t="s">
        <v>67</v>
      </c>
      <c r="K99" s="85" t="s">
        <v>67</v>
      </c>
      <c r="L99" s="84" t="str">
        <f>IF(ISNONTEXT(VLOOKUP(AimsData[[#This Row],[Student Reference]],Comments!$B$7:$C$1500,2,0)),"",VLOOKUP(AimsData[[#This Row],[Student Reference]],Comments!$B$7:$C$1500,2,0))</f>
        <v/>
      </c>
    </row>
    <row r="100" spans="1:12" x14ac:dyDescent="0.4">
      <c r="A100" s="85" t="s">
        <v>399</v>
      </c>
      <c r="B100" s="86">
        <v>16</v>
      </c>
      <c r="C100" s="85" t="s">
        <v>79</v>
      </c>
      <c r="D100" s="85" t="s">
        <v>80</v>
      </c>
      <c r="E100" s="85">
        <v>2.1</v>
      </c>
      <c r="F100" s="85" t="s">
        <v>64</v>
      </c>
      <c r="G100" s="85" t="s">
        <v>65</v>
      </c>
      <c r="H100" s="85" t="s">
        <v>65</v>
      </c>
      <c r="I100" s="83" t="s">
        <v>66</v>
      </c>
      <c r="J100" s="85" t="s">
        <v>67</v>
      </c>
      <c r="K100" s="85" t="s">
        <v>67</v>
      </c>
      <c r="L100" s="84" t="str">
        <f>IF(ISNONTEXT(VLOOKUP(AimsData[[#This Row],[Student Reference]],Comments!$B$7:$C$1500,2,0)),"",VLOOKUP(AimsData[[#This Row],[Student Reference]],Comments!$B$7:$C$1500,2,0))</f>
        <v/>
      </c>
    </row>
    <row r="101" spans="1:12" x14ac:dyDescent="0.4">
      <c r="A101" s="85" t="s">
        <v>399</v>
      </c>
      <c r="B101" s="86">
        <v>16</v>
      </c>
      <c r="C101" s="85" t="s">
        <v>75</v>
      </c>
      <c r="D101" s="85" t="s">
        <v>76</v>
      </c>
      <c r="E101" s="85">
        <v>2.1</v>
      </c>
      <c r="F101" s="85" t="s">
        <v>64</v>
      </c>
      <c r="G101" s="85" t="s">
        <v>65</v>
      </c>
      <c r="H101" s="85" t="s">
        <v>65</v>
      </c>
      <c r="I101" s="83" t="s">
        <v>66</v>
      </c>
      <c r="J101" s="85" t="s">
        <v>67</v>
      </c>
      <c r="K101" s="85" t="s">
        <v>67</v>
      </c>
      <c r="L101" s="84" t="str">
        <f>IF(ISNONTEXT(VLOOKUP(AimsData[[#This Row],[Student Reference]],Comments!$B$7:$C$1500,2,0)),"",VLOOKUP(AimsData[[#This Row],[Student Reference]],Comments!$B$7:$C$1500,2,0))</f>
        <v/>
      </c>
    </row>
    <row r="102" spans="1:12" x14ac:dyDescent="0.4">
      <c r="A102" s="85" t="s">
        <v>399</v>
      </c>
      <c r="B102" s="86">
        <v>16</v>
      </c>
      <c r="C102" s="85" t="s">
        <v>77</v>
      </c>
      <c r="D102" s="85" t="s">
        <v>78</v>
      </c>
      <c r="E102" s="85">
        <v>15.3</v>
      </c>
      <c r="F102" s="85" t="s">
        <v>64</v>
      </c>
      <c r="G102" s="85" t="s">
        <v>65</v>
      </c>
      <c r="H102" s="85" t="s">
        <v>65</v>
      </c>
      <c r="I102" s="83" t="s">
        <v>66</v>
      </c>
      <c r="J102" s="85" t="s">
        <v>67</v>
      </c>
      <c r="K102" s="85" t="s">
        <v>67</v>
      </c>
      <c r="L102" s="84" t="str">
        <f>IF(ISNONTEXT(VLOOKUP(AimsData[[#This Row],[Student Reference]],Comments!$B$7:$C$1500,2,0)),"",VLOOKUP(AimsData[[#This Row],[Student Reference]],Comments!$B$7:$C$1500,2,0))</f>
        <v/>
      </c>
    </row>
    <row r="103" spans="1:12" x14ac:dyDescent="0.4">
      <c r="A103" s="85" t="s">
        <v>399</v>
      </c>
      <c r="B103" s="86">
        <v>16</v>
      </c>
      <c r="C103" s="85" t="s">
        <v>125</v>
      </c>
      <c r="D103" s="85" t="s">
        <v>126</v>
      </c>
      <c r="E103" s="85">
        <v>8.1</v>
      </c>
      <c r="F103" s="85" t="s">
        <v>64</v>
      </c>
      <c r="G103" s="85" t="s">
        <v>65</v>
      </c>
      <c r="H103" s="85" t="s">
        <v>65</v>
      </c>
      <c r="I103" s="83" t="s">
        <v>66</v>
      </c>
      <c r="J103" s="85" t="s">
        <v>67</v>
      </c>
      <c r="K103" s="85" t="s">
        <v>67</v>
      </c>
      <c r="L103" s="84" t="str">
        <f>IF(ISNONTEXT(VLOOKUP(AimsData[[#This Row],[Student Reference]],Comments!$B$7:$C$1500,2,0)),"",VLOOKUP(AimsData[[#This Row],[Student Reference]],Comments!$B$7:$C$1500,2,0))</f>
        <v/>
      </c>
    </row>
    <row r="104" spans="1:12" x14ac:dyDescent="0.4">
      <c r="A104" s="85" t="s">
        <v>400</v>
      </c>
      <c r="B104" s="86">
        <v>17</v>
      </c>
      <c r="C104" s="85" t="s">
        <v>62</v>
      </c>
      <c r="D104" s="85" t="s">
        <v>63</v>
      </c>
      <c r="E104" s="85">
        <v>2.1</v>
      </c>
      <c r="F104" s="85" t="s">
        <v>124</v>
      </c>
      <c r="G104" s="85" t="s">
        <v>65</v>
      </c>
      <c r="H104" s="85" t="s">
        <v>65</v>
      </c>
      <c r="I104" s="83" t="s">
        <v>66</v>
      </c>
      <c r="J104" s="85" t="s">
        <v>67</v>
      </c>
      <c r="K104" s="85" t="s">
        <v>67</v>
      </c>
      <c r="L104" s="84" t="str">
        <f>IF(ISNONTEXT(VLOOKUP(AimsData[[#This Row],[Student Reference]],Comments!$B$7:$C$1500,2,0)),"",VLOOKUP(AimsData[[#This Row],[Student Reference]],Comments!$B$7:$C$1500,2,0))</f>
        <v/>
      </c>
    </row>
    <row r="105" spans="1:12" x14ac:dyDescent="0.4">
      <c r="A105" s="85" t="s">
        <v>400</v>
      </c>
      <c r="B105" s="86">
        <v>17</v>
      </c>
      <c r="C105" s="85" t="s">
        <v>77</v>
      </c>
      <c r="D105" s="85" t="s">
        <v>78</v>
      </c>
      <c r="E105" s="85">
        <v>15.3</v>
      </c>
      <c r="F105" s="85" t="s">
        <v>124</v>
      </c>
      <c r="G105" s="85" t="s">
        <v>65</v>
      </c>
      <c r="H105" s="85" t="s">
        <v>65</v>
      </c>
      <c r="I105" s="83" t="s">
        <v>66</v>
      </c>
      <c r="J105" s="85" t="s">
        <v>67</v>
      </c>
      <c r="K105" s="85" t="s">
        <v>67</v>
      </c>
      <c r="L105" s="84" t="str">
        <f>IF(ISNONTEXT(VLOOKUP(AimsData[[#This Row],[Student Reference]],Comments!$B$7:$C$1500,2,0)),"",VLOOKUP(AimsData[[#This Row],[Student Reference]],Comments!$B$7:$C$1500,2,0))</f>
        <v/>
      </c>
    </row>
    <row r="106" spans="1:12" x14ac:dyDescent="0.4">
      <c r="A106" s="85" t="s">
        <v>400</v>
      </c>
      <c r="B106" s="86">
        <v>17</v>
      </c>
      <c r="C106" s="85" t="s">
        <v>111</v>
      </c>
      <c r="D106" s="85" t="s">
        <v>112</v>
      </c>
      <c r="E106" s="85">
        <v>4.2</v>
      </c>
      <c r="F106" s="85" t="s">
        <v>124</v>
      </c>
      <c r="G106" s="85" t="s">
        <v>65</v>
      </c>
      <c r="H106" s="85" t="s">
        <v>65</v>
      </c>
      <c r="I106" s="83" t="s">
        <v>66</v>
      </c>
      <c r="J106" s="85" t="s">
        <v>67</v>
      </c>
      <c r="K106" s="85" t="s">
        <v>67</v>
      </c>
      <c r="L106" s="84" t="str">
        <f>IF(ISNONTEXT(VLOOKUP(AimsData[[#This Row],[Student Reference]],Comments!$B$7:$C$1500,2,0)),"",VLOOKUP(AimsData[[#This Row],[Student Reference]],Comments!$B$7:$C$1500,2,0))</f>
        <v/>
      </c>
    </row>
    <row r="107" spans="1:12" x14ac:dyDescent="0.4">
      <c r="A107" s="85" t="s">
        <v>400</v>
      </c>
      <c r="B107" s="86">
        <v>17</v>
      </c>
      <c r="C107" s="85" t="s">
        <v>73</v>
      </c>
      <c r="D107" s="85" t="s">
        <v>74</v>
      </c>
      <c r="E107" s="85">
        <v>2.2000000000000002</v>
      </c>
      <c r="F107" s="85" t="s">
        <v>124</v>
      </c>
      <c r="G107" s="85" t="s">
        <v>65</v>
      </c>
      <c r="H107" s="85" t="s">
        <v>65</v>
      </c>
      <c r="I107" s="83" t="s">
        <v>66</v>
      </c>
      <c r="J107" s="85" t="s">
        <v>67</v>
      </c>
      <c r="K107" s="85" t="s">
        <v>67</v>
      </c>
      <c r="L107" s="84" t="str">
        <f>IF(ISNONTEXT(VLOOKUP(AimsData[[#This Row],[Student Reference]],Comments!$B$7:$C$1500,2,0)),"",VLOOKUP(AimsData[[#This Row],[Student Reference]],Comments!$B$7:$C$1500,2,0))</f>
        <v/>
      </c>
    </row>
    <row r="108" spans="1:12" x14ac:dyDescent="0.4">
      <c r="A108" s="85" t="s">
        <v>401</v>
      </c>
      <c r="B108" s="86">
        <v>16</v>
      </c>
      <c r="C108" s="85" t="s">
        <v>97</v>
      </c>
      <c r="D108" s="85" t="s">
        <v>98</v>
      </c>
      <c r="E108" s="85">
        <v>6.1</v>
      </c>
      <c r="F108" s="85" t="s">
        <v>145</v>
      </c>
      <c r="G108" s="85" t="s">
        <v>146</v>
      </c>
      <c r="H108" s="85" t="s">
        <v>127</v>
      </c>
      <c r="I108" s="83" t="s">
        <v>70</v>
      </c>
      <c r="J108" s="85" t="s">
        <v>67</v>
      </c>
      <c r="K108" s="85" t="s">
        <v>67</v>
      </c>
      <c r="L108" s="84" t="str">
        <f>IF(ISNONTEXT(VLOOKUP(AimsData[[#This Row],[Student Reference]],Comments!$B$7:$C$1500,2,0)),"",VLOOKUP(AimsData[[#This Row],[Student Reference]],Comments!$B$7:$C$1500,2,0))</f>
        <v/>
      </c>
    </row>
    <row r="109" spans="1:12" x14ac:dyDescent="0.4">
      <c r="A109" s="85" t="s">
        <v>401</v>
      </c>
      <c r="B109" s="86">
        <v>16</v>
      </c>
      <c r="C109" s="85" t="s">
        <v>77</v>
      </c>
      <c r="D109" s="85" t="s">
        <v>78</v>
      </c>
      <c r="E109" s="85">
        <v>15.3</v>
      </c>
      <c r="F109" s="85" t="s">
        <v>145</v>
      </c>
      <c r="G109" s="85" t="s">
        <v>86</v>
      </c>
      <c r="H109" s="85" t="s">
        <v>86</v>
      </c>
      <c r="I109" s="83" t="s">
        <v>66</v>
      </c>
      <c r="J109" s="85" t="s">
        <v>67</v>
      </c>
      <c r="K109" s="85" t="s">
        <v>117</v>
      </c>
      <c r="L109" s="84" t="str">
        <f>IF(ISNONTEXT(VLOOKUP(AimsData[[#This Row],[Student Reference]],Comments!$B$7:$C$1500,2,0)),"",VLOOKUP(AimsData[[#This Row],[Student Reference]],Comments!$B$7:$C$1500,2,0))</f>
        <v/>
      </c>
    </row>
    <row r="110" spans="1:12" x14ac:dyDescent="0.4">
      <c r="A110" s="85" t="s">
        <v>401</v>
      </c>
      <c r="B110" s="86">
        <v>16</v>
      </c>
      <c r="C110" s="85" t="s">
        <v>113</v>
      </c>
      <c r="D110" s="85" t="s">
        <v>114</v>
      </c>
      <c r="E110" s="85">
        <v>9.3000000000000007</v>
      </c>
      <c r="F110" s="85" t="s">
        <v>145</v>
      </c>
      <c r="G110" s="85" t="s">
        <v>127</v>
      </c>
      <c r="H110" s="85" t="s">
        <v>127</v>
      </c>
      <c r="I110" s="83" t="s">
        <v>66</v>
      </c>
      <c r="J110" s="85" t="s">
        <v>67</v>
      </c>
      <c r="K110" s="85" t="s">
        <v>67</v>
      </c>
      <c r="L110" s="84" t="str">
        <f>IF(ISNONTEXT(VLOOKUP(AimsData[[#This Row],[Student Reference]],Comments!$B$7:$C$1500,2,0)),"",VLOOKUP(AimsData[[#This Row],[Student Reference]],Comments!$B$7:$C$1500,2,0))</f>
        <v/>
      </c>
    </row>
    <row r="111" spans="1:12" x14ac:dyDescent="0.4">
      <c r="A111" s="85" t="s">
        <v>402</v>
      </c>
      <c r="B111" s="86">
        <v>17</v>
      </c>
      <c r="C111" s="85" t="s">
        <v>87</v>
      </c>
      <c r="D111" s="85" t="s">
        <v>88</v>
      </c>
      <c r="E111" s="85">
        <v>9.3000000000000007</v>
      </c>
      <c r="F111" s="85" t="s">
        <v>85</v>
      </c>
      <c r="G111" s="85" t="s">
        <v>86</v>
      </c>
      <c r="H111" s="85" t="s">
        <v>86</v>
      </c>
      <c r="I111" s="83" t="s">
        <v>66</v>
      </c>
      <c r="J111" s="85" t="s">
        <v>67</v>
      </c>
      <c r="K111" s="85" t="s">
        <v>67</v>
      </c>
      <c r="L111" s="84" t="str">
        <f>IF(ISNONTEXT(VLOOKUP(AimsData[[#This Row],[Student Reference]],Comments!$B$7:$C$1500,2,0)),"",VLOOKUP(AimsData[[#This Row],[Student Reference]],Comments!$B$7:$C$1500,2,0))</f>
        <v/>
      </c>
    </row>
    <row r="112" spans="1:12" x14ac:dyDescent="0.4">
      <c r="A112" s="85" t="s">
        <v>402</v>
      </c>
      <c r="B112" s="86">
        <v>17</v>
      </c>
      <c r="C112" s="85" t="s">
        <v>97</v>
      </c>
      <c r="D112" s="85" t="s">
        <v>98</v>
      </c>
      <c r="E112" s="85">
        <v>6.1</v>
      </c>
      <c r="F112" s="85" t="s">
        <v>147</v>
      </c>
      <c r="G112" s="85" t="s">
        <v>86</v>
      </c>
      <c r="H112" s="85" t="s">
        <v>86</v>
      </c>
      <c r="I112" s="83" t="s">
        <v>66</v>
      </c>
      <c r="J112" s="85" t="s">
        <v>67</v>
      </c>
      <c r="K112" s="85" t="s">
        <v>67</v>
      </c>
      <c r="L112" s="84" t="str">
        <f>IF(ISNONTEXT(VLOOKUP(AimsData[[#This Row],[Student Reference]],Comments!$B$7:$C$1500,2,0)),"",VLOOKUP(AimsData[[#This Row],[Student Reference]],Comments!$B$7:$C$1500,2,0))</f>
        <v/>
      </c>
    </row>
    <row r="113" spans="1:12" x14ac:dyDescent="0.4">
      <c r="A113" s="85" t="s">
        <v>402</v>
      </c>
      <c r="B113" s="86">
        <v>17</v>
      </c>
      <c r="C113" s="85" t="s">
        <v>135</v>
      </c>
      <c r="D113" s="85" t="s">
        <v>136</v>
      </c>
      <c r="E113" s="85">
        <v>2.1</v>
      </c>
      <c r="F113" s="85" t="s">
        <v>85</v>
      </c>
      <c r="G113" s="85" t="s">
        <v>65</v>
      </c>
      <c r="H113" s="85" t="s">
        <v>95</v>
      </c>
      <c r="I113" s="83" t="s">
        <v>96</v>
      </c>
      <c r="J113" s="85" t="s">
        <v>67</v>
      </c>
      <c r="K113" s="85" t="s">
        <v>67</v>
      </c>
      <c r="L113" s="84" t="str">
        <f>IF(ISNONTEXT(VLOOKUP(AimsData[[#This Row],[Student Reference]],Comments!$B$7:$C$1500,2,0)),"",VLOOKUP(AimsData[[#This Row],[Student Reference]],Comments!$B$7:$C$1500,2,0))</f>
        <v/>
      </c>
    </row>
    <row r="114" spans="1:12" x14ac:dyDescent="0.4">
      <c r="A114" s="85" t="s">
        <v>402</v>
      </c>
      <c r="B114" s="86">
        <v>17</v>
      </c>
      <c r="C114" s="85" t="s">
        <v>115</v>
      </c>
      <c r="D114" s="85" t="s">
        <v>116</v>
      </c>
      <c r="E114" s="85">
        <v>15.3</v>
      </c>
      <c r="F114" s="85" t="s">
        <v>85</v>
      </c>
      <c r="G114" s="85" t="s">
        <v>86</v>
      </c>
      <c r="H114" s="85" t="s">
        <v>86</v>
      </c>
      <c r="I114" s="83" t="s">
        <v>66</v>
      </c>
      <c r="J114" s="85" t="s">
        <v>67</v>
      </c>
      <c r="K114" s="85" t="s">
        <v>117</v>
      </c>
      <c r="L114" s="84" t="str">
        <f>IF(ISNONTEXT(VLOOKUP(AimsData[[#This Row],[Student Reference]],Comments!$B$7:$C$1500,2,0)),"",VLOOKUP(AimsData[[#This Row],[Student Reference]],Comments!$B$7:$C$1500,2,0))</f>
        <v/>
      </c>
    </row>
    <row r="115" spans="1:12" x14ac:dyDescent="0.4">
      <c r="A115" s="85" t="s">
        <v>403</v>
      </c>
      <c r="B115" s="86">
        <v>18</v>
      </c>
      <c r="C115" s="85" t="s">
        <v>139</v>
      </c>
      <c r="D115" s="85" t="s">
        <v>140</v>
      </c>
      <c r="E115" s="85">
        <v>1.3</v>
      </c>
      <c r="F115" s="85" t="s">
        <v>85</v>
      </c>
      <c r="G115" s="85" t="s">
        <v>86</v>
      </c>
      <c r="H115" s="85" t="s">
        <v>86</v>
      </c>
      <c r="I115" s="83" t="s">
        <v>66</v>
      </c>
      <c r="J115" s="85" t="s">
        <v>67</v>
      </c>
      <c r="K115" s="85" t="s">
        <v>67</v>
      </c>
      <c r="L115" s="84" t="str">
        <f>IF(ISNONTEXT(VLOOKUP(AimsData[[#This Row],[Student Reference]],Comments!$B$7:$C$1500,2,0)),"",VLOOKUP(AimsData[[#This Row],[Student Reference]],Comments!$B$7:$C$1500,2,0))</f>
        <v/>
      </c>
    </row>
    <row r="116" spans="1:12" x14ac:dyDescent="0.4">
      <c r="A116" s="85" t="s">
        <v>403</v>
      </c>
      <c r="B116" s="86">
        <v>18</v>
      </c>
      <c r="C116" s="85" t="s">
        <v>128</v>
      </c>
      <c r="D116" s="85" t="s">
        <v>129</v>
      </c>
      <c r="E116" s="85">
        <v>1.3</v>
      </c>
      <c r="F116" s="85" t="s">
        <v>85</v>
      </c>
      <c r="G116" s="85" t="s">
        <v>86</v>
      </c>
      <c r="H116" s="85" t="s">
        <v>86</v>
      </c>
      <c r="I116" s="83" t="s">
        <v>66</v>
      </c>
      <c r="J116" s="85" t="s">
        <v>67</v>
      </c>
      <c r="K116" s="85" t="s">
        <v>67</v>
      </c>
      <c r="L116" s="84" t="str">
        <f>IF(ISNONTEXT(VLOOKUP(AimsData[[#This Row],[Student Reference]],Comments!$B$7:$C$1500,2,0)),"",VLOOKUP(AimsData[[#This Row],[Student Reference]],Comments!$B$7:$C$1500,2,0))</f>
        <v/>
      </c>
    </row>
    <row r="117" spans="1:12" x14ac:dyDescent="0.4">
      <c r="A117" s="85" t="s">
        <v>403</v>
      </c>
      <c r="B117" s="86">
        <v>18</v>
      </c>
      <c r="C117" s="85" t="s">
        <v>107</v>
      </c>
      <c r="D117" s="85" t="s">
        <v>108</v>
      </c>
      <c r="E117" s="85">
        <v>2.1</v>
      </c>
      <c r="F117" s="85" t="s">
        <v>85</v>
      </c>
      <c r="G117" s="85" t="s">
        <v>65</v>
      </c>
      <c r="H117" s="85" t="s">
        <v>95</v>
      </c>
      <c r="I117" s="83" t="s">
        <v>96</v>
      </c>
      <c r="J117" s="85" t="s">
        <v>67</v>
      </c>
      <c r="K117" s="85" t="s">
        <v>67</v>
      </c>
      <c r="L117" s="84" t="str">
        <f>IF(ISNONTEXT(VLOOKUP(AimsData[[#This Row],[Student Reference]],Comments!$B$7:$C$1500,2,0)),"",VLOOKUP(AimsData[[#This Row],[Student Reference]],Comments!$B$7:$C$1500,2,0))</f>
        <v/>
      </c>
    </row>
    <row r="118" spans="1:12" x14ac:dyDescent="0.4">
      <c r="A118" s="85" t="s">
        <v>403</v>
      </c>
      <c r="B118" s="86">
        <v>18</v>
      </c>
      <c r="C118" s="85" t="s">
        <v>135</v>
      </c>
      <c r="D118" s="85" t="s">
        <v>136</v>
      </c>
      <c r="E118" s="85">
        <v>2.1</v>
      </c>
      <c r="F118" s="85" t="s">
        <v>85</v>
      </c>
      <c r="G118" s="85" t="s">
        <v>86</v>
      </c>
      <c r="H118" s="85" t="s">
        <v>86</v>
      </c>
      <c r="I118" s="83" t="s">
        <v>66</v>
      </c>
      <c r="J118" s="85" t="s">
        <v>67</v>
      </c>
      <c r="K118" s="85" t="s">
        <v>67</v>
      </c>
      <c r="L118" s="84" t="str">
        <f>IF(ISNONTEXT(VLOOKUP(AimsData[[#This Row],[Student Reference]],Comments!$B$7:$C$1500,2,0)),"",VLOOKUP(AimsData[[#This Row],[Student Reference]],Comments!$B$7:$C$1500,2,0))</f>
        <v/>
      </c>
    </row>
    <row r="119" spans="1:12" x14ac:dyDescent="0.4">
      <c r="A119" s="85" t="s">
        <v>404</v>
      </c>
      <c r="B119" s="86">
        <v>17</v>
      </c>
      <c r="C119" s="85" t="s">
        <v>115</v>
      </c>
      <c r="D119" s="85" t="s">
        <v>116</v>
      </c>
      <c r="E119" s="85">
        <v>15.3</v>
      </c>
      <c r="F119" s="85" t="s">
        <v>85</v>
      </c>
      <c r="G119" s="85" t="s">
        <v>86</v>
      </c>
      <c r="H119" s="85" t="s">
        <v>86</v>
      </c>
      <c r="I119" s="83" t="s">
        <v>66</v>
      </c>
      <c r="J119" s="85" t="s">
        <v>67</v>
      </c>
      <c r="K119" s="85" t="s">
        <v>117</v>
      </c>
      <c r="L119" s="84" t="str">
        <f>IF(ISNONTEXT(VLOOKUP(AimsData[[#This Row],[Student Reference]],Comments!$B$7:$C$1500,2,0)),"",VLOOKUP(AimsData[[#This Row],[Student Reference]],Comments!$B$7:$C$1500,2,0))</f>
        <v/>
      </c>
    </row>
    <row r="120" spans="1:12" x14ac:dyDescent="0.4">
      <c r="A120" s="85" t="s">
        <v>404</v>
      </c>
      <c r="B120" s="86">
        <v>17</v>
      </c>
      <c r="C120" s="85" t="s">
        <v>130</v>
      </c>
      <c r="D120" s="85" t="s">
        <v>131</v>
      </c>
      <c r="E120" s="85">
        <v>8.1</v>
      </c>
      <c r="F120" s="85" t="s">
        <v>85</v>
      </c>
      <c r="G120" s="85" t="s">
        <v>86</v>
      </c>
      <c r="H120" s="85" t="s">
        <v>86</v>
      </c>
      <c r="I120" s="83" t="s">
        <v>66</v>
      </c>
      <c r="J120" s="85" t="s">
        <v>67</v>
      </c>
      <c r="K120" s="85" t="s">
        <v>67</v>
      </c>
      <c r="L120" s="84" t="str">
        <f>IF(ISNONTEXT(VLOOKUP(AimsData[[#This Row],[Student Reference]],Comments!$B$7:$C$1500,2,0)),"",VLOOKUP(AimsData[[#This Row],[Student Reference]],Comments!$B$7:$C$1500,2,0))</f>
        <v/>
      </c>
    </row>
    <row r="121" spans="1:12" x14ac:dyDescent="0.4">
      <c r="A121" s="85" t="s">
        <v>404</v>
      </c>
      <c r="B121" s="86">
        <v>17</v>
      </c>
      <c r="C121" s="85" t="s">
        <v>100</v>
      </c>
      <c r="D121" s="85" t="s">
        <v>101</v>
      </c>
      <c r="E121" s="85">
        <v>11.1</v>
      </c>
      <c r="F121" s="85" t="s">
        <v>85</v>
      </c>
      <c r="G121" s="85" t="s">
        <v>86</v>
      </c>
      <c r="H121" s="85" t="s">
        <v>86</v>
      </c>
      <c r="I121" s="83" t="s">
        <v>66</v>
      </c>
      <c r="J121" s="85" t="s">
        <v>67</v>
      </c>
      <c r="K121" s="85" t="s">
        <v>67</v>
      </c>
      <c r="L121" s="84" t="str">
        <f>IF(ISNONTEXT(VLOOKUP(AimsData[[#This Row],[Student Reference]],Comments!$B$7:$C$1500,2,0)),"",VLOOKUP(AimsData[[#This Row],[Student Reference]],Comments!$B$7:$C$1500,2,0))</f>
        <v/>
      </c>
    </row>
    <row r="122" spans="1:12" x14ac:dyDescent="0.4">
      <c r="A122" s="85" t="s">
        <v>405</v>
      </c>
      <c r="B122" s="86">
        <v>16</v>
      </c>
      <c r="C122" s="85" t="s">
        <v>97</v>
      </c>
      <c r="D122" s="85" t="s">
        <v>98</v>
      </c>
      <c r="E122" s="85">
        <v>6.1</v>
      </c>
      <c r="F122" s="85" t="s">
        <v>64</v>
      </c>
      <c r="G122" s="85" t="s">
        <v>148</v>
      </c>
      <c r="I122" s="83" t="s">
        <v>149</v>
      </c>
      <c r="J122" s="85" t="s">
        <v>67</v>
      </c>
      <c r="K122" s="85" t="s">
        <v>67</v>
      </c>
      <c r="L122" s="84" t="str">
        <f>IF(ISNONTEXT(VLOOKUP(AimsData[[#This Row],[Student Reference]],Comments!$B$7:$C$1500,2,0)),"",VLOOKUP(AimsData[[#This Row],[Student Reference]],Comments!$B$7:$C$1500,2,0))</f>
        <v/>
      </c>
    </row>
    <row r="123" spans="1:12" x14ac:dyDescent="0.4">
      <c r="A123" s="85" t="s">
        <v>405</v>
      </c>
      <c r="B123" s="86">
        <v>16</v>
      </c>
      <c r="C123" s="85" t="s">
        <v>75</v>
      </c>
      <c r="D123" s="85" t="s">
        <v>76</v>
      </c>
      <c r="E123" s="85">
        <v>2.1</v>
      </c>
      <c r="F123" s="85" t="s">
        <v>64</v>
      </c>
      <c r="G123" s="85" t="s">
        <v>65</v>
      </c>
      <c r="H123" s="85" t="s">
        <v>65</v>
      </c>
      <c r="I123" s="83" t="s">
        <v>66</v>
      </c>
      <c r="J123" s="85" t="s">
        <v>67</v>
      </c>
      <c r="K123" s="85" t="s">
        <v>67</v>
      </c>
      <c r="L123" s="84" t="str">
        <f>IF(ISNONTEXT(VLOOKUP(AimsData[[#This Row],[Student Reference]],Comments!$B$7:$C$1500,2,0)),"",VLOOKUP(AimsData[[#This Row],[Student Reference]],Comments!$B$7:$C$1500,2,0))</f>
        <v/>
      </c>
    </row>
    <row r="124" spans="1:12" x14ac:dyDescent="0.4">
      <c r="A124" s="85" t="s">
        <v>405</v>
      </c>
      <c r="B124" s="86">
        <v>16</v>
      </c>
      <c r="C124" s="85" t="s">
        <v>68</v>
      </c>
      <c r="D124" s="85" t="s">
        <v>69</v>
      </c>
      <c r="E124" s="85">
        <v>6.1</v>
      </c>
      <c r="F124" s="85" t="s">
        <v>64</v>
      </c>
      <c r="G124" s="85" t="s">
        <v>65</v>
      </c>
      <c r="H124" s="85" t="s">
        <v>65</v>
      </c>
      <c r="I124" s="83" t="s">
        <v>70</v>
      </c>
      <c r="J124" s="85" t="s">
        <v>67</v>
      </c>
      <c r="K124" s="85" t="s">
        <v>67</v>
      </c>
      <c r="L124" s="84" t="str">
        <f>IF(ISNONTEXT(VLOOKUP(AimsData[[#This Row],[Student Reference]],Comments!$B$7:$C$1500,2,0)),"",VLOOKUP(AimsData[[#This Row],[Student Reference]],Comments!$B$7:$C$1500,2,0))</f>
        <v/>
      </c>
    </row>
    <row r="125" spans="1:12" x14ac:dyDescent="0.4">
      <c r="A125" s="85" t="s">
        <v>405</v>
      </c>
      <c r="B125" s="86">
        <v>16</v>
      </c>
      <c r="C125" s="85" t="s">
        <v>81</v>
      </c>
      <c r="D125" s="85" t="s">
        <v>82</v>
      </c>
      <c r="E125" s="85">
        <v>2.1</v>
      </c>
      <c r="F125" s="85" t="s">
        <v>64</v>
      </c>
      <c r="G125" s="85" t="s">
        <v>65</v>
      </c>
      <c r="H125" s="85" t="s">
        <v>65</v>
      </c>
      <c r="I125" s="83" t="s">
        <v>70</v>
      </c>
      <c r="J125" s="85" t="s">
        <v>67</v>
      </c>
      <c r="K125" s="85" t="s">
        <v>67</v>
      </c>
      <c r="L125" s="84" t="str">
        <f>IF(ISNONTEXT(VLOOKUP(AimsData[[#This Row],[Student Reference]],Comments!$B$7:$C$1500,2,0)),"",VLOOKUP(AimsData[[#This Row],[Student Reference]],Comments!$B$7:$C$1500,2,0))</f>
        <v/>
      </c>
    </row>
    <row r="126" spans="1:12" x14ac:dyDescent="0.4">
      <c r="A126" s="85" t="s">
        <v>405</v>
      </c>
      <c r="B126" s="86">
        <v>16</v>
      </c>
      <c r="C126" s="85" t="s">
        <v>77</v>
      </c>
      <c r="D126" s="85" t="s">
        <v>78</v>
      </c>
      <c r="E126" s="85">
        <v>15.3</v>
      </c>
      <c r="F126" s="85" t="s">
        <v>150</v>
      </c>
      <c r="G126" s="85" t="s">
        <v>65</v>
      </c>
      <c r="H126" s="85" t="s">
        <v>65</v>
      </c>
      <c r="I126" s="83" t="s">
        <v>66</v>
      </c>
      <c r="J126" s="85" t="s">
        <v>67</v>
      </c>
      <c r="K126" s="85" t="s">
        <v>117</v>
      </c>
      <c r="L126" s="84" t="str">
        <f>IF(ISNONTEXT(VLOOKUP(AimsData[[#This Row],[Student Reference]],Comments!$B$7:$C$1500,2,0)),"",VLOOKUP(AimsData[[#This Row],[Student Reference]],Comments!$B$7:$C$1500,2,0))</f>
        <v/>
      </c>
    </row>
    <row r="127" spans="1:12" x14ac:dyDescent="0.4">
      <c r="A127" s="85" t="s">
        <v>406</v>
      </c>
      <c r="B127" s="86">
        <v>16</v>
      </c>
      <c r="C127" s="85" t="s">
        <v>97</v>
      </c>
      <c r="D127" s="85" t="s">
        <v>98</v>
      </c>
      <c r="E127" s="85">
        <v>6.1</v>
      </c>
      <c r="F127" s="85" t="s">
        <v>64</v>
      </c>
      <c r="G127" s="85" t="s">
        <v>148</v>
      </c>
      <c r="I127" s="83" t="s">
        <v>149</v>
      </c>
      <c r="J127" s="85" t="s">
        <v>67</v>
      </c>
      <c r="K127" s="85" t="s">
        <v>67</v>
      </c>
      <c r="L127" s="84" t="str">
        <f>IF(ISNONTEXT(VLOOKUP(AimsData[[#This Row],[Student Reference]],Comments!$B$7:$C$1500,2,0)),"",VLOOKUP(AimsData[[#This Row],[Student Reference]],Comments!$B$7:$C$1500,2,0))</f>
        <v/>
      </c>
    </row>
    <row r="128" spans="1:12" x14ac:dyDescent="0.4">
      <c r="A128" s="85" t="s">
        <v>406</v>
      </c>
      <c r="B128" s="86">
        <v>16</v>
      </c>
      <c r="C128" s="85" t="s">
        <v>75</v>
      </c>
      <c r="D128" s="85" t="s">
        <v>76</v>
      </c>
      <c r="E128" s="85">
        <v>2.1</v>
      </c>
      <c r="F128" s="85" t="s">
        <v>64</v>
      </c>
      <c r="G128" s="85" t="s">
        <v>65</v>
      </c>
      <c r="H128" s="85" t="s">
        <v>65</v>
      </c>
      <c r="I128" s="83" t="s">
        <v>66</v>
      </c>
      <c r="J128" s="85" t="s">
        <v>67</v>
      </c>
      <c r="K128" s="85" t="s">
        <v>67</v>
      </c>
      <c r="L128" s="84" t="str">
        <f>IF(ISNONTEXT(VLOOKUP(AimsData[[#This Row],[Student Reference]],Comments!$B$7:$C$1500,2,0)),"",VLOOKUP(AimsData[[#This Row],[Student Reference]],Comments!$B$7:$C$1500,2,0))</f>
        <v/>
      </c>
    </row>
    <row r="129" spans="1:12" x14ac:dyDescent="0.4">
      <c r="A129" s="85" t="s">
        <v>406</v>
      </c>
      <c r="B129" s="86">
        <v>16</v>
      </c>
      <c r="C129" s="85" t="s">
        <v>77</v>
      </c>
      <c r="D129" s="85" t="s">
        <v>78</v>
      </c>
      <c r="E129" s="85">
        <v>15.3</v>
      </c>
      <c r="F129" s="85" t="s">
        <v>64</v>
      </c>
      <c r="G129" s="85" t="s">
        <v>65</v>
      </c>
      <c r="H129" s="85" t="s">
        <v>65</v>
      </c>
      <c r="I129" s="83" t="s">
        <v>66</v>
      </c>
      <c r="J129" s="85" t="s">
        <v>67</v>
      </c>
      <c r="K129" s="85" t="s">
        <v>67</v>
      </c>
      <c r="L129" s="84" t="str">
        <f>IF(ISNONTEXT(VLOOKUP(AimsData[[#This Row],[Student Reference]],Comments!$B$7:$C$1500,2,0)),"",VLOOKUP(AimsData[[#This Row],[Student Reference]],Comments!$B$7:$C$1500,2,0))</f>
        <v/>
      </c>
    </row>
    <row r="130" spans="1:12" x14ac:dyDescent="0.4">
      <c r="A130" s="85" t="s">
        <v>406</v>
      </c>
      <c r="B130" s="86">
        <v>16</v>
      </c>
      <c r="C130" s="85" t="s">
        <v>113</v>
      </c>
      <c r="D130" s="85" t="s">
        <v>114</v>
      </c>
      <c r="E130" s="85">
        <v>9.3000000000000007</v>
      </c>
      <c r="F130" s="85" t="s">
        <v>64</v>
      </c>
      <c r="G130" s="85" t="s">
        <v>65</v>
      </c>
      <c r="H130" s="85" t="s">
        <v>65</v>
      </c>
      <c r="I130" s="83" t="s">
        <v>66</v>
      </c>
      <c r="J130" s="85" t="s">
        <v>67</v>
      </c>
      <c r="K130" s="85" t="s">
        <v>67</v>
      </c>
      <c r="L130" s="84" t="str">
        <f>IF(ISNONTEXT(VLOOKUP(AimsData[[#This Row],[Student Reference]],Comments!$B$7:$C$1500,2,0)),"",VLOOKUP(AimsData[[#This Row],[Student Reference]],Comments!$B$7:$C$1500,2,0))</f>
        <v/>
      </c>
    </row>
    <row r="131" spans="1:12" x14ac:dyDescent="0.4">
      <c r="A131" s="85" t="s">
        <v>407</v>
      </c>
      <c r="B131" s="86">
        <v>17</v>
      </c>
      <c r="C131" s="85" t="s">
        <v>151</v>
      </c>
      <c r="D131" s="85" t="s">
        <v>152</v>
      </c>
      <c r="E131" s="85">
        <v>8.1999999999999993</v>
      </c>
      <c r="F131" s="85" t="s">
        <v>85</v>
      </c>
      <c r="G131" s="85" t="s">
        <v>86</v>
      </c>
      <c r="H131" s="85" t="s">
        <v>86</v>
      </c>
      <c r="I131" s="83" t="s">
        <v>66</v>
      </c>
      <c r="J131" s="85" t="s">
        <v>67</v>
      </c>
      <c r="K131" s="85" t="s">
        <v>67</v>
      </c>
      <c r="L131" s="84" t="str">
        <f>IF(ISNONTEXT(VLOOKUP(AimsData[[#This Row],[Student Reference]],Comments!$B$7:$C$1500,2,0)),"",VLOOKUP(AimsData[[#This Row],[Student Reference]],Comments!$B$7:$C$1500,2,0))</f>
        <v/>
      </c>
    </row>
    <row r="132" spans="1:12" x14ac:dyDescent="0.4">
      <c r="A132" s="85" t="s">
        <v>407</v>
      </c>
      <c r="B132" s="86">
        <v>17</v>
      </c>
      <c r="C132" s="85" t="s">
        <v>139</v>
      </c>
      <c r="D132" s="85" t="s">
        <v>140</v>
      </c>
      <c r="E132" s="85">
        <v>1.3</v>
      </c>
      <c r="F132" s="85" t="s">
        <v>85</v>
      </c>
      <c r="G132" s="85" t="s">
        <v>86</v>
      </c>
      <c r="H132" s="85" t="s">
        <v>86</v>
      </c>
      <c r="I132" s="83" t="s">
        <v>66</v>
      </c>
      <c r="J132" s="85" t="s">
        <v>67</v>
      </c>
      <c r="K132" s="85" t="s">
        <v>67</v>
      </c>
      <c r="L132" s="84" t="str">
        <f>IF(ISNONTEXT(VLOOKUP(AimsData[[#This Row],[Student Reference]],Comments!$B$7:$C$1500,2,0)),"",VLOOKUP(AimsData[[#This Row],[Student Reference]],Comments!$B$7:$C$1500,2,0))</f>
        <v/>
      </c>
    </row>
    <row r="133" spans="1:12" x14ac:dyDescent="0.4">
      <c r="A133" s="85" t="s">
        <v>407</v>
      </c>
      <c r="B133" s="86">
        <v>17</v>
      </c>
      <c r="C133" s="85" t="s">
        <v>128</v>
      </c>
      <c r="D133" s="85" t="s">
        <v>129</v>
      </c>
      <c r="E133" s="85">
        <v>1.3</v>
      </c>
      <c r="F133" s="85" t="s">
        <v>85</v>
      </c>
      <c r="G133" s="85" t="s">
        <v>86</v>
      </c>
      <c r="H133" s="85" t="s">
        <v>86</v>
      </c>
      <c r="I133" s="83" t="s">
        <v>66</v>
      </c>
      <c r="J133" s="85" t="s">
        <v>67</v>
      </c>
      <c r="K133" s="85" t="s">
        <v>67</v>
      </c>
      <c r="L133" s="84" t="str">
        <f>IF(ISNONTEXT(VLOOKUP(AimsData[[#This Row],[Student Reference]],Comments!$B$7:$C$1500,2,0)),"",VLOOKUP(AimsData[[#This Row],[Student Reference]],Comments!$B$7:$C$1500,2,0))</f>
        <v/>
      </c>
    </row>
    <row r="134" spans="1:12" x14ac:dyDescent="0.4">
      <c r="A134" s="85" t="s">
        <v>408</v>
      </c>
      <c r="B134" s="86">
        <v>17</v>
      </c>
      <c r="C134" s="85" t="s">
        <v>151</v>
      </c>
      <c r="D134" s="85" t="s">
        <v>152</v>
      </c>
      <c r="E134" s="85">
        <v>8.1999999999999993</v>
      </c>
      <c r="F134" s="85" t="s">
        <v>85</v>
      </c>
      <c r="G134" s="85" t="s">
        <v>86</v>
      </c>
      <c r="H134" s="85" t="s">
        <v>86</v>
      </c>
      <c r="I134" s="83" t="s">
        <v>66</v>
      </c>
      <c r="J134" s="85" t="s">
        <v>67</v>
      </c>
      <c r="K134" s="85" t="s">
        <v>67</v>
      </c>
      <c r="L134" s="84" t="str">
        <f>IF(ISNONTEXT(VLOOKUP(AimsData[[#This Row],[Student Reference]],Comments!$B$7:$C$1500,2,0)),"",VLOOKUP(AimsData[[#This Row],[Student Reference]],Comments!$B$7:$C$1500,2,0))</f>
        <v/>
      </c>
    </row>
    <row r="135" spans="1:12" x14ac:dyDescent="0.4">
      <c r="A135" s="85" t="s">
        <v>408</v>
      </c>
      <c r="B135" s="86">
        <v>17</v>
      </c>
      <c r="C135" s="85" t="s">
        <v>128</v>
      </c>
      <c r="D135" s="85" t="s">
        <v>129</v>
      </c>
      <c r="E135" s="85">
        <v>1.3</v>
      </c>
      <c r="F135" s="85" t="s">
        <v>85</v>
      </c>
      <c r="G135" s="85" t="s">
        <v>86</v>
      </c>
      <c r="H135" s="85" t="s">
        <v>86</v>
      </c>
      <c r="I135" s="83" t="s">
        <v>66</v>
      </c>
      <c r="J135" s="85" t="s">
        <v>67</v>
      </c>
      <c r="K135" s="85" t="s">
        <v>67</v>
      </c>
      <c r="L135" s="84" t="str">
        <f>IF(ISNONTEXT(VLOOKUP(AimsData[[#This Row],[Student Reference]],Comments!$B$7:$C$1500,2,0)),"",VLOOKUP(AimsData[[#This Row],[Student Reference]],Comments!$B$7:$C$1500,2,0))</f>
        <v/>
      </c>
    </row>
    <row r="136" spans="1:12" x14ac:dyDescent="0.4">
      <c r="A136" s="85" t="s">
        <v>408</v>
      </c>
      <c r="B136" s="86">
        <v>17</v>
      </c>
      <c r="C136" s="85" t="s">
        <v>135</v>
      </c>
      <c r="D136" s="85" t="s">
        <v>136</v>
      </c>
      <c r="E136" s="85">
        <v>2.1</v>
      </c>
      <c r="F136" s="85" t="s">
        <v>85</v>
      </c>
      <c r="G136" s="85" t="s">
        <v>86</v>
      </c>
      <c r="H136" s="85" t="s">
        <v>86</v>
      </c>
      <c r="I136" s="83" t="s">
        <v>66</v>
      </c>
      <c r="J136" s="85" t="s">
        <v>67</v>
      </c>
      <c r="K136" s="85" t="s">
        <v>67</v>
      </c>
      <c r="L136" s="84" t="str">
        <f>IF(ISNONTEXT(VLOOKUP(AimsData[[#This Row],[Student Reference]],Comments!$B$7:$C$1500,2,0)),"",VLOOKUP(AimsData[[#This Row],[Student Reference]],Comments!$B$7:$C$1500,2,0))</f>
        <v/>
      </c>
    </row>
    <row r="137" spans="1:12" x14ac:dyDescent="0.4">
      <c r="A137" s="85" t="s">
        <v>408</v>
      </c>
      <c r="B137" s="86">
        <v>17</v>
      </c>
      <c r="C137" s="85" t="s">
        <v>115</v>
      </c>
      <c r="D137" s="85" t="s">
        <v>116</v>
      </c>
      <c r="E137" s="85">
        <v>15.3</v>
      </c>
      <c r="F137" s="85" t="s">
        <v>85</v>
      </c>
      <c r="G137" s="85" t="s">
        <v>86</v>
      </c>
      <c r="H137" s="85" t="s">
        <v>86</v>
      </c>
      <c r="I137" s="83" t="s">
        <v>66</v>
      </c>
      <c r="J137" s="85" t="s">
        <v>67</v>
      </c>
      <c r="K137" s="85" t="s">
        <v>67</v>
      </c>
      <c r="L137" s="84" t="str">
        <f>IF(ISNONTEXT(VLOOKUP(AimsData[[#This Row],[Student Reference]],Comments!$B$7:$C$1500,2,0)),"",VLOOKUP(AimsData[[#This Row],[Student Reference]],Comments!$B$7:$C$1500,2,0))</f>
        <v/>
      </c>
    </row>
    <row r="138" spans="1:12" x14ac:dyDescent="0.4">
      <c r="A138" s="85" t="s">
        <v>409</v>
      </c>
      <c r="B138" s="86">
        <v>16</v>
      </c>
      <c r="C138" s="85" t="s">
        <v>62</v>
      </c>
      <c r="D138" s="85" t="s">
        <v>63</v>
      </c>
      <c r="E138" s="85">
        <v>2.1</v>
      </c>
      <c r="F138" s="85" t="s">
        <v>64</v>
      </c>
      <c r="G138" s="85" t="s">
        <v>65</v>
      </c>
      <c r="H138" s="85" t="s">
        <v>65</v>
      </c>
      <c r="I138" s="83" t="s">
        <v>66</v>
      </c>
      <c r="J138" s="85" t="s">
        <v>67</v>
      </c>
      <c r="K138" s="85" t="s">
        <v>67</v>
      </c>
      <c r="L138" s="84" t="str">
        <f>IF(ISNONTEXT(VLOOKUP(AimsData[[#This Row],[Student Reference]],Comments!$B$7:$C$1500,2,0)),"",VLOOKUP(AimsData[[#This Row],[Student Reference]],Comments!$B$7:$C$1500,2,0))</f>
        <v/>
      </c>
    </row>
    <row r="139" spans="1:12" x14ac:dyDescent="0.4">
      <c r="A139" s="85" t="s">
        <v>409</v>
      </c>
      <c r="B139" s="86">
        <v>16</v>
      </c>
      <c r="C139" s="85" t="s">
        <v>81</v>
      </c>
      <c r="D139" s="85" t="s">
        <v>82</v>
      </c>
      <c r="E139" s="85">
        <v>2.1</v>
      </c>
      <c r="F139" s="85" t="s">
        <v>64</v>
      </c>
      <c r="G139" s="85" t="s">
        <v>65</v>
      </c>
      <c r="H139" s="85" t="s">
        <v>65</v>
      </c>
      <c r="I139" s="83" t="s">
        <v>66</v>
      </c>
      <c r="J139" s="85" t="s">
        <v>67</v>
      </c>
      <c r="K139" s="85" t="s">
        <v>67</v>
      </c>
      <c r="L139" s="84" t="str">
        <f>IF(ISNONTEXT(VLOOKUP(AimsData[[#This Row],[Student Reference]],Comments!$B$7:$C$1500,2,0)),"",VLOOKUP(AimsData[[#This Row],[Student Reference]],Comments!$B$7:$C$1500,2,0))</f>
        <v/>
      </c>
    </row>
    <row r="140" spans="1:12" x14ac:dyDescent="0.4">
      <c r="A140" s="85" t="s">
        <v>409</v>
      </c>
      <c r="B140" s="86">
        <v>16</v>
      </c>
      <c r="C140" s="85" t="s">
        <v>77</v>
      </c>
      <c r="D140" s="85" t="s">
        <v>78</v>
      </c>
      <c r="E140" s="85">
        <v>15.3</v>
      </c>
      <c r="F140" s="85" t="s">
        <v>64</v>
      </c>
      <c r="G140" s="85" t="s">
        <v>65</v>
      </c>
      <c r="H140" s="85" t="s">
        <v>65</v>
      </c>
      <c r="I140" s="83" t="s">
        <v>66</v>
      </c>
      <c r="J140" s="85" t="s">
        <v>67</v>
      </c>
      <c r="K140" s="85" t="s">
        <v>67</v>
      </c>
      <c r="L140" s="84" t="str">
        <f>IF(ISNONTEXT(VLOOKUP(AimsData[[#This Row],[Student Reference]],Comments!$B$7:$C$1500,2,0)),"",VLOOKUP(AimsData[[#This Row],[Student Reference]],Comments!$B$7:$C$1500,2,0))</f>
        <v/>
      </c>
    </row>
    <row r="141" spans="1:12" x14ac:dyDescent="0.4">
      <c r="A141" s="85" t="s">
        <v>409</v>
      </c>
      <c r="B141" s="86">
        <v>16</v>
      </c>
      <c r="C141" s="85" t="s">
        <v>73</v>
      </c>
      <c r="D141" s="85" t="s">
        <v>74</v>
      </c>
      <c r="E141" s="85">
        <v>2.2000000000000002</v>
      </c>
      <c r="F141" s="85" t="s">
        <v>64</v>
      </c>
      <c r="G141" s="85" t="s">
        <v>65</v>
      </c>
      <c r="H141" s="85" t="s">
        <v>65</v>
      </c>
      <c r="I141" s="83" t="s">
        <v>66</v>
      </c>
      <c r="J141" s="85" t="s">
        <v>67</v>
      </c>
      <c r="K141" s="85" t="s">
        <v>67</v>
      </c>
      <c r="L141" s="84" t="str">
        <f>IF(ISNONTEXT(VLOOKUP(AimsData[[#This Row],[Student Reference]],Comments!$B$7:$C$1500,2,0)),"",VLOOKUP(AimsData[[#This Row],[Student Reference]],Comments!$B$7:$C$1500,2,0))</f>
        <v/>
      </c>
    </row>
    <row r="142" spans="1:12" x14ac:dyDescent="0.4">
      <c r="A142" s="85" t="s">
        <v>410</v>
      </c>
      <c r="B142" s="86">
        <v>18</v>
      </c>
      <c r="C142" s="85" t="s">
        <v>93</v>
      </c>
      <c r="D142" s="85" t="s">
        <v>94</v>
      </c>
      <c r="E142" s="85">
        <v>2.2000000000000002</v>
      </c>
      <c r="F142" s="85" t="s">
        <v>85</v>
      </c>
      <c r="G142" s="85" t="s">
        <v>86</v>
      </c>
      <c r="H142" s="85" t="s">
        <v>86</v>
      </c>
      <c r="I142" s="83" t="s">
        <v>66</v>
      </c>
      <c r="J142" s="85" t="s">
        <v>67</v>
      </c>
      <c r="K142" s="85" t="s">
        <v>67</v>
      </c>
      <c r="L142" s="84" t="str">
        <f>IF(ISNONTEXT(VLOOKUP(AimsData[[#This Row],[Student Reference]],Comments!$B$7:$C$1500,2,0)),"",VLOOKUP(AimsData[[#This Row],[Student Reference]],Comments!$B$7:$C$1500,2,0))</f>
        <v/>
      </c>
    </row>
    <row r="143" spans="1:12" x14ac:dyDescent="0.4">
      <c r="A143" s="85" t="s">
        <v>410</v>
      </c>
      <c r="B143" s="86">
        <v>18</v>
      </c>
      <c r="C143" s="85" t="s">
        <v>115</v>
      </c>
      <c r="D143" s="85" t="s">
        <v>116</v>
      </c>
      <c r="E143" s="85">
        <v>15.3</v>
      </c>
      <c r="F143" s="85" t="s">
        <v>85</v>
      </c>
      <c r="G143" s="85" t="s">
        <v>86</v>
      </c>
      <c r="H143" s="85" t="s">
        <v>86</v>
      </c>
      <c r="I143" s="83" t="s">
        <v>66</v>
      </c>
      <c r="J143" s="85" t="s">
        <v>67</v>
      </c>
      <c r="K143" s="85" t="s">
        <v>117</v>
      </c>
      <c r="L143" s="84" t="str">
        <f>IF(ISNONTEXT(VLOOKUP(AimsData[[#This Row],[Student Reference]],Comments!$B$7:$C$1500,2,0)),"",VLOOKUP(AimsData[[#This Row],[Student Reference]],Comments!$B$7:$C$1500,2,0))</f>
        <v/>
      </c>
    </row>
    <row r="144" spans="1:12" x14ac:dyDescent="0.4">
      <c r="A144" s="85" t="s">
        <v>410</v>
      </c>
      <c r="B144" s="86">
        <v>18</v>
      </c>
      <c r="C144" s="85" t="s">
        <v>130</v>
      </c>
      <c r="D144" s="85" t="s">
        <v>131</v>
      </c>
      <c r="E144" s="85">
        <v>8.1</v>
      </c>
      <c r="F144" s="85" t="s">
        <v>85</v>
      </c>
      <c r="G144" s="85" t="s">
        <v>86</v>
      </c>
      <c r="H144" s="85" t="s">
        <v>86</v>
      </c>
      <c r="I144" s="83" t="s">
        <v>66</v>
      </c>
      <c r="J144" s="85" t="s">
        <v>67</v>
      </c>
      <c r="K144" s="85" t="s">
        <v>67</v>
      </c>
      <c r="L144" s="84" t="str">
        <f>IF(ISNONTEXT(VLOOKUP(AimsData[[#This Row],[Student Reference]],Comments!$B$7:$C$1500,2,0)),"",VLOOKUP(AimsData[[#This Row],[Student Reference]],Comments!$B$7:$C$1500,2,0))</f>
        <v/>
      </c>
    </row>
    <row r="145" spans="1:12" x14ac:dyDescent="0.4">
      <c r="A145" s="85" t="s">
        <v>411</v>
      </c>
      <c r="B145" s="86">
        <v>17</v>
      </c>
      <c r="C145" s="85" t="s">
        <v>87</v>
      </c>
      <c r="D145" s="85" t="s">
        <v>88</v>
      </c>
      <c r="E145" s="85">
        <v>9.3000000000000007</v>
      </c>
      <c r="F145" s="85" t="s">
        <v>85</v>
      </c>
      <c r="G145" s="85" t="s">
        <v>86</v>
      </c>
      <c r="H145" s="85" t="s">
        <v>86</v>
      </c>
      <c r="I145" s="83" t="s">
        <v>66</v>
      </c>
      <c r="J145" s="85" t="s">
        <v>67</v>
      </c>
      <c r="K145" s="85" t="s">
        <v>67</v>
      </c>
      <c r="L145" s="84" t="str">
        <f>IF(ISNONTEXT(VLOOKUP(AimsData[[#This Row],[Student Reference]],Comments!$B$7:$C$1500,2,0)),"",VLOOKUP(AimsData[[#This Row],[Student Reference]],Comments!$B$7:$C$1500,2,0))</f>
        <v/>
      </c>
    </row>
    <row r="146" spans="1:12" x14ac:dyDescent="0.4">
      <c r="A146" s="85" t="s">
        <v>411</v>
      </c>
      <c r="B146" s="86">
        <v>17</v>
      </c>
      <c r="C146" s="85" t="s">
        <v>128</v>
      </c>
      <c r="D146" s="85" t="s">
        <v>129</v>
      </c>
      <c r="E146" s="85">
        <v>1.3</v>
      </c>
      <c r="F146" s="85" t="s">
        <v>85</v>
      </c>
      <c r="G146" s="85" t="s">
        <v>65</v>
      </c>
      <c r="H146" s="85" t="s">
        <v>95</v>
      </c>
      <c r="I146" s="83" t="s">
        <v>96</v>
      </c>
      <c r="J146" s="85" t="s">
        <v>67</v>
      </c>
      <c r="K146" s="85" t="s">
        <v>67</v>
      </c>
      <c r="L146" s="84" t="str">
        <f>IF(ISNONTEXT(VLOOKUP(AimsData[[#This Row],[Student Reference]],Comments!$B$7:$C$1500,2,0)),"",VLOOKUP(AimsData[[#This Row],[Student Reference]],Comments!$B$7:$C$1500,2,0))</f>
        <v/>
      </c>
    </row>
    <row r="147" spans="1:12" x14ac:dyDescent="0.4">
      <c r="A147" s="85" t="s">
        <v>411</v>
      </c>
      <c r="B147" s="86">
        <v>17</v>
      </c>
      <c r="C147" s="85" t="s">
        <v>141</v>
      </c>
      <c r="D147" s="85" t="s">
        <v>142</v>
      </c>
      <c r="E147" s="85">
        <v>12.1</v>
      </c>
      <c r="F147" s="85" t="s">
        <v>85</v>
      </c>
      <c r="G147" s="85" t="s">
        <v>86</v>
      </c>
      <c r="H147" s="85" t="s">
        <v>86</v>
      </c>
      <c r="I147" s="83" t="s">
        <v>66</v>
      </c>
      <c r="J147" s="85" t="s">
        <v>67</v>
      </c>
      <c r="K147" s="85" t="s">
        <v>67</v>
      </c>
      <c r="L147" s="84" t="str">
        <f>IF(ISNONTEXT(VLOOKUP(AimsData[[#This Row],[Student Reference]],Comments!$B$7:$C$1500,2,0)),"",VLOOKUP(AimsData[[#This Row],[Student Reference]],Comments!$B$7:$C$1500,2,0))</f>
        <v/>
      </c>
    </row>
    <row r="148" spans="1:12" x14ac:dyDescent="0.4">
      <c r="A148" s="85" t="s">
        <v>411</v>
      </c>
      <c r="B148" s="86">
        <v>17</v>
      </c>
      <c r="C148" s="85" t="s">
        <v>137</v>
      </c>
      <c r="D148" s="85" t="s">
        <v>138</v>
      </c>
      <c r="E148" s="85">
        <v>10.4</v>
      </c>
      <c r="F148" s="85" t="s">
        <v>85</v>
      </c>
      <c r="G148" s="85" t="s">
        <v>86</v>
      </c>
      <c r="H148" s="85" t="s">
        <v>86</v>
      </c>
      <c r="I148" s="83" t="s">
        <v>66</v>
      </c>
      <c r="J148" s="85" t="s">
        <v>67</v>
      </c>
      <c r="K148" s="85" t="s">
        <v>67</v>
      </c>
      <c r="L148" s="84" t="str">
        <f>IF(ISNONTEXT(VLOOKUP(AimsData[[#This Row],[Student Reference]],Comments!$B$7:$C$1500,2,0)),"",VLOOKUP(AimsData[[#This Row],[Student Reference]],Comments!$B$7:$C$1500,2,0))</f>
        <v/>
      </c>
    </row>
    <row r="149" spans="1:12" x14ac:dyDescent="0.4">
      <c r="A149" s="85" t="s">
        <v>412</v>
      </c>
      <c r="B149" s="86">
        <v>17</v>
      </c>
      <c r="C149" s="85" t="s">
        <v>87</v>
      </c>
      <c r="D149" s="85" t="s">
        <v>88</v>
      </c>
      <c r="E149" s="85">
        <v>9.3000000000000007</v>
      </c>
      <c r="F149" s="85" t="s">
        <v>85</v>
      </c>
      <c r="G149" s="85" t="s">
        <v>86</v>
      </c>
      <c r="H149" s="85" t="s">
        <v>86</v>
      </c>
      <c r="I149" s="83" t="s">
        <v>66</v>
      </c>
      <c r="J149" s="85" t="s">
        <v>67</v>
      </c>
      <c r="K149" s="85" t="s">
        <v>67</v>
      </c>
      <c r="L149" s="84" t="str">
        <f>IF(ISNONTEXT(VLOOKUP(AimsData[[#This Row],[Student Reference]],Comments!$B$7:$C$1500,2,0)),"",VLOOKUP(AimsData[[#This Row],[Student Reference]],Comments!$B$7:$C$1500,2,0))</f>
        <v/>
      </c>
    </row>
    <row r="150" spans="1:12" x14ac:dyDescent="0.4">
      <c r="A150" s="85" t="s">
        <v>412</v>
      </c>
      <c r="B150" s="86">
        <v>17</v>
      </c>
      <c r="C150" s="85" t="s">
        <v>97</v>
      </c>
      <c r="D150" s="85" t="s">
        <v>98</v>
      </c>
      <c r="E150" s="85">
        <v>6.1</v>
      </c>
      <c r="F150" s="85" t="s">
        <v>99</v>
      </c>
      <c r="G150" s="85" t="s">
        <v>86</v>
      </c>
      <c r="H150" s="85" t="s">
        <v>86</v>
      </c>
      <c r="I150" s="83" t="s">
        <v>66</v>
      </c>
      <c r="J150" s="85" t="s">
        <v>67</v>
      </c>
      <c r="K150" s="85" t="s">
        <v>67</v>
      </c>
      <c r="L150" s="84" t="str">
        <f>IF(ISNONTEXT(VLOOKUP(AimsData[[#This Row],[Student Reference]],Comments!$B$7:$C$1500,2,0)),"",VLOOKUP(AimsData[[#This Row],[Student Reference]],Comments!$B$7:$C$1500,2,0))</f>
        <v/>
      </c>
    </row>
    <row r="151" spans="1:12" x14ac:dyDescent="0.4">
      <c r="A151" s="85" t="s">
        <v>412</v>
      </c>
      <c r="B151" s="86">
        <v>17</v>
      </c>
      <c r="C151" s="85" t="s">
        <v>141</v>
      </c>
      <c r="D151" s="85" t="s">
        <v>142</v>
      </c>
      <c r="E151" s="85">
        <v>12.1</v>
      </c>
      <c r="F151" s="85" t="s">
        <v>85</v>
      </c>
      <c r="G151" s="85" t="s">
        <v>86</v>
      </c>
      <c r="H151" s="85" t="s">
        <v>86</v>
      </c>
      <c r="I151" s="83" t="s">
        <v>66</v>
      </c>
      <c r="J151" s="85" t="s">
        <v>67</v>
      </c>
      <c r="K151" s="85" t="s">
        <v>67</v>
      </c>
      <c r="L151" s="84" t="str">
        <f>IF(ISNONTEXT(VLOOKUP(AimsData[[#This Row],[Student Reference]],Comments!$B$7:$C$1500,2,0)),"",VLOOKUP(AimsData[[#This Row],[Student Reference]],Comments!$B$7:$C$1500,2,0))</f>
        <v/>
      </c>
    </row>
    <row r="152" spans="1:12" x14ac:dyDescent="0.4">
      <c r="A152" s="85" t="s">
        <v>412</v>
      </c>
      <c r="B152" s="86">
        <v>17</v>
      </c>
      <c r="C152" s="85" t="s">
        <v>100</v>
      </c>
      <c r="D152" s="85" t="s">
        <v>101</v>
      </c>
      <c r="E152" s="85">
        <v>11.1</v>
      </c>
      <c r="F152" s="85" t="s">
        <v>85</v>
      </c>
      <c r="G152" s="85" t="s">
        <v>65</v>
      </c>
      <c r="H152" s="85" t="s">
        <v>95</v>
      </c>
      <c r="I152" s="83" t="s">
        <v>96</v>
      </c>
      <c r="J152" s="85" t="s">
        <v>67</v>
      </c>
      <c r="K152" s="85" t="s">
        <v>67</v>
      </c>
      <c r="L152" s="84" t="str">
        <f>IF(ISNONTEXT(VLOOKUP(AimsData[[#This Row],[Student Reference]],Comments!$B$7:$C$1500,2,0)),"",VLOOKUP(AimsData[[#This Row],[Student Reference]],Comments!$B$7:$C$1500,2,0))</f>
        <v/>
      </c>
    </row>
    <row r="153" spans="1:12" x14ac:dyDescent="0.4">
      <c r="A153" s="85" t="s">
        <v>413</v>
      </c>
      <c r="B153" s="86">
        <v>17</v>
      </c>
      <c r="C153" s="85" t="s">
        <v>97</v>
      </c>
      <c r="D153" s="85" t="s">
        <v>98</v>
      </c>
      <c r="E153" s="85">
        <v>6.1</v>
      </c>
      <c r="F153" s="85" t="s">
        <v>99</v>
      </c>
      <c r="G153" s="85" t="s">
        <v>86</v>
      </c>
      <c r="H153" s="85" t="s">
        <v>86</v>
      </c>
      <c r="I153" s="83" t="s">
        <v>66</v>
      </c>
      <c r="J153" s="85" t="s">
        <v>67</v>
      </c>
      <c r="K153" s="85" t="s">
        <v>67</v>
      </c>
      <c r="L153" s="84" t="str">
        <f>IF(ISNONTEXT(VLOOKUP(AimsData[[#This Row],[Student Reference]],Comments!$B$7:$C$1500,2,0)),"",VLOOKUP(AimsData[[#This Row],[Student Reference]],Comments!$B$7:$C$1500,2,0))</f>
        <v/>
      </c>
    </row>
    <row r="154" spans="1:12" x14ac:dyDescent="0.4">
      <c r="A154" s="85" t="s">
        <v>413</v>
      </c>
      <c r="B154" s="86">
        <v>17</v>
      </c>
      <c r="C154" s="85" t="s">
        <v>139</v>
      </c>
      <c r="D154" s="85" t="s">
        <v>140</v>
      </c>
      <c r="E154" s="85">
        <v>1.3</v>
      </c>
      <c r="F154" s="85" t="s">
        <v>85</v>
      </c>
      <c r="G154" s="85" t="s">
        <v>86</v>
      </c>
      <c r="H154" s="85" t="s">
        <v>86</v>
      </c>
      <c r="I154" s="83" t="s">
        <v>66</v>
      </c>
      <c r="J154" s="85" t="s">
        <v>67</v>
      </c>
      <c r="K154" s="85" t="s">
        <v>67</v>
      </c>
      <c r="L154" s="84" t="str">
        <f>IF(ISNONTEXT(VLOOKUP(AimsData[[#This Row],[Student Reference]],Comments!$B$7:$C$1500,2,0)),"",VLOOKUP(AimsData[[#This Row],[Student Reference]],Comments!$B$7:$C$1500,2,0))</f>
        <v/>
      </c>
    </row>
    <row r="155" spans="1:12" x14ac:dyDescent="0.4">
      <c r="A155" s="85" t="s">
        <v>413</v>
      </c>
      <c r="B155" s="86">
        <v>17</v>
      </c>
      <c r="C155" s="85" t="s">
        <v>128</v>
      </c>
      <c r="D155" s="85" t="s">
        <v>129</v>
      </c>
      <c r="E155" s="85">
        <v>1.3</v>
      </c>
      <c r="F155" s="85" t="s">
        <v>85</v>
      </c>
      <c r="G155" s="85" t="s">
        <v>86</v>
      </c>
      <c r="H155" s="85" t="s">
        <v>86</v>
      </c>
      <c r="I155" s="83" t="s">
        <v>66</v>
      </c>
      <c r="J155" s="85" t="s">
        <v>67</v>
      </c>
      <c r="K155" s="85" t="s">
        <v>67</v>
      </c>
      <c r="L155" s="84" t="str">
        <f>IF(ISNONTEXT(VLOOKUP(AimsData[[#This Row],[Student Reference]],Comments!$B$7:$C$1500,2,0)),"",VLOOKUP(AimsData[[#This Row],[Student Reference]],Comments!$B$7:$C$1500,2,0))</f>
        <v/>
      </c>
    </row>
    <row r="156" spans="1:12" x14ac:dyDescent="0.4">
      <c r="A156" s="85" t="s">
        <v>414</v>
      </c>
      <c r="B156" s="86">
        <v>16</v>
      </c>
      <c r="C156" s="85" t="s">
        <v>79</v>
      </c>
      <c r="D156" s="85" t="s">
        <v>80</v>
      </c>
      <c r="E156" s="85">
        <v>2.1</v>
      </c>
      <c r="F156" s="85" t="s">
        <v>64</v>
      </c>
      <c r="G156" s="85" t="s">
        <v>65</v>
      </c>
      <c r="H156" s="85" t="s">
        <v>65</v>
      </c>
      <c r="I156" s="83" t="s">
        <v>66</v>
      </c>
      <c r="J156" s="85" t="s">
        <v>67</v>
      </c>
      <c r="K156" s="85" t="s">
        <v>67</v>
      </c>
      <c r="L156" s="84" t="str">
        <f>IF(ISNONTEXT(VLOOKUP(AimsData[[#This Row],[Student Reference]],Comments!$B$7:$C$1500,2,0)),"",VLOOKUP(AimsData[[#This Row],[Student Reference]],Comments!$B$7:$C$1500,2,0))</f>
        <v/>
      </c>
    </row>
    <row r="157" spans="1:12" x14ac:dyDescent="0.4">
      <c r="A157" s="85" t="s">
        <v>414</v>
      </c>
      <c r="B157" s="86">
        <v>16</v>
      </c>
      <c r="C157" s="85" t="s">
        <v>75</v>
      </c>
      <c r="D157" s="85" t="s">
        <v>76</v>
      </c>
      <c r="E157" s="85">
        <v>2.1</v>
      </c>
      <c r="F157" s="85" t="s">
        <v>64</v>
      </c>
      <c r="G157" s="85" t="s">
        <v>65</v>
      </c>
      <c r="H157" s="85" t="s">
        <v>65</v>
      </c>
      <c r="I157" s="83" t="s">
        <v>66</v>
      </c>
      <c r="J157" s="85" t="s">
        <v>67</v>
      </c>
      <c r="K157" s="85" t="s">
        <v>67</v>
      </c>
      <c r="L157" s="84" t="str">
        <f>IF(ISNONTEXT(VLOOKUP(AimsData[[#This Row],[Student Reference]],Comments!$B$7:$C$1500,2,0)),"",VLOOKUP(AimsData[[#This Row],[Student Reference]],Comments!$B$7:$C$1500,2,0))</f>
        <v/>
      </c>
    </row>
    <row r="158" spans="1:12" x14ac:dyDescent="0.4">
      <c r="A158" s="85" t="s">
        <v>414</v>
      </c>
      <c r="B158" s="86">
        <v>16</v>
      </c>
      <c r="C158" s="85" t="s">
        <v>132</v>
      </c>
      <c r="D158" s="85" t="s">
        <v>133</v>
      </c>
      <c r="E158" s="85">
        <v>10.1</v>
      </c>
      <c r="F158" s="85" t="s">
        <v>64</v>
      </c>
      <c r="G158" s="85" t="s">
        <v>65</v>
      </c>
      <c r="H158" s="85" t="s">
        <v>65</v>
      </c>
      <c r="I158" s="83" t="s">
        <v>66</v>
      </c>
      <c r="J158" s="85" t="s">
        <v>67</v>
      </c>
      <c r="K158" s="85" t="s">
        <v>67</v>
      </c>
      <c r="L158" s="84" t="str">
        <f>IF(ISNONTEXT(VLOOKUP(AimsData[[#This Row],[Student Reference]],Comments!$B$7:$C$1500,2,0)),"",VLOOKUP(AimsData[[#This Row],[Student Reference]],Comments!$B$7:$C$1500,2,0))</f>
        <v/>
      </c>
    </row>
    <row r="159" spans="1:12" x14ac:dyDescent="0.4">
      <c r="A159" s="85" t="s">
        <v>414</v>
      </c>
      <c r="B159" s="86">
        <v>16</v>
      </c>
      <c r="C159" s="85" t="s">
        <v>121</v>
      </c>
      <c r="D159" s="85" t="s">
        <v>122</v>
      </c>
      <c r="E159" s="85">
        <v>12.1</v>
      </c>
      <c r="F159" s="85" t="s">
        <v>64</v>
      </c>
      <c r="G159" s="85" t="s">
        <v>65</v>
      </c>
      <c r="H159" s="85" t="s">
        <v>65</v>
      </c>
      <c r="I159" s="83" t="s">
        <v>66</v>
      </c>
      <c r="J159" s="85" t="s">
        <v>67</v>
      </c>
      <c r="K159" s="85" t="s">
        <v>67</v>
      </c>
      <c r="L159" s="84" t="str">
        <f>IF(ISNONTEXT(VLOOKUP(AimsData[[#This Row],[Student Reference]],Comments!$B$7:$C$1500,2,0)),"",VLOOKUP(AimsData[[#This Row],[Student Reference]],Comments!$B$7:$C$1500,2,0))</f>
        <v/>
      </c>
    </row>
    <row r="160" spans="1:12" x14ac:dyDescent="0.4">
      <c r="A160" s="85" t="s">
        <v>415</v>
      </c>
      <c r="B160" s="86">
        <v>16</v>
      </c>
      <c r="C160" s="85" t="s">
        <v>79</v>
      </c>
      <c r="D160" s="85" t="s">
        <v>80</v>
      </c>
      <c r="E160" s="85">
        <v>2.1</v>
      </c>
      <c r="F160" s="85" t="s">
        <v>64</v>
      </c>
      <c r="G160" s="85" t="s">
        <v>65</v>
      </c>
      <c r="H160" s="85" t="s">
        <v>65</v>
      </c>
      <c r="I160" s="83" t="s">
        <v>66</v>
      </c>
      <c r="J160" s="85" t="s">
        <v>67</v>
      </c>
      <c r="K160" s="85" t="s">
        <v>67</v>
      </c>
      <c r="L160" s="84" t="str">
        <f>IF(ISNONTEXT(VLOOKUP(AimsData[[#This Row],[Student Reference]],Comments!$B$7:$C$1500,2,0)),"",VLOOKUP(AimsData[[#This Row],[Student Reference]],Comments!$B$7:$C$1500,2,0))</f>
        <v/>
      </c>
    </row>
    <row r="161" spans="1:12" x14ac:dyDescent="0.4">
      <c r="A161" s="85" t="s">
        <v>415</v>
      </c>
      <c r="B161" s="86">
        <v>16</v>
      </c>
      <c r="C161" s="85" t="s">
        <v>81</v>
      </c>
      <c r="D161" s="85" t="s">
        <v>82</v>
      </c>
      <c r="E161" s="85">
        <v>2.1</v>
      </c>
      <c r="F161" s="85" t="s">
        <v>64</v>
      </c>
      <c r="G161" s="85" t="s">
        <v>65</v>
      </c>
      <c r="H161" s="85" t="s">
        <v>65</v>
      </c>
      <c r="I161" s="83" t="s">
        <v>66</v>
      </c>
      <c r="J161" s="85" t="s">
        <v>67</v>
      </c>
      <c r="K161" s="85" t="s">
        <v>67</v>
      </c>
      <c r="L161" s="84" t="str">
        <f>IF(ISNONTEXT(VLOOKUP(AimsData[[#This Row],[Student Reference]],Comments!$B$7:$C$1500,2,0)),"",VLOOKUP(AimsData[[#This Row],[Student Reference]],Comments!$B$7:$C$1500,2,0))</f>
        <v/>
      </c>
    </row>
    <row r="162" spans="1:12" x14ac:dyDescent="0.4">
      <c r="A162" s="85" t="s">
        <v>415</v>
      </c>
      <c r="B162" s="86">
        <v>16</v>
      </c>
      <c r="C162" s="85" t="s">
        <v>125</v>
      </c>
      <c r="D162" s="85" t="s">
        <v>126</v>
      </c>
      <c r="E162" s="85">
        <v>8.1</v>
      </c>
      <c r="F162" s="85" t="s">
        <v>64</v>
      </c>
      <c r="G162" s="85" t="s">
        <v>65</v>
      </c>
      <c r="H162" s="85" t="s">
        <v>65</v>
      </c>
      <c r="I162" s="83" t="s">
        <v>66</v>
      </c>
      <c r="J162" s="85" t="s">
        <v>67</v>
      </c>
      <c r="K162" s="85" t="s">
        <v>67</v>
      </c>
      <c r="L162" s="84" t="str">
        <f>IF(ISNONTEXT(VLOOKUP(AimsData[[#This Row],[Student Reference]],Comments!$B$7:$C$1500,2,0)),"",VLOOKUP(AimsData[[#This Row],[Student Reference]],Comments!$B$7:$C$1500,2,0))</f>
        <v/>
      </c>
    </row>
    <row r="163" spans="1:12" x14ac:dyDescent="0.4">
      <c r="A163" s="85" t="s">
        <v>415</v>
      </c>
      <c r="B163" s="86">
        <v>16</v>
      </c>
      <c r="C163" s="85" t="s">
        <v>73</v>
      </c>
      <c r="D163" s="85" t="s">
        <v>74</v>
      </c>
      <c r="E163" s="85">
        <v>2.2000000000000002</v>
      </c>
      <c r="F163" s="85" t="s">
        <v>64</v>
      </c>
      <c r="G163" s="85" t="s">
        <v>65</v>
      </c>
      <c r="H163" s="85" t="s">
        <v>65</v>
      </c>
      <c r="I163" s="83" t="s">
        <v>66</v>
      </c>
      <c r="J163" s="85" t="s">
        <v>67</v>
      </c>
      <c r="K163" s="85" t="s">
        <v>67</v>
      </c>
      <c r="L163" s="84" t="str">
        <f>IF(ISNONTEXT(VLOOKUP(AimsData[[#This Row],[Student Reference]],Comments!$B$7:$C$1500,2,0)),"",VLOOKUP(AimsData[[#This Row],[Student Reference]],Comments!$B$7:$C$1500,2,0))</f>
        <v/>
      </c>
    </row>
    <row r="164" spans="1:12" x14ac:dyDescent="0.4">
      <c r="A164" s="85" t="s">
        <v>416</v>
      </c>
      <c r="B164" s="86">
        <v>17</v>
      </c>
      <c r="C164" s="85" t="s">
        <v>97</v>
      </c>
      <c r="D164" s="85" t="s">
        <v>98</v>
      </c>
      <c r="E164" s="85">
        <v>6.1</v>
      </c>
      <c r="F164" s="85" t="s">
        <v>64</v>
      </c>
      <c r="G164" s="85" t="s">
        <v>148</v>
      </c>
      <c r="I164" s="83" t="s">
        <v>149</v>
      </c>
      <c r="J164" s="85" t="s">
        <v>117</v>
      </c>
      <c r="K164" s="85" t="s">
        <v>117</v>
      </c>
      <c r="L164" s="84" t="str">
        <f>IF(ISNONTEXT(VLOOKUP(AimsData[[#This Row],[Student Reference]],Comments!$B$7:$C$1500,2,0)),"",VLOOKUP(AimsData[[#This Row],[Student Reference]],Comments!$B$7:$C$1500,2,0))</f>
        <v/>
      </c>
    </row>
    <row r="165" spans="1:12" x14ac:dyDescent="0.4">
      <c r="A165" s="85" t="s">
        <v>416</v>
      </c>
      <c r="B165" s="86">
        <v>17</v>
      </c>
      <c r="C165" s="85" t="s">
        <v>139</v>
      </c>
      <c r="D165" s="85" t="s">
        <v>140</v>
      </c>
      <c r="E165" s="85">
        <v>1.3</v>
      </c>
      <c r="F165" s="85" t="s">
        <v>85</v>
      </c>
      <c r="G165" s="85" t="s">
        <v>86</v>
      </c>
      <c r="H165" s="85" t="s">
        <v>95</v>
      </c>
      <c r="I165" s="83" t="s">
        <v>70</v>
      </c>
      <c r="J165" s="85" t="s">
        <v>67</v>
      </c>
      <c r="K165" s="85" t="s">
        <v>67</v>
      </c>
      <c r="L165" s="84" t="str">
        <f>IF(ISNONTEXT(VLOOKUP(AimsData[[#This Row],[Student Reference]],Comments!$B$7:$C$1500,2,0)),"",VLOOKUP(AimsData[[#This Row],[Student Reference]],Comments!$B$7:$C$1500,2,0))</f>
        <v/>
      </c>
    </row>
    <row r="166" spans="1:12" x14ac:dyDescent="0.4">
      <c r="A166" s="85" t="s">
        <v>416</v>
      </c>
      <c r="B166" s="86">
        <v>17</v>
      </c>
      <c r="C166" s="85" t="s">
        <v>128</v>
      </c>
      <c r="D166" s="85" t="s">
        <v>129</v>
      </c>
      <c r="E166" s="85">
        <v>1.3</v>
      </c>
      <c r="F166" s="85" t="s">
        <v>85</v>
      </c>
      <c r="G166" s="85" t="s">
        <v>65</v>
      </c>
      <c r="H166" s="85" t="s">
        <v>95</v>
      </c>
      <c r="I166" s="83" t="s">
        <v>70</v>
      </c>
      <c r="J166" s="85" t="s">
        <v>67</v>
      </c>
      <c r="K166" s="85" t="s">
        <v>67</v>
      </c>
      <c r="L166" s="84" t="str">
        <f>IF(ISNONTEXT(VLOOKUP(AimsData[[#This Row],[Student Reference]],Comments!$B$7:$C$1500,2,0)),"",VLOOKUP(AimsData[[#This Row],[Student Reference]],Comments!$B$7:$C$1500,2,0))</f>
        <v/>
      </c>
    </row>
    <row r="167" spans="1:12" x14ac:dyDescent="0.4">
      <c r="A167" s="85" t="s">
        <v>416</v>
      </c>
      <c r="B167" s="86">
        <v>17</v>
      </c>
      <c r="C167" s="85" t="s">
        <v>107</v>
      </c>
      <c r="D167" s="85" t="s">
        <v>108</v>
      </c>
      <c r="E167" s="85">
        <v>2.1</v>
      </c>
      <c r="F167" s="85" t="s">
        <v>85</v>
      </c>
      <c r="G167" s="85" t="s">
        <v>65</v>
      </c>
      <c r="H167" s="85" t="s">
        <v>95</v>
      </c>
      <c r="I167" s="83" t="s">
        <v>96</v>
      </c>
      <c r="J167" s="85" t="s">
        <v>67</v>
      </c>
      <c r="K167" s="85" t="s">
        <v>67</v>
      </c>
      <c r="L167" s="84" t="str">
        <f>IF(ISNONTEXT(VLOOKUP(AimsData[[#This Row],[Student Reference]],Comments!$B$7:$C$1500,2,0)),"",VLOOKUP(AimsData[[#This Row],[Student Reference]],Comments!$B$7:$C$1500,2,0))</f>
        <v/>
      </c>
    </row>
    <row r="168" spans="1:12" x14ac:dyDescent="0.4">
      <c r="A168" s="85" t="s">
        <v>416</v>
      </c>
      <c r="B168" s="86">
        <v>17</v>
      </c>
      <c r="C168" s="85" t="s">
        <v>135</v>
      </c>
      <c r="D168" s="85" t="s">
        <v>136</v>
      </c>
      <c r="E168" s="85">
        <v>2.1</v>
      </c>
      <c r="F168" s="85" t="s">
        <v>85</v>
      </c>
      <c r="G168" s="85" t="s">
        <v>65</v>
      </c>
      <c r="H168" s="85" t="s">
        <v>95</v>
      </c>
      <c r="I168" s="83" t="s">
        <v>70</v>
      </c>
      <c r="J168" s="85" t="s">
        <v>67</v>
      </c>
      <c r="K168" s="85" t="s">
        <v>67</v>
      </c>
      <c r="L168" s="84" t="str">
        <f>IF(ISNONTEXT(VLOOKUP(AimsData[[#This Row],[Student Reference]],Comments!$B$7:$C$1500,2,0)),"",VLOOKUP(AimsData[[#This Row],[Student Reference]],Comments!$B$7:$C$1500,2,0))</f>
        <v/>
      </c>
    </row>
    <row r="169" spans="1:12" x14ac:dyDescent="0.4">
      <c r="A169" s="85" t="s">
        <v>416</v>
      </c>
      <c r="B169" s="86">
        <v>17</v>
      </c>
      <c r="C169" s="85" t="s">
        <v>77</v>
      </c>
      <c r="D169" s="85" t="s">
        <v>78</v>
      </c>
      <c r="E169" s="85">
        <v>15.3</v>
      </c>
      <c r="F169" s="85" t="s">
        <v>64</v>
      </c>
      <c r="G169" s="85" t="s">
        <v>65</v>
      </c>
      <c r="H169" s="85" t="s">
        <v>65</v>
      </c>
      <c r="I169" s="83" t="s">
        <v>66</v>
      </c>
      <c r="J169" s="85" t="s">
        <v>67</v>
      </c>
      <c r="K169" s="85" t="s">
        <v>67</v>
      </c>
      <c r="L169" s="84" t="str">
        <f>IF(ISNONTEXT(VLOOKUP(AimsData[[#This Row],[Student Reference]],Comments!$B$7:$C$1500,2,0)),"",VLOOKUP(AimsData[[#This Row],[Student Reference]],Comments!$B$7:$C$1500,2,0))</f>
        <v/>
      </c>
    </row>
    <row r="170" spans="1:12" x14ac:dyDescent="0.4">
      <c r="A170" s="85" t="s">
        <v>416</v>
      </c>
      <c r="B170" s="86">
        <v>17</v>
      </c>
      <c r="C170" s="85" t="s">
        <v>153</v>
      </c>
      <c r="D170" s="85" t="s">
        <v>154</v>
      </c>
      <c r="E170" s="85">
        <v>1.3</v>
      </c>
      <c r="F170" s="85" t="s">
        <v>155</v>
      </c>
      <c r="G170" s="85" t="s">
        <v>148</v>
      </c>
      <c r="I170" s="83" t="s">
        <v>149</v>
      </c>
      <c r="J170" s="85" t="s">
        <v>67</v>
      </c>
      <c r="K170" s="85" t="s">
        <v>67</v>
      </c>
      <c r="L170" s="84" t="str">
        <f>IF(ISNONTEXT(VLOOKUP(AimsData[[#This Row],[Student Reference]],Comments!$B$7:$C$1500,2,0)),"",VLOOKUP(AimsData[[#This Row],[Student Reference]],Comments!$B$7:$C$1500,2,0))</f>
        <v/>
      </c>
    </row>
    <row r="171" spans="1:12" x14ac:dyDescent="0.4">
      <c r="A171" s="85" t="s">
        <v>416</v>
      </c>
      <c r="B171" s="86">
        <v>17</v>
      </c>
      <c r="C171" s="85" t="s">
        <v>156</v>
      </c>
      <c r="D171" s="85" t="s">
        <v>157</v>
      </c>
      <c r="E171" s="85">
        <v>1.3</v>
      </c>
      <c r="F171" s="85" t="s">
        <v>85</v>
      </c>
      <c r="G171" s="85" t="s">
        <v>148</v>
      </c>
      <c r="I171" s="83" t="s">
        <v>149</v>
      </c>
      <c r="J171" s="85" t="s">
        <v>67</v>
      </c>
      <c r="K171" s="85" t="s">
        <v>67</v>
      </c>
      <c r="L171" s="84" t="str">
        <f>IF(ISNONTEXT(VLOOKUP(AimsData[[#This Row],[Student Reference]],Comments!$B$7:$C$1500,2,0)),"",VLOOKUP(AimsData[[#This Row],[Student Reference]],Comments!$B$7:$C$1500,2,0))</f>
        <v/>
      </c>
    </row>
    <row r="172" spans="1:12" x14ac:dyDescent="0.4">
      <c r="A172" s="85" t="s">
        <v>417</v>
      </c>
      <c r="B172" s="86">
        <v>17</v>
      </c>
      <c r="C172" s="85" t="s">
        <v>158</v>
      </c>
      <c r="D172" s="85" t="s">
        <v>159</v>
      </c>
      <c r="E172" s="85">
        <v>12.1</v>
      </c>
      <c r="F172" s="85" t="s">
        <v>85</v>
      </c>
      <c r="G172" s="85" t="s">
        <v>65</v>
      </c>
      <c r="H172" s="85" t="s">
        <v>65</v>
      </c>
      <c r="I172" s="83" t="s">
        <v>66</v>
      </c>
      <c r="J172" s="85" t="s">
        <v>67</v>
      </c>
      <c r="K172" s="85" t="s">
        <v>67</v>
      </c>
      <c r="L172" s="84" t="str">
        <f>IF(ISNONTEXT(VLOOKUP(AimsData[[#This Row],[Student Reference]],Comments!$B$7:$C$1500,2,0)),"",VLOOKUP(AimsData[[#This Row],[Student Reference]],Comments!$B$7:$C$1500,2,0))</f>
        <v/>
      </c>
    </row>
    <row r="173" spans="1:12" x14ac:dyDescent="0.4">
      <c r="A173" s="85" t="s">
        <v>417</v>
      </c>
      <c r="B173" s="86">
        <v>17</v>
      </c>
      <c r="C173" s="85" t="s">
        <v>77</v>
      </c>
      <c r="D173" s="85" t="s">
        <v>78</v>
      </c>
      <c r="E173" s="85">
        <v>15.3</v>
      </c>
      <c r="F173" s="85" t="s">
        <v>64</v>
      </c>
      <c r="G173" s="85" t="s">
        <v>65</v>
      </c>
      <c r="H173" s="85" t="s">
        <v>65</v>
      </c>
      <c r="I173" s="83" t="s">
        <v>66</v>
      </c>
      <c r="J173" s="85" t="s">
        <v>67</v>
      </c>
      <c r="K173" s="85" t="s">
        <v>67</v>
      </c>
      <c r="L173" s="84" t="str">
        <f>IF(ISNONTEXT(VLOOKUP(AimsData[[#This Row],[Student Reference]],Comments!$B$7:$C$1500,2,0)),"",VLOOKUP(AimsData[[#This Row],[Student Reference]],Comments!$B$7:$C$1500,2,0))</f>
        <v/>
      </c>
    </row>
    <row r="174" spans="1:12" x14ac:dyDescent="0.4">
      <c r="A174" s="85" t="s">
        <v>417</v>
      </c>
      <c r="B174" s="86">
        <v>17</v>
      </c>
      <c r="C174" s="85" t="s">
        <v>111</v>
      </c>
      <c r="D174" s="85" t="s">
        <v>112</v>
      </c>
      <c r="E174" s="85">
        <v>4.2</v>
      </c>
      <c r="F174" s="85" t="s">
        <v>64</v>
      </c>
      <c r="G174" s="85" t="s">
        <v>65</v>
      </c>
      <c r="H174" s="85" t="s">
        <v>65</v>
      </c>
      <c r="I174" s="83" t="s">
        <v>66</v>
      </c>
      <c r="J174" s="85" t="s">
        <v>67</v>
      </c>
      <c r="K174" s="85" t="s">
        <v>67</v>
      </c>
      <c r="L174" s="84" t="str">
        <f>IF(ISNONTEXT(VLOOKUP(AimsData[[#This Row],[Student Reference]],Comments!$B$7:$C$1500,2,0)),"",VLOOKUP(AimsData[[#This Row],[Student Reference]],Comments!$B$7:$C$1500,2,0))</f>
        <v/>
      </c>
    </row>
    <row r="175" spans="1:12" x14ac:dyDescent="0.4">
      <c r="A175" s="85" t="s">
        <v>417</v>
      </c>
      <c r="B175" s="86">
        <v>17</v>
      </c>
      <c r="C175" s="85" t="s">
        <v>113</v>
      </c>
      <c r="D175" s="85" t="s">
        <v>114</v>
      </c>
      <c r="E175" s="85">
        <v>9.3000000000000007</v>
      </c>
      <c r="F175" s="85" t="s">
        <v>64</v>
      </c>
      <c r="G175" s="85" t="s">
        <v>65</v>
      </c>
      <c r="H175" s="85" t="s">
        <v>65</v>
      </c>
      <c r="I175" s="83" t="s">
        <v>66</v>
      </c>
      <c r="J175" s="85" t="s">
        <v>67</v>
      </c>
      <c r="K175" s="85" t="s">
        <v>67</v>
      </c>
      <c r="L175" s="84" t="str">
        <f>IF(ISNONTEXT(VLOOKUP(AimsData[[#This Row],[Student Reference]],Comments!$B$7:$C$1500,2,0)),"",VLOOKUP(AimsData[[#This Row],[Student Reference]],Comments!$B$7:$C$1500,2,0))</f>
        <v/>
      </c>
    </row>
    <row r="176" spans="1:12" x14ac:dyDescent="0.4">
      <c r="A176" s="85" t="s">
        <v>417</v>
      </c>
      <c r="B176" s="86">
        <v>17</v>
      </c>
      <c r="C176" s="85" t="s">
        <v>73</v>
      </c>
      <c r="D176" s="85" t="s">
        <v>74</v>
      </c>
      <c r="E176" s="85">
        <v>2.2000000000000002</v>
      </c>
      <c r="F176" s="85" t="s">
        <v>64</v>
      </c>
      <c r="G176" s="85" t="s">
        <v>65</v>
      </c>
      <c r="H176" s="85" t="s">
        <v>160</v>
      </c>
      <c r="I176" s="83" t="s">
        <v>96</v>
      </c>
      <c r="J176" s="85" t="s">
        <v>67</v>
      </c>
      <c r="K176" s="85" t="s">
        <v>67</v>
      </c>
      <c r="L176" s="84" t="str">
        <f>IF(ISNONTEXT(VLOOKUP(AimsData[[#This Row],[Student Reference]],Comments!$B$7:$C$1500,2,0)),"",VLOOKUP(AimsData[[#This Row],[Student Reference]],Comments!$B$7:$C$1500,2,0))</f>
        <v/>
      </c>
    </row>
    <row r="177" spans="1:12" x14ac:dyDescent="0.4">
      <c r="A177" s="85" t="s">
        <v>418</v>
      </c>
      <c r="B177" s="86">
        <v>17</v>
      </c>
      <c r="C177" s="85" t="s">
        <v>118</v>
      </c>
      <c r="D177" s="85" t="s">
        <v>119</v>
      </c>
      <c r="E177" s="85">
        <v>9.1</v>
      </c>
      <c r="F177" s="85" t="s">
        <v>99</v>
      </c>
      <c r="G177" s="85" t="s">
        <v>86</v>
      </c>
      <c r="H177" s="85" t="s">
        <v>86</v>
      </c>
      <c r="I177" s="83" t="s">
        <v>66</v>
      </c>
      <c r="J177" s="85" t="s">
        <v>67</v>
      </c>
      <c r="K177" s="85" t="s">
        <v>67</v>
      </c>
      <c r="L177" s="84" t="str">
        <f>IF(ISNONTEXT(VLOOKUP(AimsData[[#This Row],[Student Reference]],Comments!$B$7:$C$1500,2,0)),"",VLOOKUP(AimsData[[#This Row],[Student Reference]],Comments!$B$7:$C$1500,2,0))</f>
        <v/>
      </c>
    </row>
    <row r="178" spans="1:12" x14ac:dyDescent="0.4">
      <c r="A178" s="85" t="s">
        <v>418</v>
      </c>
      <c r="B178" s="86">
        <v>17</v>
      </c>
      <c r="C178" s="85" t="s">
        <v>107</v>
      </c>
      <c r="D178" s="85" t="s">
        <v>108</v>
      </c>
      <c r="E178" s="85">
        <v>2.1</v>
      </c>
      <c r="F178" s="85" t="s">
        <v>85</v>
      </c>
      <c r="G178" s="85" t="s">
        <v>86</v>
      </c>
      <c r="H178" s="85" t="s">
        <v>86</v>
      </c>
      <c r="I178" s="83" t="s">
        <v>66</v>
      </c>
      <c r="J178" s="85" t="s">
        <v>67</v>
      </c>
      <c r="K178" s="85" t="s">
        <v>67</v>
      </c>
      <c r="L178" s="84" t="str">
        <f>IF(ISNONTEXT(VLOOKUP(AimsData[[#This Row],[Student Reference]],Comments!$B$7:$C$1500,2,0)),"",VLOOKUP(AimsData[[#This Row],[Student Reference]],Comments!$B$7:$C$1500,2,0))</f>
        <v/>
      </c>
    </row>
    <row r="179" spans="1:12" x14ac:dyDescent="0.4">
      <c r="A179" s="85" t="s">
        <v>418</v>
      </c>
      <c r="B179" s="86">
        <v>17</v>
      </c>
      <c r="C179" s="85" t="s">
        <v>135</v>
      </c>
      <c r="D179" s="85" t="s">
        <v>136</v>
      </c>
      <c r="E179" s="85">
        <v>2.1</v>
      </c>
      <c r="F179" s="85" t="s">
        <v>85</v>
      </c>
      <c r="G179" s="85" t="s">
        <v>86</v>
      </c>
      <c r="H179" s="85" t="s">
        <v>86</v>
      </c>
      <c r="I179" s="83" t="s">
        <v>66</v>
      </c>
      <c r="J179" s="85" t="s">
        <v>67</v>
      </c>
      <c r="K179" s="85" t="s">
        <v>67</v>
      </c>
      <c r="L179" s="84" t="str">
        <f>IF(ISNONTEXT(VLOOKUP(AimsData[[#This Row],[Student Reference]],Comments!$B$7:$C$1500,2,0)),"",VLOOKUP(AimsData[[#This Row],[Student Reference]],Comments!$B$7:$C$1500,2,0))</f>
        <v/>
      </c>
    </row>
    <row r="180" spans="1:12" x14ac:dyDescent="0.4">
      <c r="A180" s="85" t="s">
        <v>418</v>
      </c>
      <c r="B180" s="86">
        <v>17</v>
      </c>
      <c r="C180" s="85" t="s">
        <v>137</v>
      </c>
      <c r="D180" s="85" t="s">
        <v>138</v>
      </c>
      <c r="E180" s="85">
        <v>10.4</v>
      </c>
      <c r="F180" s="85" t="s">
        <v>85</v>
      </c>
      <c r="G180" s="85" t="s">
        <v>65</v>
      </c>
      <c r="H180" s="85" t="s">
        <v>95</v>
      </c>
      <c r="I180" s="83" t="s">
        <v>96</v>
      </c>
      <c r="J180" s="85" t="s">
        <v>67</v>
      </c>
      <c r="K180" s="85" t="s">
        <v>67</v>
      </c>
      <c r="L180" s="84" t="str">
        <f>IF(ISNONTEXT(VLOOKUP(AimsData[[#This Row],[Student Reference]],Comments!$B$7:$C$1500,2,0)),"",VLOOKUP(AimsData[[#This Row],[Student Reference]],Comments!$B$7:$C$1500,2,0))</f>
        <v/>
      </c>
    </row>
    <row r="181" spans="1:12" x14ac:dyDescent="0.4">
      <c r="A181" s="85" t="s">
        <v>419</v>
      </c>
      <c r="B181" s="86">
        <v>17</v>
      </c>
      <c r="C181" s="85" t="s">
        <v>93</v>
      </c>
      <c r="D181" s="85" t="s">
        <v>94</v>
      </c>
      <c r="E181" s="85">
        <v>2.2000000000000002</v>
      </c>
      <c r="F181" s="85" t="s">
        <v>85</v>
      </c>
      <c r="G181" s="85" t="s">
        <v>86</v>
      </c>
      <c r="H181" s="85" t="s">
        <v>86</v>
      </c>
      <c r="I181" s="83" t="s">
        <v>66</v>
      </c>
      <c r="J181" s="85" t="s">
        <v>67</v>
      </c>
      <c r="K181" s="85" t="s">
        <v>67</v>
      </c>
      <c r="L181" s="84" t="str">
        <f>IF(ISNONTEXT(VLOOKUP(AimsData[[#This Row],[Student Reference]],Comments!$B$7:$C$1500,2,0)),"",VLOOKUP(AimsData[[#This Row],[Student Reference]],Comments!$B$7:$C$1500,2,0))</f>
        <v/>
      </c>
    </row>
    <row r="182" spans="1:12" x14ac:dyDescent="0.4">
      <c r="A182" s="85" t="s">
        <v>419</v>
      </c>
      <c r="B182" s="86">
        <v>17</v>
      </c>
      <c r="C182" s="85" t="s">
        <v>107</v>
      </c>
      <c r="D182" s="85" t="s">
        <v>108</v>
      </c>
      <c r="E182" s="85">
        <v>2.1</v>
      </c>
      <c r="F182" s="85" t="s">
        <v>85</v>
      </c>
      <c r="G182" s="85" t="s">
        <v>86</v>
      </c>
      <c r="H182" s="85" t="s">
        <v>86</v>
      </c>
      <c r="I182" s="83" t="s">
        <v>66</v>
      </c>
      <c r="J182" s="85" t="s">
        <v>67</v>
      </c>
      <c r="K182" s="85" t="s">
        <v>67</v>
      </c>
      <c r="L182" s="84" t="str">
        <f>IF(ISNONTEXT(VLOOKUP(AimsData[[#This Row],[Student Reference]],Comments!$B$7:$C$1500,2,0)),"",VLOOKUP(AimsData[[#This Row],[Student Reference]],Comments!$B$7:$C$1500,2,0))</f>
        <v/>
      </c>
    </row>
    <row r="183" spans="1:12" x14ac:dyDescent="0.4">
      <c r="A183" s="85" t="s">
        <v>419</v>
      </c>
      <c r="B183" s="86">
        <v>17</v>
      </c>
      <c r="C183" s="85" t="s">
        <v>104</v>
      </c>
      <c r="D183" s="85" t="s">
        <v>105</v>
      </c>
      <c r="E183" s="85">
        <v>2.1</v>
      </c>
      <c r="F183" s="85" t="s">
        <v>85</v>
      </c>
      <c r="G183" s="85" t="s">
        <v>86</v>
      </c>
      <c r="H183" s="85" t="s">
        <v>86</v>
      </c>
      <c r="I183" s="83" t="s">
        <v>66</v>
      </c>
      <c r="J183" s="85" t="s">
        <v>67</v>
      </c>
      <c r="K183" s="85" t="s">
        <v>67</v>
      </c>
      <c r="L183" s="84" t="str">
        <f>IF(ISNONTEXT(VLOOKUP(AimsData[[#This Row],[Student Reference]],Comments!$B$7:$C$1500,2,0)),"",VLOOKUP(AimsData[[#This Row],[Student Reference]],Comments!$B$7:$C$1500,2,0))</f>
        <v/>
      </c>
    </row>
    <row r="184" spans="1:12" x14ac:dyDescent="0.4">
      <c r="A184" s="85" t="s">
        <v>420</v>
      </c>
      <c r="B184" s="86">
        <v>17</v>
      </c>
      <c r="C184" s="85" t="s">
        <v>87</v>
      </c>
      <c r="D184" s="85" t="s">
        <v>88</v>
      </c>
      <c r="E184" s="85">
        <v>9.3000000000000007</v>
      </c>
      <c r="F184" s="85" t="s">
        <v>85</v>
      </c>
      <c r="G184" s="85" t="s">
        <v>86</v>
      </c>
      <c r="H184" s="85" t="s">
        <v>86</v>
      </c>
      <c r="I184" s="83" t="s">
        <v>66</v>
      </c>
      <c r="J184" s="85" t="s">
        <v>67</v>
      </c>
      <c r="K184" s="85" t="s">
        <v>67</v>
      </c>
      <c r="L184" s="84" t="str">
        <f>IF(ISNONTEXT(VLOOKUP(AimsData[[#This Row],[Student Reference]],Comments!$B$7:$C$1500,2,0)),"",VLOOKUP(AimsData[[#This Row],[Student Reference]],Comments!$B$7:$C$1500,2,0))</f>
        <v/>
      </c>
    </row>
    <row r="185" spans="1:12" x14ac:dyDescent="0.4">
      <c r="A185" s="85" t="s">
        <v>420</v>
      </c>
      <c r="B185" s="86">
        <v>17</v>
      </c>
      <c r="C185" s="85" t="s">
        <v>97</v>
      </c>
      <c r="D185" s="85" t="s">
        <v>98</v>
      </c>
      <c r="E185" s="85">
        <v>6.1</v>
      </c>
      <c r="F185" s="85" t="s">
        <v>134</v>
      </c>
      <c r="G185" s="85" t="s">
        <v>86</v>
      </c>
      <c r="H185" s="85" t="s">
        <v>86</v>
      </c>
      <c r="I185" s="83" t="s">
        <v>66</v>
      </c>
      <c r="J185" s="85" t="s">
        <v>67</v>
      </c>
      <c r="K185" s="85" t="s">
        <v>67</v>
      </c>
      <c r="L185" s="84" t="str">
        <f>IF(ISNONTEXT(VLOOKUP(AimsData[[#This Row],[Student Reference]],Comments!$B$7:$C$1500,2,0)),"",VLOOKUP(AimsData[[#This Row],[Student Reference]],Comments!$B$7:$C$1500,2,0))</f>
        <v/>
      </c>
    </row>
    <row r="186" spans="1:12" x14ac:dyDescent="0.4">
      <c r="A186" s="85" t="s">
        <v>420</v>
      </c>
      <c r="B186" s="86">
        <v>17</v>
      </c>
      <c r="C186" s="85" t="s">
        <v>141</v>
      </c>
      <c r="D186" s="85" t="s">
        <v>142</v>
      </c>
      <c r="E186" s="85">
        <v>12.1</v>
      </c>
      <c r="F186" s="85" t="s">
        <v>85</v>
      </c>
      <c r="G186" s="85" t="s">
        <v>86</v>
      </c>
      <c r="H186" s="85" t="s">
        <v>86</v>
      </c>
      <c r="I186" s="83" t="s">
        <v>66</v>
      </c>
      <c r="J186" s="85" t="s">
        <v>67</v>
      </c>
      <c r="K186" s="85" t="s">
        <v>67</v>
      </c>
      <c r="L186" s="84" t="str">
        <f>IF(ISNONTEXT(VLOOKUP(AimsData[[#This Row],[Student Reference]],Comments!$B$7:$C$1500,2,0)),"",VLOOKUP(AimsData[[#This Row],[Student Reference]],Comments!$B$7:$C$1500,2,0))</f>
        <v/>
      </c>
    </row>
    <row r="187" spans="1:12" x14ac:dyDescent="0.4">
      <c r="A187" s="85" t="s">
        <v>421</v>
      </c>
      <c r="B187" s="86">
        <v>17</v>
      </c>
      <c r="C187" s="85" t="s">
        <v>93</v>
      </c>
      <c r="D187" s="85" t="s">
        <v>94</v>
      </c>
      <c r="E187" s="85">
        <v>2.2000000000000002</v>
      </c>
      <c r="F187" s="85" t="s">
        <v>85</v>
      </c>
      <c r="G187" s="85" t="s">
        <v>65</v>
      </c>
      <c r="H187" s="85" t="s">
        <v>95</v>
      </c>
      <c r="I187" s="83" t="s">
        <v>96</v>
      </c>
      <c r="J187" s="85" t="s">
        <v>67</v>
      </c>
      <c r="K187" s="85" t="s">
        <v>67</v>
      </c>
      <c r="L187" s="84" t="str">
        <f>IF(ISNONTEXT(VLOOKUP(AimsData[[#This Row],[Student Reference]],Comments!$B$7:$C$1500,2,0)),"",VLOOKUP(AimsData[[#This Row],[Student Reference]],Comments!$B$7:$C$1500,2,0))</f>
        <v/>
      </c>
    </row>
    <row r="188" spans="1:12" x14ac:dyDescent="0.4">
      <c r="A188" s="85" t="s">
        <v>421</v>
      </c>
      <c r="B188" s="86">
        <v>17</v>
      </c>
      <c r="C188" s="85" t="s">
        <v>128</v>
      </c>
      <c r="D188" s="85" t="s">
        <v>129</v>
      </c>
      <c r="E188" s="85">
        <v>1.3</v>
      </c>
      <c r="F188" s="85" t="s">
        <v>85</v>
      </c>
      <c r="G188" s="85" t="s">
        <v>86</v>
      </c>
      <c r="H188" s="85" t="s">
        <v>86</v>
      </c>
      <c r="I188" s="83" t="s">
        <v>66</v>
      </c>
      <c r="J188" s="85" t="s">
        <v>67</v>
      </c>
      <c r="K188" s="85" t="s">
        <v>67</v>
      </c>
      <c r="L188" s="84" t="str">
        <f>IF(ISNONTEXT(VLOOKUP(AimsData[[#This Row],[Student Reference]],Comments!$B$7:$C$1500,2,0)),"",VLOOKUP(AimsData[[#This Row],[Student Reference]],Comments!$B$7:$C$1500,2,0))</f>
        <v/>
      </c>
    </row>
    <row r="189" spans="1:12" x14ac:dyDescent="0.4">
      <c r="A189" s="85" t="s">
        <v>421</v>
      </c>
      <c r="B189" s="86">
        <v>17</v>
      </c>
      <c r="C189" s="85" t="s">
        <v>107</v>
      </c>
      <c r="D189" s="85" t="s">
        <v>108</v>
      </c>
      <c r="E189" s="85">
        <v>2.1</v>
      </c>
      <c r="F189" s="85" t="s">
        <v>85</v>
      </c>
      <c r="G189" s="85" t="s">
        <v>86</v>
      </c>
      <c r="H189" s="85" t="s">
        <v>86</v>
      </c>
      <c r="I189" s="83" t="s">
        <v>66</v>
      </c>
      <c r="J189" s="85" t="s">
        <v>67</v>
      </c>
      <c r="K189" s="85" t="s">
        <v>67</v>
      </c>
      <c r="L189" s="84" t="str">
        <f>IF(ISNONTEXT(VLOOKUP(AimsData[[#This Row],[Student Reference]],Comments!$B$7:$C$1500,2,0)),"",VLOOKUP(AimsData[[#This Row],[Student Reference]],Comments!$B$7:$C$1500,2,0))</f>
        <v/>
      </c>
    </row>
    <row r="190" spans="1:12" x14ac:dyDescent="0.4">
      <c r="A190" s="85" t="s">
        <v>421</v>
      </c>
      <c r="B190" s="86">
        <v>17</v>
      </c>
      <c r="C190" s="85" t="s">
        <v>135</v>
      </c>
      <c r="D190" s="85" t="s">
        <v>136</v>
      </c>
      <c r="E190" s="85">
        <v>2.1</v>
      </c>
      <c r="F190" s="85" t="s">
        <v>85</v>
      </c>
      <c r="G190" s="85" t="s">
        <v>86</v>
      </c>
      <c r="H190" s="85" t="s">
        <v>86</v>
      </c>
      <c r="I190" s="83" t="s">
        <v>66</v>
      </c>
      <c r="J190" s="85" t="s">
        <v>67</v>
      </c>
      <c r="K190" s="85" t="s">
        <v>67</v>
      </c>
      <c r="L190" s="84" t="str">
        <f>IF(ISNONTEXT(VLOOKUP(AimsData[[#This Row],[Student Reference]],Comments!$B$7:$C$1500,2,0)),"",VLOOKUP(AimsData[[#This Row],[Student Reference]],Comments!$B$7:$C$1500,2,0))</f>
        <v/>
      </c>
    </row>
    <row r="191" spans="1:12" x14ac:dyDescent="0.4">
      <c r="A191" s="85" t="s">
        <v>422</v>
      </c>
      <c r="B191" s="86">
        <v>16</v>
      </c>
      <c r="C191" s="85" t="s">
        <v>62</v>
      </c>
      <c r="D191" s="85" t="s">
        <v>63</v>
      </c>
      <c r="E191" s="85">
        <v>2.1</v>
      </c>
      <c r="F191" s="85" t="s">
        <v>64</v>
      </c>
      <c r="G191" s="85" t="s">
        <v>65</v>
      </c>
      <c r="H191" s="85" t="s">
        <v>65</v>
      </c>
      <c r="I191" s="83" t="s">
        <v>66</v>
      </c>
      <c r="J191" s="85" t="s">
        <v>67</v>
      </c>
      <c r="K191" s="85" t="s">
        <v>67</v>
      </c>
      <c r="L191" s="84" t="str">
        <f>IF(ISNONTEXT(VLOOKUP(AimsData[[#This Row],[Student Reference]],Comments!$B$7:$C$1500,2,0)),"",VLOOKUP(AimsData[[#This Row],[Student Reference]],Comments!$B$7:$C$1500,2,0))</f>
        <v/>
      </c>
    </row>
    <row r="192" spans="1:12" x14ac:dyDescent="0.4">
      <c r="A192" s="85" t="s">
        <v>422</v>
      </c>
      <c r="B192" s="86">
        <v>16</v>
      </c>
      <c r="C192" s="85" t="s">
        <v>81</v>
      </c>
      <c r="D192" s="85" t="s">
        <v>82</v>
      </c>
      <c r="E192" s="85">
        <v>2.1</v>
      </c>
      <c r="F192" s="85" t="s">
        <v>64</v>
      </c>
      <c r="G192" s="85" t="s">
        <v>65</v>
      </c>
      <c r="H192" s="85" t="s">
        <v>65</v>
      </c>
      <c r="I192" s="83" t="s">
        <v>66</v>
      </c>
      <c r="J192" s="85" t="s">
        <v>67</v>
      </c>
      <c r="K192" s="85" t="s">
        <v>67</v>
      </c>
      <c r="L192" s="84" t="str">
        <f>IF(ISNONTEXT(VLOOKUP(AimsData[[#This Row],[Student Reference]],Comments!$B$7:$C$1500,2,0)),"",VLOOKUP(AimsData[[#This Row],[Student Reference]],Comments!$B$7:$C$1500,2,0))</f>
        <v/>
      </c>
    </row>
    <row r="193" spans="1:12" x14ac:dyDescent="0.4">
      <c r="A193" s="85" t="s">
        <v>422</v>
      </c>
      <c r="B193" s="86">
        <v>16</v>
      </c>
      <c r="C193" s="85" t="s">
        <v>71</v>
      </c>
      <c r="D193" s="85" t="s">
        <v>72</v>
      </c>
      <c r="E193" s="85">
        <v>11.1</v>
      </c>
      <c r="F193" s="85" t="s">
        <v>64</v>
      </c>
      <c r="G193" s="85" t="s">
        <v>65</v>
      </c>
      <c r="H193" s="85" t="s">
        <v>65</v>
      </c>
      <c r="I193" s="83" t="s">
        <v>66</v>
      </c>
      <c r="J193" s="85" t="s">
        <v>67</v>
      </c>
      <c r="K193" s="85" t="s">
        <v>67</v>
      </c>
      <c r="L193" s="84" t="str">
        <f>IF(ISNONTEXT(VLOOKUP(AimsData[[#This Row],[Student Reference]],Comments!$B$7:$C$1500,2,0)),"",VLOOKUP(AimsData[[#This Row],[Student Reference]],Comments!$B$7:$C$1500,2,0))</f>
        <v/>
      </c>
    </row>
    <row r="194" spans="1:12" x14ac:dyDescent="0.4">
      <c r="A194" s="85" t="s">
        <v>422</v>
      </c>
      <c r="B194" s="86">
        <v>16</v>
      </c>
      <c r="C194" s="85" t="s">
        <v>73</v>
      </c>
      <c r="D194" s="85" t="s">
        <v>74</v>
      </c>
      <c r="E194" s="85">
        <v>2.2000000000000002</v>
      </c>
      <c r="F194" s="85" t="s">
        <v>64</v>
      </c>
      <c r="G194" s="85" t="s">
        <v>65</v>
      </c>
      <c r="H194" s="85" t="s">
        <v>65</v>
      </c>
      <c r="I194" s="83" t="s">
        <v>66</v>
      </c>
      <c r="J194" s="85" t="s">
        <v>67</v>
      </c>
      <c r="K194" s="85" t="s">
        <v>67</v>
      </c>
      <c r="L194" s="84" t="str">
        <f>IF(ISNONTEXT(VLOOKUP(AimsData[[#This Row],[Student Reference]],Comments!$B$7:$C$1500,2,0)),"",VLOOKUP(AimsData[[#This Row],[Student Reference]],Comments!$B$7:$C$1500,2,0))</f>
        <v/>
      </c>
    </row>
    <row r="195" spans="1:12" x14ac:dyDescent="0.4">
      <c r="A195" s="85" t="s">
        <v>423</v>
      </c>
      <c r="B195" s="86">
        <v>16</v>
      </c>
      <c r="C195" s="85" t="s">
        <v>62</v>
      </c>
      <c r="D195" s="85" t="s">
        <v>63</v>
      </c>
      <c r="E195" s="85">
        <v>2.1</v>
      </c>
      <c r="F195" s="85" t="s">
        <v>64</v>
      </c>
      <c r="G195" s="85" t="s">
        <v>65</v>
      </c>
      <c r="H195" s="85" t="s">
        <v>65</v>
      </c>
      <c r="I195" s="83" t="s">
        <v>66</v>
      </c>
      <c r="J195" s="85" t="s">
        <v>67</v>
      </c>
      <c r="K195" s="85" t="s">
        <v>67</v>
      </c>
      <c r="L195" s="84" t="str">
        <f>IF(ISNONTEXT(VLOOKUP(AimsData[[#This Row],[Student Reference]],Comments!$B$7:$C$1500,2,0)),"",VLOOKUP(AimsData[[#This Row],[Student Reference]],Comments!$B$7:$C$1500,2,0))</f>
        <v/>
      </c>
    </row>
    <row r="196" spans="1:12" x14ac:dyDescent="0.4">
      <c r="A196" s="85" t="s">
        <v>423</v>
      </c>
      <c r="B196" s="86">
        <v>16</v>
      </c>
      <c r="C196" s="85" t="s">
        <v>68</v>
      </c>
      <c r="D196" s="85" t="s">
        <v>69</v>
      </c>
      <c r="E196" s="85">
        <v>6.1</v>
      </c>
      <c r="F196" s="85" t="s">
        <v>64</v>
      </c>
      <c r="G196" s="85" t="s">
        <v>65</v>
      </c>
      <c r="H196" s="85" t="s">
        <v>65</v>
      </c>
      <c r="I196" s="83" t="s">
        <v>70</v>
      </c>
      <c r="J196" s="85" t="s">
        <v>67</v>
      </c>
      <c r="K196" s="85" t="s">
        <v>67</v>
      </c>
      <c r="L196" s="84" t="str">
        <f>IF(ISNONTEXT(VLOOKUP(AimsData[[#This Row],[Student Reference]],Comments!$B$7:$C$1500,2,0)),"",VLOOKUP(AimsData[[#This Row],[Student Reference]],Comments!$B$7:$C$1500,2,0))</f>
        <v/>
      </c>
    </row>
    <row r="197" spans="1:12" x14ac:dyDescent="0.4">
      <c r="A197" s="85" t="s">
        <v>423</v>
      </c>
      <c r="B197" s="86">
        <v>16</v>
      </c>
      <c r="C197" s="85" t="s">
        <v>109</v>
      </c>
      <c r="D197" s="85" t="s">
        <v>110</v>
      </c>
      <c r="E197" s="85">
        <v>9.1999999999999993</v>
      </c>
      <c r="F197" s="85" t="s">
        <v>64</v>
      </c>
      <c r="G197" s="85" t="s">
        <v>65</v>
      </c>
      <c r="H197" s="85" t="s">
        <v>65</v>
      </c>
      <c r="I197" s="83" t="s">
        <v>66</v>
      </c>
      <c r="J197" s="85" t="s">
        <v>67</v>
      </c>
      <c r="K197" s="85" t="s">
        <v>67</v>
      </c>
      <c r="L197" s="84" t="str">
        <f>IF(ISNONTEXT(VLOOKUP(AimsData[[#This Row],[Student Reference]],Comments!$B$7:$C$1500,2,0)),"",VLOOKUP(AimsData[[#This Row],[Student Reference]],Comments!$B$7:$C$1500,2,0))</f>
        <v/>
      </c>
    </row>
    <row r="198" spans="1:12" x14ac:dyDescent="0.4">
      <c r="A198" s="85" t="s">
        <v>423</v>
      </c>
      <c r="B198" s="86">
        <v>16</v>
      </c>
      <c r="C198" s="85" t="s">
        <v>73</v>
      </c>
      <c r="D198" s="85" t="s">
        <v>74</v>
      </c>
      <c r="E198" s="85">
        <v>2.2000000000000002</v>
      </c>
      <c r="F198" s="85" t="s">
        <v>64</v>
      </c>
      <c r="G198" s="85" t="s">
        <v>65</v>
      </c>
      <c r="H198" s="85" t="s">
        <v>65</v>
      </c>
      <c r="I198" s="83" t="s">
        <v>66</v>
      </c>
      <c r="J198" s="85" t="s">
        <v>67</v>
      </c>
      <c r="K198" s="85" t="s">
        <v>67</v>
      </c>
      <c r="L198" s="84" t="str">
        <f>IF(ISNONTEXT(VLOOKUP(AimsData[[#This Row],[Student Reference]],Comments!$B$7:$C$1500,2,0)),"",VLOOKUP(AimsData[[#This Row],[Student Reference]],Comments!$B$7:$C$1500,2,0))</f>
        <v/>
      </c>
    </row>
    <row r="199" spans="1:12" x14ac:dyDescent="0.4">
      <c r="A199" s="85" t="s">
        <v>424</v>
      </c>
      <c r="B199" s="86">
        <v>16</v>
      </c>
      <c r="C199" s="85" t="s">
        <v>75</v>
      </c>
      <c r="D199" s="85" t="s">
        <v>76</v>
      </c>
      <c r="E199" s="85">
        <v>2.1</v>
      </c>
      <c r="F199" s="85" t="s">
        <v>64</v>
      </c>
      <c r="G199" s="85" t="s">
        <v>65</v>
      </c>
      <c r="H199" s="85" t="s">
        <v>65</v>
      </c>
      <c r="I199" s="83" t="s">
        <v>66</v>
      </c>
      <c r="J199" s="85" t="s">
        <v>67</v>
      </c>
      <c r="K199" s="85" t="s">
        <v>67</v>
      </c>
      <c r="L199" s="84" t="str">
        <f>IF(ISNONTEXT(VLOOKUP(AimsData[[#This Row],[Student Reference]],Comments!$B$7:$C$1500,2,0)),"",VLOOKUP(AimsData[[#This Row],[Student Reference]],Comments!$B$7:$C$1500,2,0))</f>
        <v/>
      </c>
    </row>
    <row r="200" spans="1:12" x14ac:dyDescent="0.4">
      <c r="A200" s="85" t="s">
        <v>424</v>
      </c>
      <c r="B200" s="86">
        <v>16</v>
      </c>
      <c r="C200" s="85" t="s">
        <v>132</v>
      </c>
      <c r="D200" s="85" t="s">
        <v>133</v>
      </c>
      <c r="E200" s="85">
        <v>10.1</v>
      </c>
      <c r="F200" s="85" t="s">
        <v>64</v>
      </c>
      <c r="G200" s="85" t="s">
        <v>65</v>
      </c>
      <c r="H200" s="85" t="s">
        <v>65</v>
      </c>
      <c r="I200" s="83" t="s">
        <v>66</v>
      </c>
      <c r="J200" s="85" t="s">
        <v>67</v>
      </c>
      <c r="K200" s="85" t="s">
        <v>67</v>
      </c>
      <c r="L200" s="84" t="str">
        <f>IF(ISNONTEXT(VLOOKUP(AimsData[[#This Row],[Student Reference]],Comments!$B$7:$C$1500,2,0)),"",VLOOKUP(AimsData[[#This Row],[Student Reference]],Comments!$B$7:$C$1500,2,0))</f>
        <v/>
      </c>
    </row>
    <row r="201" spans="1:12" x14ac:dyDescent="0.4">
      <c r="A201" s="85" t="s">
        <v>424</v>
      </c>
      <c r="B201" s="86">
        <v>16</v>
      </c>
      <c r="C201" s="85" t="s">
        <v>121</v>
      </c>
      <c r="D201" s="85" t="s">
        <v>122</v>
      </c>
      <c r="E201" s="85">
        <v>12.1</v>
      </c>
      <c r="F201" s="85" t="s">
        <v>64</v>
      </c>
      <c r="G201" s="85" t="s">
        <v>65</v>
      </c>
      <c r="H201" s="85" t="s">
        <v>65</v>
      </c>
      <c r="I201" s="83" t="s">
        <v>66</v>
      </c>
      <c r="J201" s="85" t="s">
        <v>67</v>
      </c>
      <c r="K201" s="85" t="s">
        <v>67</v>
      </c>
      <c r="L201" s="84" t="str">
        <f>IF(ISNONTEXT(VLOOKUP(AimsData[[#This Row],[Student Reference]],Comments!$B$7:$C$1500,2,0)),"",VLOOKUP(AimsData[[#This Row],[Student Reference]],Comments!$B$7:$C$1500,2,0))</f>
        <v/>
      </c>
    </row>
    <row r="202" spans="1:12" x14ac:dyDescent="0.4">
      <c r="A202" s="85" t="s">
        <v>424</v>
      </c>
      <c r="B202" s="86">
        <v>16</v>
      </c>
      <c r="C202" s="85" t="s">
        <v>113</v>
      </c>
      <c r="D202" s="85" t="s">
        <v>114</v>
      </c>
      <c r="E202" s="85">
        <v>9.3000000000000007</v>
      </c>
      <c r="F202" s="85" t="s">
        <v>64</v>
      </c>
      <c r="G202" s="85" t="s">
        <v>65</v>
      </c>
      <c r="H202" s="85" t="s">
        <v>161</v>
      </c>
      <c r="I202" s="83" t="s">
        <v>70</v>
      </c>
      <c r="J202" s="85" t="s">
        <v>67</v>
      </c>
      <c r="K202" s="85" t="s">
        <v>67</v>
      </c>
      <c r="L202" s="84" t="str">
        <f>IF(ISNONTEXT(VLOOKUP(AimsData[[#This Row],[Student Reference]],Comments!$B$7:$C$1500,2,0)),"",VLOOKUP(AimsData[[#This Row],[Student Reference]],Comments!$B$7:$C$1500,2,0))</f>
        <v/>
      </c>
    </row>
    <row r="203" spans="1:12" x14ac:dyDescent="0.4">
      <c r="A203" s="85" t="s">
        <v>425</v>
      </c>
      <c r="B203" s="86">
        <v>17</v>
      </c>
      <c r="C203" s="85" t="s">
        <v>83</v>
      </c>
      <c r="D203" s="85" t="s">
        <v>84</v>
      </c>
      <c r="E203" s="85">
        <v>4.2</v>
      </c>
      <c r="F203" s="85" t="s">
        <v>85</v>
      </c>
      <c r="G203" s="85" t="s">
        <v>86</v>
      </c>
      <c r="H203" s="85" t="s">
        <v>86</v>
      </c>
      <c r="I203" s="83" t="s">
        <v>66</v>
      </c>
      <c r="J203" s="85" t="s">
        <v>67</v>
      </c>
      <c r="K203" s="85" t="s">
        <v>67</v>
      </c>
      <c r="L203" s="84" t="str">
        <f>IF(ISNONTEXT(VLOOKUP(AimsData[[#This Row],[Student Reference]],Comments!$B$7:$C$1500,2,0)),"",VLOOKUP(AimsData[[#This Row],[Student Reference]],Comments!$B$7:$C$1500,2,0))</f>
        <v/>
      </c>
    </row>
    <row r="204" spans="1:12" x14ac:dyDescent="0.4">
      <c r="A204" s="85" t="s">
        <v>425</v>
      </c>
      <c r="B204" s="86">
        <v>17</v>
      </c>
      <c r="C204" s="85" t="s">
        <v>87</v>
      </c>
      <c r="D204" s="85" t="s">
        <v>88</v>
      </c>
      <c r="E204" s="85">
        <v>9.3000000000000007</v>
      </c>
      <c r="F204" s="85" t="s">
        <v>85</v>
      </c>
      <c r="G204" s="85" t="s">
        <v>86</v>
      </c>
      <c r="H204" s="85" t="s">
        <v>86</v>
      </c>
      <c r="I204" s="83" t="s">
        <v>66</v>
      </c>
      <c r="J204" s="85" t="s">
        <v>67</v>
      </c>
      <c r="K204" s="85" t="s">
        <v>67</v>
      </c>
      <c r="L204" s="84" t="str">
        <f>IF(ISNONTEXT(VLOOKUP(AimsData[[#This Row],[Student Reference]],Comments!$B$7:$C$1500,2,0)),"",VLOOKUP(AimsData[[#This Row],[Student Reference]],Comments!$B$7:$C$1500,2,0))</f>
        <v/>
      </c>
    </row>
    <row r="205" spans="1:12" x14ac:dyDescent="0.4">
      <c r="A205" s="85" t="s">
        <v>425</v>
      </c>
      <c r="B205" s="86">
        <v>17</v>
      </c>
      <c r="C205" s="85" t="s">
        <v>158</v>
      </c>
      <c r="D205" s="85" t="s">
        <v>159</v>
      </c>
      <c r="E205" s="85">
        <v>12.1</v>
      </c>
      <c r="F205" s="85" t="s">
        <v>85</v>
      </c>
      <c r="G205" s="85" t="s">
        <v>86</v>
      </c>
      <c r="H205" s="85" t="s">
        <v>86</v>
      </c>
      <c r="I205" s="83" t="s">
        <v>66</v>
      </c>
      <c r="J205" s="85" t="s">
        <v>67</v>
      </c>
      <c r="K205" s="85" t="s">
        <v>67</v>
      </c>
      <c r="L205" s="84" t="str">
        <f>IF(ISNONTEXT(VLOOKUP(AimsData[[#This Row],[Student Reference]],Comments!$B$7:$C$1500,2,0)),"",VLOOKUP(AimsData[[#This Row],[Student Reference]],Comments!$B$7:$C$1500,2,0))</f>
        <v/>
      </c>
    </row>
    <row r="206" spans="1:12" x14ac:dyDescent="0.4">
      <c r="A206" s="85" t="s">
        <v>425</v>
      </c>
      <c r="B206" s="86">
        <v>17</v>
      </c>
      <c r="C206" s="85" t="s">
        <v>91</v>
      </c>
      <c r="D206" s="85" t="s">
        <v>92</v>
      </c>
      <c r="E206" s="85">
        <v>9.1999999999999993</v>
      </c>
      <c r="F206" s="85" t="s">
        <v>85</v>
      </c>
      <c r="G206" s="85" t="s">
        <v>86</v>
      </c>
      <c r="H206" s="85" t="s">
        <v>86</v>
      </c>
      <c r="I206" s="83" t="s">
        <v>66</v>
      </c>
      <c r="J206" s="85" t="s">
        <v>67</v>
      </c>
      <c r="K206" s="85" t="s">
        <v>67</v>
      </c>
      <c r="L206" s="84" t="str">
        <f>IF(ISNONTEXT(VLOOKUP(AimsData[[#This Row],[Student Reference]],Comments!$B$7:$C$1500,2,0)),"",VLOOKUP(AimsData[[#This Row],[Student Reference]],Comments!$B$7:$C$1500,2,0))</f>
        <v/>
      </c>
    </row>
    <row r="207" spans="1:12" x14ac:dyDescent="0.4">
      <c r="A207" s="85" t="s">
        <v>426</v>
      </c>
      <c r="B207" s="86">
        <v>17</v>
      </c>
      <c r="C207" s="85" t="s">
        <v>97</v>
      </c>
      <c r="D207" s="85" t="s">
        <v>98</v>
      </c>
      <c r="E207" s="85">
        <v>6.1</v>
      </c>
      <c r="F207" s="85" t="s">
        <v>64</v>
      </c>
      <c r="G207" s="85" t="s">
        <v>146</v>
      </c>
      <c r="H207" s="85" t="s">
        <v>162</v>
      </c>
      <c r="I207" s="83" t="s">
        <v>96</v>
      </c>
      <c r="J207" s="85" t="s">
        <v>67</v>
      </c>
      <c r="K207" s="85" t="s">
        <v>67</v>
      </c>
      <c r="L207" s="84" t="str">
        <f>IF(ISNONTEXT(VLOOKUP(AimsData[[#This Row],[Student Reference]],Comments!$B$7:$C$1500,2,0)),"",VLOOKUP(AimsData[[#This Row],[Student Reference]],Comments!$B$7:$C$1500,2,0))</f>
        <v/>
      </c>
    </row>
    <row r="208" spans="1:12" x14ac:dyDescent="0.4">
      <c r="A208" s="85" t="s">
        <v>426</v>
      </c>
      <c r="B208" s="86">
        <v>17</v>
      </c>
      <c r="C208" s="85" t="s">
        <v>158</v>
      </c>
      <c r="D208" s="85" t="s">
        <v>159</v>
      </c>
      <c r="E208" s="85">
        <v>12.1</v>
      </c>
      <c r="F208" s="85" t="s">
        <v>85</v>
      </c>
      <c r="G208" s="85" t="s">
        <v>162</v>
      </c>
      <c r="H208" s="85" t="s">
        <v>162</v>
      </c>
      <c r="I208" s="83" t="s">
        <v>66</v>
      </c>
      <c r="J208" s="85" t="s">
        <v>67</v>
      </c>
      <c r="K208" s="85" t="s">
        <v>67</v>
      </c>
      <c r="L208" s="84" t="str">
        <f>IF(ISNONTEXT(VLOOKUP(AimsData[[#This Row],[Student Reference]],Comments!$B$7:$C$1500,2,0)),"",VLOOKUP(AimsData[[#This Row],[Student Reference]],Comments!$B$7:$C$1500,2,0))</f>
        <v/>
      </c>
    </row>
    <row r="209" spans="1:12" x14ac:dyDescent="0.4">
      <c r="A209" s="85" t="s">
        <v>426</v>
      </c>
      <c r="B209" s="86">
        <v>17</v>
      </c>
      <c r="C209" s="85" t="s">
        <v>77</v>
      </c>
      <c r="D209" s="85" t="s">
        <v>78</v>
      </c>
      <c r="E209" s="85">
        <v>15.3</v>
      </c>
      <c r="F209" s="85" t="s">
        <v>64</v>
      </c>
      <c r="G209" s="85" t="s">
        <v>162</v>
      </c>
      <c r="H209" s="85" t="s">
        <v>162</v>
      </c>
      <c r="I209" s="83" t="s">
        <v>66</v>
      </c>
      <c r="J209" s="85" t="s">
        <v>67</v>
      </c>
      <c r="K209" s="85" t="s">
        <v>67</v>
      </c>
      <c r="L209" s="84" t="str">
        <f>IF(ISNONTEXT(VLOOKUP(AimsData[[#This Row],[Student Reference]],Comments!$B$7:$C$1500,2,0)),"",VLOOKUP(AimsData[[#This Row],[Student Reference]],Comments!$B$7:$C$1500,2,0))</f>
        <v/>
      </c>
    </row>
    <row r="210" spans="1:12" x14ac:dyDescent="0.4">
      <c r="A210" s="85" t="s">
        <v>426</v>
      </c>
      <c r="B210" s="86">
        <v>17</v>
      </c>
      <c r="C210" s="85" t="s">
        <v>111</v>
      </c>
      <c r="D210" s="85" t="s">
        <v>112</v>
      </c>
      <c r="E210" s="85">
        <v>4.2</v>
      </c>
      <c r="F210" s="85" t="s">
        <v>64</v>
      </c>
      <c r="G210" s="85" t="s">
        <v>162</v>
      </c>
      <c r="H210" s="85" t="s">
        <v>162</v>
      </c>
      <c r="I210" s="83" t="s">
        <v>66</v>
      </c>
      <c r="J210" s="85" t="s">
        <v>67</v>
      </c>
      <c r="K210" s="85" t="s">
        <v>67</v>
      </c>
      <c r="L210" s="84" t="str">
        <f>IF(ISNONTEXT(VLOOKUP(AimsData[[#This Row],[Student Reference]],Comments!$B$7:$C$1500,2,0)),"",VLOOKUP(AimsData[[#This Row],[Student Reference]],Comments!$B$7:$C$1500,2,0))</f>
        <v/>
      </c>
    </row>
    <row r="211" spans="1:12" x14ac:dyDescent="0.4">
      <c r="A211" s="85" t="s">
        <v>426</v>
      </c>
      <c r="B211" s="86">
        <v>17</v>
      </c>
      <c r="C211" s="85" t="s">
        <v>113</v>
      </c>
      <c r="D211" s="85" t="s">
        <v>114</v>
      </c>
      <c r="E211" s="85">
        <v>9.3000000000000007</v>
      </c>
      <c r="F211" s="85" t="s">
        <v>64</v>
      </c>
      <c r="G211" s="85" t="s">
        <v>162</v>
      </c>
      <c r="H211" s="85" t="s">
        <v>162</v>
      </c>
      <c r="I211" s="83" t="s">
        <v>66</v>
      </c>
      <c r="J211" s="85" t="s">
        <v>67</v>
      </c>
      <c r="K211" s="85" t="s">
        <v>67</v>
      </c>
      <c r="L211" s="84" t="str">
        <f>IF(ISNONTEXT(VLOOKUP(AimsData[[#This Row],[Student Reference]],Comments!$B$7:$C$1500,2,0)),"",VLOOKUP(AimsData[[#This Row],[Student Reference]],Comments!$B$7:$C$1500,2,0))</f>
        <v/>
      </c>
    </row>
    <row r="212" spans="1:12" x14ac:dyDescent="0.4">
      <c r="A212" s="85" t="s">
        <v>427</v>
      </c>
      <c r="B212" s="86">
        <v>17</v>
      </c>
      <c r="C212" s="85" t="s">
        <v>83</v>
      </c>
      <c r="D212" s="85" t="s">
        <v>84</v>
      </c>
      <c r="E212" s="85">
        <v>4.2</v>
      </c>
      <c r="F212" s="85" t="s">
        <v>85</v>
      </c>
      <c r="G212" s="85" t="s">
        <v>65</v>
      </c>
      <c r="H212" s="85" t="s">
        <v>163</v>
      </c>
      <c r="I212" s="83" t="s">
        <v>96</v>
      </c>
      <c r="J212" s="85" t="s">
        <v>67</v>
      </c>
      <c r="K212" s="85" t="s">
        <v>67</v>
      </c>
      <c r="L212" s="84" t="str">
        <f>IF(ISNONTEXT(VLOOKUP(AimsData[[#This Row],[Student Reference]],Comments!$B$7:$C$1500,2,0)),"",VLOOKUP(AimsData[[#This Row],[Student Reference]],Comments!$B$7:$C$1500,2,0))</f>
        <v/>
      </c>
    </row>
    <row r="213" spans="1:12" x14ac:dyDescent="0.4">
      <c r="A213" s="85" t="s">
        <v>427</v>
      </c>
      <c r="B213" s="86">
        <v>17</v>
      </c>
      <c r="C213" s="85" t="s">
        <v>87</v>
      </c>
      <c r="D213" s="85" t="s">
        <v>88</v>
      </c>
      <c r="E213" s="85">
        <v>9.3000000000000007</v>
      </c>
      <c r="F213" s="85" t="s">
        <v>85</v>
      </c>
      <c r="G213" s="85" t="s">
        <v>86</v>
      </c>
      <c r="H213" s="85" t="s">
        <v>86</v>
      </c>
      <c r="I213" s="83" t="s">
        <v>66</v>
      </c>
      <c r="J213" s="85" t="s">
        <v>67</v>
      </c>
      <c r="K213" s="85" t="s">
        <v>67</v>
      </c>
      <c r="L213" s="84" t="str">
        <f>IF(ISNONTEXT(VLOOKUP(AimsData[[#This Row],[Student Reference]],Comments!$B$7:$C$1500,2,0)),"",VLOOKUP(AimsData[[#This Row],[Student Reference]],Comments!$B$7:$C$1500,2,0))</f>
        <v/>
      </c>
    </row>
    <row r="214" spans="1:12" x14ac:dyDescent="0.4">
      <c r="A214" s="85" t="s">
        <v>427</v>
      </c>
      <c r="B214" s="86">
        <v>17</v>
      </c>
      <c r="C214" s="85" t="s">
        <v>118</v>
      </c>
      <c r="D214" s="85" t="s">
        <v>119</v>
      </c>
      <c r="E214" s="85">
        <v>9.1</v>
      </c>
      <c r="F214" s="85" t="s">
        <v>99</v>
      </c>
      <c r="G214" s="85" t="s">
        <v>86</v>
      </c>
      <c r="H214" s="85" t="s">
        <v>86</v>
      </c>
      <c r="I214" s="83" t="s">
        <v>66</v>
      </c>
      <c r="J214" s="85" t="s">
        <v>67</v>
      </c>
      <c r="K214" s="85" t="s">
        <v>67</v>
      </c>
      <c r="L214" s="84" t="str">
        <f>IF(ISNONTEXT(VLOOKUP(AimsData[[#This Row],[Student Reference]],Comments!$B$7:$C$1500,2,0)),"",VLOOKUP(AimsData[[#This Row],[Student Reference]],Comments!$B$7:$C$1500,2,0))</f>
        <v/>
      </c>
    </row>
    <row r="215" spans="1:12" x14ac:dyDescent="0.4">
      <c r="A215" s="85" t="s">
        <v>427</v>
      </c>
      <c r="B215" s="86">
        <v>17</v>
      </c>
      <c r="C215" s="85" t="s">
        <v>97</v>
      </c>
      <c r="D215" s="85" t="s">
        <v>98</v>
      </c>
      <c r="E215" s="85">
        <v>6.1</v>
      </c>
      <c r="F215" s="85" t="s">
        <v>164</v>
      </c>
      <c r="G215" s="85" t="s">
        <v>86</v>
      </c>
      <c r="H215" s="85" t="s">
        <v>86</v>
      </c>
      <c r="I215" s="83" t="s">
        <v>66</v>
      </c>
      <c r="J215" s="85" t="s">
        <v>67</v>
      </c>
      <c r="K215" s="85" t="s">
        <v>67</v>
      </c>
      <c r="L215" s="84" t="str">
        <f>IF(ISNONTEXT(VLOOKUP(AimsData[[#This Row],[Student Reference]],Comments!$B$7:$C$1500,2,0)),"",VLOOKUP(AimsData[[#This Row],[Student Reference]],Comments!$B$7:$C$1500,2,0))</f>
        <v/>
      </c>
    </row>
    <row r="216" spans="1:12" x14ac:dyDescent="0.4">
      <c r="A216" s="85" t="s">
        <v>428</v>
      </c>
      <c r="B216" s="86">
        <v>17</v>
      </c>
      <c r="C216" s="85" t="s">
        <v>83</v>
      </c>
      <c r="D216" s="85" t="s">
        <v>84</v>
      </c>
      <c r="E216" s="85">
        <v>4.2</v>
      </c>
      <c r="F216" s="85" t="s">
        <v>85</v>
      </c>
      <c r="G216" s="85" t="s">
        <v>86</v>
      </c>
      <c r="H216" s="85" t="s">
        <v>86</v>
      </c>
      <c r="I216" s="83" t="s">
        <v>66</v>
      </c>
      <c r="J216" s="85" t="s">
        <v>67</v>
      </c>
      <c r="K216" s="85" t="s">
        <v>67</v>
      </c>
      <c r="L216" s="84" t="str">
        <f>IF(ISNONTEXT(VLOOKUP(AimsData[[#This Row],[Student Reference]],Comments!$B$7:$C$1500,2,0)),"",VLOOKUP(AimsData[[#This Row],[Student Reference]],Comments!$B$7:$C$1500,2,0))</f>
        <v/>
      </c>
    </row>
    <row r="217" spans="1:12" x14ac:dyDescent="0.4">
      <c r="A217" s="85" t="s">
        <v>428</v>
      </c>
      <c r="B217" s="86">
        <v>17</v>
      </c>
      <c r="C217" s="85" t="s">
        <v>87</v>
      </c>
      <c r="D217" s="85" t="s">
        <v>88</v>
      </c>
      <c r="E217" s="85">
        <v>9.3000000000000007</v>
      </c>
      <c r="F217" s="85" t="s">
        <v>85</v>
      </c>
      <c r="G217" s="85" t="s">
        <v>86</v>
      </c>
      <c r="H217" s="85" t="s">
        <v>86</v>
      </c>
      <c r="I217" s="83" t="s">
        <v>66</v>
      </c>
      <c r="J217" s="85" t="s">
        <v>67</v>
      </c>
      <c r="K217" s="85" t="s">
        <v>67</v>
      </c>
      <c r="L217" s="84" t="str">
        <f>IF(ISNONTEXT(VLOOKUP(AimsData[[#This Row],[Student Reference]],Comments!$B$7:$C$1500,2,0)),"",VLOOKUP(AimsData[[#This Row],[Student Reference]],Comments!$B$7:$C$1500,2,0))</f>
        <v/>
      </c>
    </row>
    <row r="218" spans="1:12" x14ac:dyDescent="0.4">
      <c r="A218" s="85" t="s">
        <v>428</v>
      </c>
      <c r="B218" s="86">
        <v>17</v>
      </c>
      <c r="C218" s="85" t="s">
        <v>97</v>
      </c>
      <c r="D218" s="85" t="s">
        <v>98</v>
      </c>
      <c r="E218" s="85">
        <v>6.1</v>
      </c>
      <c r="F218" s="85" t="s">
        <v>134</v>
      </c>
      <c r="G218" s="85" t="s">
        <v>86</v>
      </c>
      <c r="H218" s="85" t="s">
        <v>86</v>
      </c>
      <c r="I218" s="83" t="s">
        <v>66</v>
      </c>
      <c r="J218" s="85" t="s">
        <v>67</v>
      </c>
      <c r="K218" s="85" t="s">
        <v>67</v>
      </c>
      <c r="L218" s="84" t="str">
        <f>IF(ISNONTEXT(VLOOKUP(AimsData[[#This Row],[Student Reference]],Comments!$B$7:$C$1500,2,0)),"",VLOOKUP(AimsData[[#This Row],[Student Reference]],Comments!$B$7:$C$1500,2,0))</f>
        <v/>
      </c>
    </row>
    <row r="219" spans="1:12" x14ac:dyDescent="0.4">
      <c r="A219" s="85" t="s">
        <v>428</v>
      </c>
      <c r="B219" s="86">
        <v>17</v>
      </c>
      <c r="C219" s="85" t="s">
        <v>111</v>
      </c>
      <c r="D219" s="85" t="s">
        <v>112</v>
      </c>
      <c r="E219" s="85">
        <v>4.2</v>
      </c>
      <c r="F219" s="85" t="s">
        <v>64</v>
      </c>
      <c r="G219" s="85" t="s">
        <v>86</v>
      </c>
      <c r="H219" s="85" t="s">
        <v>86</v>
      </c>
      <c r="I219" s="83" t="s">
        <v>66</v>
      </c>
      <c r="J219" s="85" t="s">
        <v>67</v>
      </c>
      <c r="K219" s="85" t="s">
        <v>67</v>
      </c>
      <c r="L219" s="84" t="str">
        <f>IF(ISNONTEXT(VLOOKUP(AimsData[[#This Row],[Student Reference]],Comments!$B$7:$C$1500,2,0)),"",VLOOKUP(AimsData[[#This Row],[Student Reference]],Comments!$B$7:$C$1500,2,0))</f>
        <v/>
      </c>
    </row>
    <row r="220" spans="1:12" x14ac:dyDescent="0.4">
      <c r="A220" s="85" t="s">
        <v>429</v>
      </c>
      <c r="B220" s="86">
        <v>16</v>
      </c>
      <c r="C220" s="85" t="s">
        <v>79</v>
      </c>
      <c r="D220" s="85" t="s">
        <v>80</v>
      </c>
      <c r="E220" s="85">
        <v>2.1</v>
      </c>
      <c r="F220" s="85" t="s">
        <v>64</v>
      </c>
      <c r="G220" s="85" t="s">
        <v>65</v>
      </c>
      <c r="H220" s="85" t="s">
        <v>65</v>
      </c>
      <c r="I220" s="83" t="s">
        <v>66</v>
      </c>
      <c r="J220" s="85" t="s">
        <v>67</v>
      </c>
      <c r="K220" s="85" t="s">
        <v>67</v>
      </c>
      <c r="L220" s="84" t="str">
        <f>IF(ISNONTEXT(VLOOKUP(AimsData[[#This Row],[Student Reference]],Comments!$B$7:$C$1500,2,0)),"",VLOOKUP(AimsData[[#This Row],[Student Reference]],Comments!$B$7:$C$1500,2,0))</f>
        <v/>
      </c>
    </row>
    <row r="221" spans="1:12" x14ac:dyDescent="0.4">
      <c r="A221" s="85" t="s">
        <v>429</v>
      </c>
      <c r="B221" s="86">
        <v>16</v>
      </c>
      <c r="C221" s="85" t="s">
        <v>62</v>
      </c>
      <c r="D221" s="85" t="s">
        <v>63</v>
      </c>
      <c r="E221" s="85">
        <v>2.1</v>
      </c>
      <c r="F221" s="85" t="s">
        <v>64</v>
      </c>
      <c r="G221" s="85" t="s">
        <v>65</v>
      </c>
      <c r="H221" s="85" t="s">
        <v>65</v>
      </c>
      <c r="I221" s="83" t="s">
        <v>66</v>
      </c>
      <c r="J221" s="85" t="s">
        <v>67</v>
      </c>
      <c r="K221" s="85" t="s">
        <v>67</v>
      </c>
      <c r="L221" s="84" t="str">
        <f>IF(ISNONTEXT(VLOOKUP(AimsData[[#This Row],[Student Reference]],Comments!$B$7:$C$1500,2,0)),"",VLOOKUP(AimsData[[#This Row],[Student Reference]],Comments!$B$7:$C$1500,2,0))</f>
        <v/>
      </c>
    </row>
    <row r="222" spans="1:12" x14ac:dyDescent="0.4">
      <c r="A222" s="85" t="s">
        <v>429</v>
      </c>
      <c r="B222" s="86">
        <v>16</v>
      </c>
      <c r="C222" s="85" t="s">
        <v>81</v>
      </c>
      <c r="D222" s="85" t="s">
        <v>82</v>
      </c>
      <c r="E222" s="85">
        <v>2.1</v>
      </c>
      <c r="F222" s="85" t="s">
        <v>64</v>
      </c>
      <c r="G222" s="85" t="s">
        <v>65</v>
      </c>
      <c r="H222" s="85" t="s">
        <v>65</v>
      </c>
      <c r="I222" s="83" t="s">
        <v>66</v>
      </c>
      <c r="J222" s="85" t="s">
        <v>67</v>
      </c>
      <c r="K222" s="85" t="s">
        <v>67</v>
      </c>
      <c r="L222" s="84" t="str">
        <f>IF(ISNONTEXT(VLOOKUP(AimsData[[#This Row],[Student Reference]],Comments!$B$7:$C$1500,2,0)),"",VLOOKUP(AimsData[[#This Row],[Student Reference]],Comments!$B$7:$C$1500,2,0))</f>
        <v/>
      </c>
    </row>
    <row r="223" spans="1:12" x14ac:dyDescent="0.4">
      <c r="A223" s="85" t="s">
        <v>429</v>
      </c>
      <c r="B223" s="86">
        <v>16</v>
      </c>
      <c r="C223" s="85" t="s">
        <v>73</v>
      </c>
      <c r="D223" s="85" t="s">
        <v>74</v>
      </c>
      <c r="E223" s="85">
        <v>2.2000000000000002</v>
      </c>
      <c r="F223" s="85" t="s">
        <v>64</v>
      </c>
      <c r="G223" s="85" t="s">
        <v>65</v>
      </c>
      <c r="H223" s="85" t="s">
        <v>65</v>
      </c>
      <c r="I223" s="83" t="s">
        <v>66</v>
      </c>
      <c r="J223" s="85" t="s">
        <v>67</v>
      </c>
      <c r="K223" s="85" t="s">
        <v>67</v>
      </c>
      <c r="L223" s="84" t="str">
        <f>IF(ISNONTEXT(VLOOKUP(AimsData[[#This Row],[Student Reference]],Comments!$B$7:$C$1500,2,0)),"",VLOOKUP(AimsData[[#This Row],[Student Reference]],Comments!$B$7:$C$1500,2,0))</f>
        <v/>
      </c>
    </row>
    <row r="224" spans="1:12" x14ac:dyDescent="0.4">
      <c r="A224" s="85" t="s">
        <v>430</v>
      </c>
      <c r="B224" s="86">
        <v>16</v>
      </c>
      <c r="C224" s="85" t="s">
        <v>132</v>
      </c>
      <c r="D224" s="85" t="s">
        <v>133</v>
      </c>
      <c r="E224" s="85">
        <v>10.1</v>
      </c>
      <c r="F224" s="85" t="s">
        <v>64</v>
      </c>
      <c r="G224" s="85" t="s">
        <v>65</v>
      </c>
      <c r="H224" s="85" t="s">
        <v>65</v>
      </c>
      <c r="I224" s="83" t="s">
        <v>66</v>
      </c>
      <c r="J224" s="85" t="s">
        <v>67</v>
      </c>
      <c r="K224" s="85" t="s">
        <v>67</v>
      </c>
      <c r="L224" s="84" t="str">
        <f>IF(ISNONTEXT(VLOOKUP(AimsData[[#This Row],[Student Reference]],Comments!$B$7:$C$1500,2,0)),"",VLOOKUP(AimsData[[#This Row],[Student Reference]],Comments!$B$7:$C$1500,2,0))</f>
        <v/>
      </c>
    </row>
    <row r="225" spans="1:12" x14ac:dyDescent="0.4">
      <c r="A225" s="85" t="s">
        <v>430</v>
      </c>
      <c r="B225" s="86">
        <v>16</v>
      </c>
      <c r="C225" s="85" t="s">
        <v>81</v>
      </c>
      <c r="D225" s="85" t="s">
        <v>82</v>
      </c>
      <c r="E225" s="85">
        <v>2.1</v>
      </c>
      <c r="F225" s="85" t="s">
        <v>64</v>
      </c>
      <c r="G225" s="85" t="s">
        <v>65</v>
      </c>
      <c r="H225" s="85" t="s">
        <v>65</v>
      </c>
      <c r="I225" s="83" t="s">
        <v>66</v>
      </c>
      <c r="J225" s="85" t="s">
        <v>67</v>
      </c>
      <c r="K225" s="85" t="s">
        <v>67</v>
      </c>
      <c r="L225" s="84" t="str">
        <f>IF(ISNONTEXT(VLOOKUP(AimsData[[#This Row],[Student Reference]],Comments!$B$7:$C$1500,2,0)),"",VLOOKUP(AimsData[[#This Row],[Student Reference]],Comments!$B$7:$C$1500,2,0))</f>
        <v/>
      </c>
    </row>
    <row r="226" spans="1:12" x14ac:dyDescent="0.4">
      <c r="A226" s="85" t="s">
        <v>430</v>
      </c>
      <c r="B226" s="86">
        <v>16</v>
      </c>
      <c r="C226" s="85" t="s">
        <v>73</v>
      </c>
      <c r="D226" s="85" t="s">
        <v>74</v>
      </c>
      <c r="E226" s="85">
        <v>2.2000000000000002</v>
      </c>
      <c r="F226" s="85" t="s">
        <v>64</v>
      </c>
      <c r="G226" s="85" t="s">
        <v>65</v>
      </c>
      <c r="H226" s="85" t="s">
        <v>65</v>
      </c>
      <c r="I226" s="83" t="s">
        <v>66</v>
      </c>
      <c r="J226" s="85" t="s">
        <v>67</v>
      </c>
      <c r="K226" s="85" t="s">
        <v>67</v>
      </c>
      <c r="L226" s="84" t="str">
        <f>IF(ISNONTEXT(VLOOKUP(AimsData[[#This Row],[Student Reference]],Comments!$B$7:$C$1500,2,0)),"",VLOOKUP(AimsData[[#This Row],[Student Reference]],Comments!$B$7:$C$1500,2,0))</f>
        <v/>
      </c>
    </row>
    <row r="227" spans="1:12" x14ac:dyDescent="0.4">
      <c r="A227" s="85" t="s">
        <v>431</v>
      </c>
      <c r="B227" s="86">
        <v>16</v>
      </c>
      <c r="C227" s="85" t="s">
        <v>79</v>
      </c>
      <c r="D227" s="85" t="s">
        <v>80</v>
      </c>
      <c r="E227" s="85">
        <v>2.1</v>
      </c>
      <c r="F227" s="85" t="s">
        <v>64</v>
      </c>
      <c r="G227" s="85" t="s">
        <v>65</v>
      </c>
      <c r="H227" s="85" t="s">
        <v>65</v>
      </c>
      <c r="I227" s="83" t="s">
        <v>66</v>
      </c>
      <c r="J227" s="85" t="s">
        <v>67</v>
      </c>
      <c r="K227" s="85" t="s">
        <v>67</v>
      </c>
      <c r="L227" s="84" t="str">
        <f>IF(ISNONTEXT(VLOOKUP(AimsData[[#This Row],[Student Reference]],Comments!$B$7:$C$1500,2,0)),"",VLOOKUP(AimsData[[#This Row],[Student Reference]],Comments!$B$7:$C$1500,2,0))</f>
        <v/>
      </c>
    </row>
    <row r="228" spans="1:12" x14ac:dyDescent="0.4">
      <c r="A228" s="85" t="s">
        <v>431</v>
      </c>
      <c r="B228" s="86">
        <v>16</v>
      </c>
      <c r="C228" s="85" t="s">
        <v>75</v>
      </c>
      <c r="D228" s="85" t="s">
        <v>76</v>
      </c>
      <c r="E228" s="85">
        <v>2.1</v>
      </c>
      <c r="F228" s="85" t="s">
        <v>64</v>
      </c>
      <c r="G228" s="85" t="s">
        <v>65</v>
      </c>
      <c r="H228" s="85" t="s">
        <v>65</v>
      </c>
      <c r="I228" s="83" t="s">
        <v>66</v>
      </c>
      <c r="J228" s="85" t="s">
        <v>67</v>
      </c>
      <c r="K228" s="85" t="s">
        <v>67</v>
      </c>
      <c r="L228" s="84" t="str">
        <f>IF(ISNONTEXT(VLOOKUP(AimsData[[#This Row],[Student Reference]],Comments!$B$7:$C$1500,2,0)),"",VLOOKUP(AimsData[[#This Row],[Student Reference]],Comments!$B$7:$C$1500,2,0))</f>
        <v/>
      </c>
    </row>
    <row r="229" spans="1:12" x14ac:dyDescent="0.4">
      <c r="A229" s="85" t="s">
        <v>431</v>
      </c>
      <c r="B229" s="86">
        <v>16</v>
      </c>
      <c r="C229" s="85" t="s">
        <v>132</v>
      </c>
      <c r="D229" s="85" t="s">
        <v>133</v>
      </c>
      <c r="E229" s="85">
        <v>10.1</v>
      </c>
      <c r="F229" s="85" t="s">
        <v>64</v>
      </c>
      <c r="G229" s="85" t="s">
        <v>65</v>
      </c>
      <c r="H229" s="85" t="s">
        <v>65</v>
      </c>
      <c r="I229" s="83" t="s">
        <v>66</v>
      </c>
      <c r="J229" s="85" t="s">
        <v>67</v>
      </c>
      <c r="K229" s="85" t="s">
        <v>67</v>
      </c>
      <c r="L229" s="84" t="str">
        <f>IF(ISNONTEXT(VLOOKUP(AimsData[[#This Row],[Student Reference]],Comments!$B$7:$C$1500,2,0)),"",VLOOKUP(AimsData[[#This Row],[Student Reference]],Comments!$B$7:$C$1500,2,0))</f>
        <v/>
      </c>
    </row>
    <row r="230" spans="1:12" x14ac:dyDescent="0.4">
      <c r="A230" s="85" t="s">
        <v>431</v>
      </c>
      <c r="B230" s="86">
        <v>16</v>
      </c>
      <c r="C230" s="85" t="s">
        <v>68</v>
      </c>
      <c r="D230" s="85" t="s">
        <v>69</v>
      </c>
      <c r="E230" s="85">
        <v>6.1</v>
      </c>
      <c r="F230" s="85" t="s">
        <v>64</v>
      </c>
      <c r="G230" s="85" t="s">
        <v>65</v>
      </c>
      <c r="H230" s="85" t="s">
        <v>65</v>
      </c>
      <c r="I230" s="83" t="s">
        <v>70</v>
      </c>
      <c r="J230" s="85" t="s">
        <v>67</v>
      </c>
      <c r="K230" s="85" t="s">
        <v>67</v>
      </c>
      <c r="L230" s="84" t="str">
        <f>IF(ISNONTEXT(VLOOKUP(AimsData[[#This Row],[Student Reference]],Comments!$B$7:$C$1500,2,0)),"",VLOOKUP(AimsData[[#This Row],[Student Reference]],Comments!$B$7:$C$1500,2,0))</f>
        <v/>
      </c>
    </row>
    <row r="231" spans="1:12" x14ac:dyDescent="0.4">
      <c r="A231" s="85" t="s">
        <v>432</v>
      </c>
      <c r="B231" s="86">
        <v>17</v>
      </c>
      <c r="C231" s="85" t="s">
        <v>97</v>
      </c>
      <c r="D231" s="85" t="s">
        <v>98</v>
      </c>
      <c r="E231" s="85">
        <v>6.1</v>
      </c>
      <c r="F231" s="85" t="s">
        <v>64</v>
      </c>
      <c r="G231" s="85" t="s">
        <v>86</v>
      </c>
      <c r="H231" s="85" t="s">
        <v>86</v>
      </c>
      <c r="I231" s="83" t="s">
        <v>70</v>
      </c>
      <c r="J231" s="85" t="s">
        <v>67</v>
      </c>
      <c r="K231" s="85" t="s">
        <v>67</v>
      </c>
      <c r="L231" s="84" t="str">
        <f>IF(ISNONTEXT(VLOOKUP(AimsData[[#This Row],[Student Reference]],Comments!$B$7:$C$1500,2,0)),"",VLOOKUP(AimsData[[#This Row],[Student Reference]],Comments!$B$7:$C$1500,2,0))</f>
        <v/>
      </c>
    </row>
    <row r="232" spans="1:12" x14ac:dyDescent="0.4">
      <c r="A232" s="85" t="s">
        <v>432</v>
      </c>
      <c r="B232" s="86">
        <v>17</v>
      </c>
      <c r="C232" s="85" t="s">
        <v>139</v>
      </c>
      <c r="D232" s="85" t="s">
        <v>140</v>
      </c>
      <c r="E232" s="85">
        <v>1.3</v>
      </c>
      <c r="F232" s="85" t="s">
        <v>85</v>
      </c>
      <c r="G232" s="85" t="s">
        <v>86</v>
      </c>
      <c r="H232" s="85" t="s">
        <v>86</v>
      </c>
      <c r="I232" s="83" t="s">
        <v>66</v>
      </c>
      <c r="J232" s="85" t="s">
        <v>67</v>
      </c>
      <c r="K232" s="85" t="s">
        <v>67</v>
      </c>
      <c r="L232" s="84" t="str">
        <f>IF(ISNONTEXT(VLOOKUP(AimsData[[#This Row],[Student Reference]],Comments!$B$7:$C$1500,2,0)),"",VLOOKUP(AimsData[[#This Row],[Student Reference]],Comments!$B$7:$C$1500,2,0))</f>
        <v/>
      </c>
    </row>
    <row r="233" spans="1:12" x14ac:dyDescent="0.4">
      <c r="A233" s="85" t="s">
        <v>432</v>
      </c>
      <c r="B233" s="86">
        <v>17</v>
      </c>
      <c r="C233" s="85" t="s">
        <v>128</v>
      </c>
      <c r="D233" s="85" t="s">
        <v>129</v>
      </c>
      <c r="E233" s="85">
        <v>1.3</v>
      </c>
      <c r="F233" s="85" t="s">
        <v>85</v>
      </c>
      <c r="G233" s="85" t="s">
        <v>86</v>
      </c>
      <c r="H233" s="85" t="s">
        <v>86</v>
      </c>
      <c r="I233" s="83" t="s">
        <v>66</v>
      </c>
      <c r="J233" s="85" t="s">
        <v>67</v>
      </c>
      <c r="K233" s="85" t="s">
        <v>67</v>
      </c>
      <c r="L233" s="84" t="str">
        <f>IF(ISNONTEXT(VLOOKUP(AimsData[[#This Row],[Student Reference]],Comments!$B$7:$C$1500,2,0)),"",VLOOKUP(AimsData[[#This Row],[Student Reference]],Comments!$B$7:$C$1500,2,0))</f>
        <v/>
      </c>
    </row>
    <row r="234" spans="1:12" x14ac:dyDescent="0.4">
      <c r="A234" s="85" t="s">
        <v>432</v>
      </c>
      <c r="B234" s="86">
        <v>17</v>
      </c>
      <c r="C234" s="85" t="s">
        <v>137</v>
      </c>
      <c r="D234" s="85" t="s">
        <v>138</v>
      </c>
      <c r="E234" s="85">
        <v>10.4</v>
      </c>
      <c r="F234" s="85" t="s">
        <v>85</v>
      </c>
      <c r="G234" s="85" t="s">
        <v>65</v>
      </c>
      <c r="H234" s="85" t="s">
        <v>95</v>
      </c>
      <c r="I234" s="83" t="s">
        <v>96</v>
      </c>
      <c r="J234" s="85" t="s">
        <v>67</v>
      </c>
      <c r="K234" s="85" t="s">
        <v>67</v>
      </c>
      <c r="L234" s="84" t="str">
        <f>IF(ISNONTEXT(VLOOKUP(AimsData[[#This Row],[Student Reference]],Comments!$B$7:$C$1500,2,0)),"",VLOOKUP(AimsData[[#This Row],[Student Reference]],Comments!$B$7:$C$1500,2,0))</f>
        <v/>
      </c>
    </row>
    <row r="235" spans="1:12" x14ac:dyDescent="0.4">
      <c r="A235" s="85" t="s">
        <v>433</v>
      </c>
      <c r="B235" s="86">
        <v>16</v>
      </c>
      <c r="C235" s="85" t="s">
        <v>132</v>
      </c>
      <c r="D235" s="85" t="s">
        <v>133</v>
      </c>
      <c r="E235" s="85">
        <v>10.1</v>
      </c>
      <c r="F235" s="85" t="s">
        <v>64</v>
      </c>
      <c r="G235" s="85" t="s">
        <v>65</v>
      </c>
      <c r="H235" s="85" t="s">
        <v>65</v>
      </c>
      <c r="I235" s="83" t="s">
        <v>66</v>
      </c>
      <c r="J235" s="85" t="s">
        <v>67</v>
      </c>
      <c r="K235" s="85" t="s">
        <v>67</v>
      </c>
      <c r="L235" s="84" t="str">
        <f>IF(ISNONTEXT(VLOOKUP(AimsData[[#This Row],[Student Reference]],Comments!$B$7:$C$1500,2,0)),"",VLOOKUP(AimsData[[#This Row],[Student Reference]],Comments!$B$7:$C$1500,2,0))</f>
        <v/>
      </c>
    </row>
    <row r="236" spans="1:12" x14ac:dyDescent="0.4">
      <c r="A236" s="85" t="s">
        <v>433</v>
      </c>
      <c r="B236" s="86">
        <v>16</v>
      </c>
      <c r="C236" s="85" t="s">
        <v>109</v>
      </c>
      <c r="D236" s="85" t="s">
        <v>110</v>
      </c>
      <c r="E236" s="85">
        <v>9.1999999999999993</v>
      </c>
      <c r="F236" s="85" t="s">
        <v>64</v>
      </c>
      <c r="G236" s="85" t="s">
        <v>65</v>
      </c>
      <c r="H236" s="85" t="s">
        <v>65</v>
      </c>
      <c r="I236" s="83" t="s">
        <v>66</v>
      </c>
      <c r="J236" s="85" t="s">
        <v>67</v>
      </c>
      <c r="K236" s="85" t="s">
        <v>67</v>
      </c>
      <c r="L236" s="84" t="str">
        <f>IF(ISNONTEXT(VLOOKUP(AimsData[[#This Row],[Student Reference]],Comments!$B$7:$C$1500,2,0)),"",VLOOKUP(AimsData[[#This Row],[Student Reference]],Comments!$B$7:$C$1500,2,0))</f>
        <v/>
      </c>
    </row>
    <row r="237" spans="1:12" x14ac:dyDescent="0.4">
      <c r="A237" s="85" t="s">
        <v>433</v>
      </c>
      <c r="B237" s="86">
        <v>16</v>
      </c>
      <c r="C237" s="85" t="s">
        <v>121</v>
      </c>
      <c r="D237" s="85" t="s">
        <v>122</v>
      </c>
      <c r="E237" s="85">
        <v>12.1</v>
      </c>
      <c r="F237" s="85" t="s">
        <v>64</v>
      </c>
      <c r="G237" s="85" t="s">
        <v>65</v>
      </c>
      <c r="H237" s="85" t="s">
        <v>65</v>
      </c>
      <c r="I237" s="83" t="s">
        <v>66</v>
      </c>
      <c r="J237" s="85" t="s">
        <v>67</v>
      </c>
      <c r="K237" s="85" t="s">
        <v>67</v>
      </c>
      <c r="L237" s="84" t="str">
        <f>IF(ISNONTEXT(VLOOKUP(AimsData[[#This Row],[Student Reference]],Comments!$B$7:$C$1500,2,0)),"",VLOOKUP(AimsData[[#This Row],[Student Reference]],Comments!$B$7:$C$1500,2,0))</f>
        <v/>
      </c>
    </row>
    <row r="238" spans="1:12" x14ac:dyDescent="0.4">
      <c r="A238" s="85" t="s">
        <v>433</v>
      </c>
      <c r="B238" s="86">
        <v>16</v>
      </c>
      <c r="C238" s="85" t="s">
        <v>125</v>
      </c>
      <c r="D238" s="85" t="s">
        <v>126</v>
      </c>
      <c r="E238" s="85">
        <v>8.1</v>
      </c>
      <c r="F238" s="85" t="s">
        <v>64</v>
      </c>
      <c r="G238" s="85" t="s">
        <v>65</v>
      </c>
      <c r="H238" s="85" t="s">
        <v>65</v>
      </c>
      <c r="I238" s="83" t="s">
        <v>66</v>
      </c>
      <c r="J238" s="85" t="s">
        <v>67</v>
      </c>
      <c r="K238" s="85" t="s">
        <v>67</v>
      </c>
      <c r="L238" s="84" t="str">
        <f>IF(ISNONTEXT(VLOOKUP(AimsData[[#This Row],[Student Reference]],Comments!$B$7:$C$1500,2,0)),"",VLOOKUP(AimsData[[#This Row],[Student Reference]],Comments!$B$7:$C$1500,2,0))</f>
        <v/>
      </c>
    </row>
    <row r="239" spans="1:12" x14ac:dyDescent="0.4">
      <c r="A239" s="85" t="s">
        <v>434</v>
      </c>
      <c r="B239" s="86">
        <v>17</v>
      </c>
      <c r="C239" s="85" t="s">
        <v>107</v>
      </c>
      <c r="D239" s="85" t="s">
        <v>108</v>
      </c>
      <c r="E239" s="85">
        <v>2.1</v>
      </c>
      <c r="F239" s="85" t="s">
        <v>85</v>
      </c>
      <c r="G239" s="85" t="s">
        <v>86</v>
      </c>
      <c r="H239" s="85" t="s">
        <v>86</v>
      </c>
      <c r="I239" s="83" t="s">
        <v>66</v>
      </c>
      <c r="J239" s="85" t="s">
        <v>67</v>
      </c>
      <c r="K239" s="85" t="s">
        <v>67</v>
      </c>
      <c r="L239" s="84" t="str">
        <f>IF(ISNONTEXT(VLOOKUP(AimsData[[#This Row],[Student Reference]],Comments!$B$7:$C$1500,2,0)),"",VLOOKUP(AimsData[[#This Row],[Student Reference]],Comments!$B$7:$C$1500,2,0))</f>
        <v/>
      </c>
    </row>
    <row r="240" spans="1:12" x14ac:dyDescent="0.4">
      <c r="A240" s="85" t="s">
        <v>434</v>
      </c>
      <c r="B240" s="86">
        <v>17</v>
      </c>
      <c r="C240" s="85" t="s">
        <v>115</v>
      </c>
      <c r="D240" s="85" t="s">
        <v>116</v>
      </c>
      <c r="E240" s="85">
        <v>15.3</v>
      </c>
      <c r="F240" s="85" t="s">
        <v>85</v>
      </c>
      <c r="G240" s="85" t="s">
        <v>86</v>
      </c>
      <c r="H240" s="85" t="s">
        <v>86</v>
      </c>
      <c r="I240" s="83" t="s">
        <v>66</v>
      </c>
      <c r="J240" s="85" t="s">
        <v>67</v>
      </c>
      <c r="K240" s="85" t="s">
        <v>117</v>
      </c>
      <c r="L240" s="84" t="str">
        <f>IF(ISNONTEXT(VLOOKUP(AimsData[[#This Row],[Student Reference]],Comments!$B$7:$C$1500,2,0)),"",VLOOKUP(AimsData[[#This Row],[Student Reference]],Comments!$B$7:$C$1500,2,0))</f>
        <v/>
      </c>
    </row>
    <row r="241" spans="1:12" x14ac:dyDescent="0.4">
      <c r="A241" s="85" t="s">
        <v>434</v>
      </c>
      <c r="B241" s="86">
        <v>17</v>
      </c>
      <c r="C241" s="85" t="s">
        <v>130</v>
      </c>
      <c r="D241" s="85" t="s">
        <v>131</v>
      </c>
      <c r="E241" s="85">
        <v>8.1</v>
      </c>
      <c r="F241" s="85" t="s">
        <v>85</v>
      </c>
      <c r="G241" s="85" t="s">
        <v>86</v>
      </c>
      <c r="H241" s="85" t="s">
        <v>86</v>
      </c>
      <c r="I241" s="83" t="s">
        <v>66</v>
      </c>
      <c r="J241" s="85" t="s">
        <v>67</v>
      </c>
      <c r="K241" s="85" t="s">
        <v>67</v>
      </c>
      <c r="L241" s="84" t="str">
        <f>IF(ISNONTEXT(VLOOKUP(AimsData[[#This Row],[Student Reference]],Comments!$B$7:$C$1500,2,0)),"",VLOOKUP(AimsData[[#This Row],[Student Reference]],Comments!$B$7:$C$1500,2,0))</f>
        <v/>
      </c>
    </row>
    <row r="242" spans="1:12" x14ac:dyDescent="0.4">
      <c r="A242" s="85" t="s">
        <v>435</v>
      </c>
      <c r="B242" s="86">
        <v>17</v>
      </c>
      <c r="C242" s="85" t="s">
        <v>93</v>
      </c>
      <c r="D242" s="85" t="s">
        <v>94</v>
      </c>
      <c r="E242" s="85">
        <v>2.2000000000000002</v>
      </c>
      <c r="F242" s="85" t="s">
        <v>85</v>
      </c>
      <c r="G242" s="85" t="s">
        <v>86</v>
      </c>
      <c r="H242" s="85" t="s">
        <v>86</v>
      </c>
      <c r="I242" s="83" t="s">
        <v>66</v>
      </c>
      <c r="J242" s="85" t="s">
        <v>67</v>
      </c>
      <c r="K242" s="85" t="s">
        <v>67</v>
      </c>
      <c r="L242" s="84" t="str">
        <f>IF(ISNONTEXT(VLOOKUP(AimsData[[#This Row],[Student Reference]],Comments!$B$7:$C$1500,2,0)),"",VLOOKUP(AimsData[[#This Row],[Student Reference]],Comments!$B$7:$C$1500,2,0))</f>
        <v/>
      </c>
    </row>
    <row r="243" spans="1:12" x14ac:dyDescent="0.4">
      <c r="A243" s="85" t="s">
        <v>435</v>
      </c>
      <c r="B243" s="86">
        <v>17</v>
      </c>
      <c r="C243" s="85" t="s">
        <v>102</v>
      </c>
      <c r="D243" s="85" t="s">
        <v>103</v>
      </c>
      <c r="E243" s="85">
        <v>2.1</v>
      </c>
      <c r="F243" s="85" t="s">
        <v>85</v>
      </c>
      <c r="G243" s="85" t="s">
        <v>86</v>
      </c>
      <c r="H243" s="85" t="s">
        <v>86</v>
      </c>
      <c r="I243" s="83" t="s">
        <v>66</v>
      </c>
      <c r="J243" s="85" t="s">
        <v>67</v>
      </c>
      <c r="K243" s="85" t="s">
        <v>67</v>
      </c>
      <c r="L243" s="84" t="str">
        <f>IF(ISNONTEXT(VLOOKUP(AimsData[[#This Row],[Student Reference]],Comments!$B$7:$C$1500,2,0)),"",VLOOKUP(AimsData[[#This Row],[Student Reference]],Comments!$B$7:$C$1500,2,0))</f>
        <v/>
      </c>
    </row>
    <row r="244" spans="1:12" x14ac:dyDescent="0.4">
      <c r="A244" s="85" t="s">
        <v>435</v>
      </c>
      <c r="B244" s="86">
        <v>17</v>
      </c>
      <c r="C244" s="85" t="s">
        <v>100</v>
      </c>
      <c r="D244" s="85" t="s">
        <v>101</v>
      </c>
      <c r="E244" s="85">
        <v>11.1</v>
      </c>
      <c r="F244" s="85" t="s">
        <v>85</v>
      </c>
      <c r="G244" s="85" t="s">
        <v>86</v>
      </c>
      <c r="H244" s="85" t="s">
        <v>86</v>
      </c>
      <c r="I244" s="83" t="s">
        <v>66</v>
      </c>
      <c r="J244" s="85" t="s">
        <v>67</v>
      </c>
      <c r="K244" s="85" t="s">
        <v>67</v>
      </c>
      <c r="L244" s="84" t="str">
        <f>IF(ISNONTEXT(VLOOKUP(AimsData[[#This Row],[Student Reference]],Comments!$B$7:$C$1500,2,0)),"",VLOOKUP(AimsData[[#This Row],[Student Reference]],Comments!$B$7:$C$1500,2,0))</f>
        <v/>
      </c>
    </row>
    <row r="245" spans="1:12" x14ac:dyDescent="0.4">
      <c r="A245" s="85" t="s">
        <v>436</v>
      </c>
      <c r="B245" s="86">
        <v>16</v>
      </c>
      <c r="C245" s="85" t="s">
        <v>97</v>
      </c>
      <c r="D245" s="85" t="s">
        <v>98</v>
      </c>
      <c r="E245" s="85">
        <v>6.1</v>
      </c>
      <c r="F245" s="85" t="s">
        <v>64</v>
      </c>
      <c r="G245" s="85" t="s">
        <v>148</v>
      </c>
      <c r="I245" s="83" t="s">
        <v>149</v>
      </c>
      <c r="J245" s="85" t="s">
        <v>67</v>
      </c>
      <c r="K245" s="85" t="s">
        <v>67</v>
      </c>
      <c r="L245" s="84" t="str">
        <f>IF(ISNONTEXT(VLOOKUP(AimsData[[#This Row],[Student Reference]],Comments!$B$7:$C$1500,2,0)),"",VLOOKUP(AimsData[[#This Row],[Student Reference]],Comments!$B$7:$C$1500,2,0))</f>
        <v/>
      </c>
    </row>
    <row r="246" spans="1:12" x14ac:dyDescent="0.4">
      <c r="A246" s="85" t="s">
        <v>436</v>
      </c>
      <c r="B246" s="86">
        <v>16</v>
      </c>
      <c r="C246" s="85" t="s">
        <v>75</v>
      </c>
      <c r="D246" s="85" t="s">
        <v>76</v>
      </c>
      <c r="E246" s="85">
        <v>2.1</v>
      </c>
      <c r="F246" s="85" t="s">
        <v>64</v>
      </c>
      <c r="G246" s="85" t="s">
        <v>65</v>
      </c>
      <c r="H246" s="85" t="s">
        <v>65</v>
      </c>
      <c r="I246" s="83" t="s">
        <v>96</v>
      </c>
      <c r="J246" s="85" t="s">
        <v>67</v>
      </c>
      <c r="K246" s="85" t="s">
        <v>67</v>
      </c>
      <c r="L246" s="84" t="str">
        <f>IF(ISNONTEXT(VLOOKUP(AimsData[[#This Row],[Student Reference]],Comments!$B$7:$C$1500,2,0)),"",VLOOKUP(AimsData[[#This Row],[Student Reference]],Comments!$B$7:$C$1500,2,0))</f>
        <v/>
      </c>
    </row>
    <row r="247" spans="1:12" x14ac:dyDescent="0.4">
      <c r="A247" s="85" t="s">
        <v>436</v>
      </c>
      <c r="B247" s="86">
        <v>16</v>
      </c>
      <c r="C247" s="85" t="s">
        <v>77</v>
      </c>
      <c r="D247" s="85" t="s">
        <v>78</v>
      </c>
      <c r="E247" s="85">
        <v>15.3</v>
      </c>
      <c r="F247" s="85" t="s">
        <v>64</v>
      </c>
      <c r="G247" s="85" t="s">
        <v>65</v>
      </c>
      <c r="H247" s="85" t="s">
        <v>65</v>
      </c>
      <c r="I247" s="83" t="s">
        <v>66</v>
      </c>
      <c r="J247" s="85" t="s">
        <v>67</v>
      </c>
      <c r="K247" s="85" t="s">
        <v>67</v>
      </c>
      <c r="L247" s="84" t="str">
        <f>IF(ISNONTEXT(VLOOKUP(AimsData[[#This Row],[Student Reference]],Comments!$B$7:$C$1500,2,0)),"",VLOOKUP(AimsData[[#This Row],[Student Reference]],Comments!$B$7:$C$1500,2,0))</f>
        <v/>
      </c>
    </row>
    <row r="248" spans="1:12" x14ac:dyDescent="0.4">
      <c r="A248" s="85" t="s">
        <v>436</v>
      </c>
      <c r="B248" s="86">
        <v>16</v>
      </c>
      <c r="C248" s="85" t="s">
        <v>113</v>
      </c>
      <c r="D248" s="85" t="s">
        <v>114</v>
      </c>
      <c r="E248" s="85">
        <v>9.3000000000000007</v>
      </c>
      <c r="F248" s="85" t="s">
        <v>64</v>
      </c>
      <c r="G248" s="85" t="s">
        <v>65</v>
      </c>
      <c r="H248" s="85" t="s">
        <v>65</v>
      </c>
      <c r="I248" s="83" t="s">
        <v>66</v>
      </c>
      <c r="J248" s="85" t="s">
        <v>67</v>
      </c>
      <c r="K248" s="85" t="s">
        <v>67</v>
      </c>
      <c r="L248" s="84" t="str">
        <f>IF(ISNONTEXT(VLOOKUP(AimsData[[#This Row],[Student Reference]],Comments!$B$7:$C$1500,2,0)),"",VLOOKUP(AimsData[[#This Row],[Student Reference]],Comments!$B$7:$C$1500,2,0))</f>
        <v/>
      </c>
    </row>
    <row r="249" spans="1:12" x14ac:dyDescent="0.4">
      <c r="A249" s="85" t="s">
        <v>437</v>
      </c>
      <c r="B249" s="86">
        <v>17</v>
      </c>
      <c r="C249" s="85" t="s">
        <v>107</v>
      </c>
      <c r="D249" s="85" t="s">
        <v>108</v>
      </c>
      <c r="E249" s="85">
        <v>2.1</v>
      </c>
      <c r="F249" s="85" t="s">
        <v>85</v>
      </c>
      <c r="G249" s="85" t="s">
        <v>86</v>
      </c>
      <c r="H249" s="85" t="s">
        <v>86</v>
      </c>
      <c r="I249" s="83" t="s">
        <v>66</v>
      </c>
      <c r="J249" s="85" t="s">
        <v>67</v>
      </c>
      <c r="K249" s="85" t="s">
        <v>67</v>
      </c>
      <c r="L249" s="84" t="str">
        <f>IF(ISNONTEXT(VLOOKUP(AimsData[[#This Row],[Student Reference]],Comments!$B$7:$C$1500,2,0)),"",VLOOKUP(AimsData[[#This Row],[Student Reference]],Comments!$B$7:$C$1500,2,0))</f>
        <v/>
      </c>
    </row>
    <row r="250" spans="1:12" x14ac:dyDescent="0.4">
      <c r="A250" s="85" t="s">
        <v>437</v>
      </c>
      <c r="B250" s="86">
        <v>17</v>
      </c>
      <c r="C250" s="85" t="s">
        <v>91</v>
      </c>
      <c r="D250" s="85" t="s">
        <v>92</v>
      </c>
      <c r="E250" s="85">
        <v>9.1999999999999993</v>
      </c>
      <c r="F250" s="85" t="s">
        <v>85</v>
      </c>
      <c r="G250" s="85" t="s">
        <v>86</v>
      </c>
      <c r="H250" s="85" t="s">
        <v>86</v>
      </c>
      <c r="I250" s="83" t="s">
        <v>66</v>
      </c>
      <c r="J250" s="85" t="s">
        <v>67</v>
      </c>
      <c r="K250" s="85" t="s">
        <v>67</v>
      </c>
      <c r="L250" s="84" t="str">
        <f>IF(ISNONTEXT(VLOOKUP(AimsData[[#This Row],[Student Reference]],Comments!$B$7:$C$1500,2,0)),"",VLOOKUP(AimsData[[#This Row],[Student Reference]],Comments!$B$7:$C$1500,2,0))</f>
        <v/>
      </c>
    </row>
    <row r="251" spans="1:12" x14ac:dyDescent="0.4">
      <c r="A251" s="85" t="s">
        <v>437</v>
      </c>
      <c r="B251" s="86">
        <v>17</v>
      </c>
      <c r="C251" s="85" t="s">
        <v>141</v>
      </c>
      <c r="D251" s="85" t="s">
        <v>142</v>
      </c>
      <c r="E251" s="85">
        <v>12.1</v>
      </c>
      <c r="F251" s="85" t="s">
        <v>85</v>
      </c>
      <c r="G251" s="85" t="s">
        <v>86</v>
      </c>
      <c r="H251" s="85" t="s">
        <v>86</v>
      </c>
      <c r="I251" s="83" t="s">
        <v>66</v>
      </c>
      <c r="J251" s="85" t="s">
        <v>67</v>
      </c>
      <c r="K251" s="85" t="s">
        <v>67</v>
      </c>
      <c r="L251" s="84" t="str">
        <f>IF(ISNONTEXT(VLOOKUP(AimsData[[#This Row],[Student Reference]],Comments!$B$7:$C$1500,2,0)),"",VLOOKUP(AimsData[[#This Row],[Student Reference]],Comments!$B$7:$C$1500,2,0))</f>
        <v/>
      </c>
    </row>
    <row r="252" spans="1:12" x14ac:dyDescent="0.4">
      <c r="A252" s="85" t="s">
        <v>437</v>
      </c>
      <c r="B252" s="86">
        <v>17</v>
      </c>
      <c r="C252" s="85" t="s">
        <v>104</v>
      </c>
      <c r="D252" s="85" t="s">
        <v>105</v>
      </c>
      <c r="E252" s="85">
        <v>2.1</v>
      </c>
      <c r="F252" s="85" t="s">
        <v>85</v>
      </c>
      <c r="G252" s="85" t="s">
        <v>86</v>
      </c>
      <c r="H252" s="85" t="s">
        <v>86</v>
      </c>
      <c r="I252" s="83" t="s">
        <v>66</v>
      </c>
      <c r="J252" s="85" t="s">
        <v>67</v>
      </c>
      <c r="K252" s="85" t="s">
        <v>67</v>
      </c>
      <c r="L252" s="84" t="str">
        <f>IF(ISNONTEXT(VLOOKUP(AimsData[[#This Row],[Student Reference]],Comments!$B$7:$C$1500,2,0)),"",VLOOKUP(AimsData[[#This Row],[Student Reference]],Comments!$B$7:$C$1500,2,0))</f>
        <v/>
      </c>
    </row>
    <row r="253" spans="1:12" x14ac:dyDescent="0.4">
      <c r="A253" s="85" t="s">
        <v>438</v>
      </c>
      <c r="B253" s="86">
        <v>17</v>
      </c>
      <c r="C253" s="85" t="s">
        <v>93</v>
      </c>
      <c r="D253" s="85" t="s">
        <v>94</v>
      </c>
      <c r="E253" s="85">
        <v>2.2000000000000002</v>
      </c>
      <c r="F253" s="85" t="s">
        <v>85</v>
      </c>
      <c r="G253" s="85" t="s">
        <v>86</v>
      </c>
      <c r="H253" s="85" t="s">
        <v>86</v>
      </c>
      <c r="I253" s="83" t="s">
        <v>66</v>
      </c>
      <c r="J253" s="85" t="s">
        <v>67</v>
      </c>
      <c r="K253" s="85" t="s">
        <v>67</v>
      </c>
      <c r="L253" s="84" t="str">
        <f>IF(ISNONTEXT(VLOOKUP(AimsData[[#This Row],[Student Reference]],Comments!$B$7:$C$1500,2,0)),"",VLOOKUP(AimsData[[#This Row],[Student Reference]],Comments!$B$7:$C$1500,2,0))</f>
        <v/>
      </c>
    </row>
    <row r="254" spans="1:12" x14ac:dyDescent="0.4">
      <c r="A254" s="85" t="s">
        <v>438</v>
      </c>
      <c r="B254" s="86">
        <v>17</v>
      </c>
      <c r="C254" s="85" t="s">
        <v>83</v>
      </c>
      <c r="D254" s="85" t="s">
        <v>84</v>
      </c>
      <c r="E254" s="85">
        <v>4.2</v>
      </c>
      <c r="F254" s="85" t="s">
        <v>85</v>
      </c>
      <c r="G254" s="85" t="s">
        <v>65</v>
      </c>
      <c r="H254" s="85" t="s">
        <v>95</v>
      </c>
      <c r="I254" s="83" t="s">
        <v>96</v>
      </c>
      <c r="J254" s="85" t="s">
        <v>67</v>
      </c>
      <c r="K254" s="85" t="s">
        <v>67</v>
      </c>
      <c r="L254" s="84" t="str">
        <f>IF(ISNONTEXT(VLOOKUP(AimsData[[#This Row],[Student Reference]],Comments!$B$7:$C$1500,2,0)),"",VLOOKUP(AimsData[[#This Row],[Student Reference]],Comments!$B$7:$C$1500,2,0))</f>
        <v/>
      </c>
    </row>
    <row r="255" spans="1:12" x14ac:dyDescent="0.4">
      <c r="A255" s="85" t="s">
        <v>438</v>
      </c>
      <c r="B255" s="86">
        <v>17</v>
      </c>
      <c r="C255" s="85" t="s">
        <v>102</v>
      </c>
      <c r="D255" s="85" t="s">
        <v>103</v>
      </c>
      <c r="E255" s="85">
        <v>2.1</v>
      </c>
      <c r="F255" s="85" t="s">
        <v>85</v>
      </c>
      <c r="G255" s="85" t="s">
        <v>86</v>
      </c>
      <c r="H255" s="85" t="s">
        <v>86</v>
      </c>
      <c r="I255" s="83" t="s">
        <v>66</v>
      </c>
      <c r="J255" s="85" t="s">
        <v>67</v>
      </c>
      <c r="K255" s="85" t="s">
        <v>67</v>
      </c>
      <c r="L255" s="84" t="str">
        <f>IF(ISNONTEXT(VLOOKUP(AimsData[[#This Row],[Student Reference]],Comments!$B$7:$C$1500,2,0)),"",VLOOKUP(AimsData[[#This Row],[Student Reference]],Comments!$B$7:$C$1500,2,0))</f>
        <v/>
      </c>
    </row>
    <row r="256" spans="1:12" x14ac:dyDescent="0.4">
      <c r="A256" s="85" t="s">
        <v>438</v>
      </c>
      <c r="B256" s="86">
        <v>17</v>
      </c>
      <c r="C256" s="85" t="s">
        <v>100</v>
      </c>
      <c r="D256" s="85" t="s">
        <v>101</v>
      </c>
      <c r="E256" s="85">
        <v>11.1</v>
      </c>
      <c r="F256" s="85" t="s">
        <v>85</v>
      </c>
      <c r="G256" s="85" t="s">
        <v>86</v>
      </c>
      <c r="H256" s="85" t="s">
        <v>86</v>
      </c>
      <c r="I256" s="83" t="s">
        <v>66</v>
      </c>
      <c r="J256" s="85" t="s">
        <v>67</v>
      </c>
      <c r="K256" s="85" t="s">
        <v>67</v>
      </c>
      <c r="L256" s="84" t="str">
        <f>IF(ISNONTEXT(VLOOKUP(AimsData[[#This Row],[Student Reference]],Comments!$B$7:$C$1500,2,0)),"",VLOOKUP(AimsData[[#This Row],[Student Reference]],Comments!$B$7:$C$1500,2,0))</f>
        <v/>
      </c>
    </row>
    <row r="257" spans="1:12" x14ac:dyDescent="0.4">
      <c r="A257" s="85" t="s">
        <v>439</v>
      </c>
      <c r="B257" s="86">
        <v>17</v>
      </c>
      <c r="C257" s="85" t="s">
        <v>151</v>
      </c>
      <c r="D257" s="85" t="s">
        <v>152</v>
      </c>
      <c r="E257" s="85">
        <v>8.1999999999999993</v>
      </c>
      <c r="F257" s="85" t="s">
        <v>85</v>
      </c>
      <c r="G257" s="85" t="s">
        <v>86</v>
      </c>
      <c r="H257" s="85" t="s">
        <v>86</v>
      </c>
      <c r="I257" s="83" t="s">
        <v>66</v>
      </c>
      <c r="J257" s="85" t="s">
        <v>67</v>
      </c>
      <c r="K257" s="85" t="s">
        <v>67</v>
      </c>
      <c r="L257" s="84" t="str">
        <f>IF(ISNONTEXT(VLOOKUP(AimsData[[#This Row],[Student Reference]],Comments!$B$7:$C$1500,2,0)),"",VLOOKUP(AimsData[[#This Row],[Student Reference]],Comments!$B$7:$C$1500,2,0))</f>
        <v/>
      </c>
    </row>
    <row r="258" spans="1:12" x14ac:dyDescent="0.4">
      <c r="A258" s="85" t="s">
        <v>439</v>
      </c>
      <c r="B258" s="86">
        <v>17</v>
      </c>
      <c r="C258" s="85" t="s">
        <v>135</v>
      </c>
      <c r="D258" s="85" t="s">
        <v>136</v>
      </c>
      <c r="E258" s="85">
        <v>2.1</v>
      </c>
      <c r="F258" s="85" t="s">
        <v>85</v>
      </c>
      <c r="G258" s="85" t="s">
        <v>86</v>
      </c>
      <c r="H258" s="85" t="s">
        <v>86</v>
      </c>
      <c r="I258" s="83" t="s">
        <v>66</v>
      </c>
      <c r="J258" s="85" t="s">
        <v>67</v>
      </c>
      <c r="K258" s="85" t="s">
        <v>67</v>
      </c>
      <c r="L258" s="84" t="str">
        <f>IF(ISNONTEXT(VLOOKUP(AimsData[[#This Row],[Student Reference]],Comments!$B$7:$C$1500,2,0)),"",VLOOKUP(AimsData[[#This Row],[Student Reference]],Comments!$B$7:$C$1500,2,0))</f>
        <v/>
      </c>
    </row>
    <row r="259" spans="1:12" x14ac:dyDescent="0.4">
      <c r="A259" s="85" t="s">
        <v>439</v>
      </c>
      <c r="B259" s="86">
        <v>17</v>
      </c>
      <c r="C259" s="85" t="s">
        <v>115</v>
      </c>
      <c r="D259" s="85" t="s">
        <v>116</v>
      </c>
      <c r="E259" s="85">
        <v>15.3</v>
      </c>
      <c r="F259" s="85" t="s">
        <v>85</v>
      </c>
      <c r="G259" s="85" t="s">
        <v>86</v>
      </c>
      <c r="H259" s="85" t="s">
        <v>86</v>
      </c>
      <c r="I259" s="83" t="s">
        <v>66</v>
      </c>
      <c r="J259" s="85" t="s">
        <v>67</v>
      </c>
      <c r="K259" s="85" t="s">
        <v>117</v>
      </c>
      <c r="L259" s="84" t="str">
        <f>IF(ISNONTEXT(VLOOKUP(AimsData[[#This Row],[Student Reference]],Comments!$B$7:$C$1500,2,0)),"",VLOOKUP(AimsData[[#This Row],[Student Reference]],Comments!$B$7:$C$1500,2,0))</f>
        <v/>
      </c>
    </row>
    <row r="260" spans="1:12" x14ac:dyDescent="0.4">
      <c r="A260" s="85" t="s">
        <v>440</v>
      </c>
      <c r="B260" s="86">
        <v>16</v>
      </c>
      <c r="C260" s="85" t="s">
        <v>97</v>
      </c>
      <c r="D260" s="85" t="s">
        <v>98</v>
      </c>
      <c r="E260" s="85">
        <v>6.1</v>
      </c>
      <c r="F260" s="85" t="s">
        <v>64</v>
      </c>
      <c r="G260" s="85" t="s">
        <v>148</v>
      </c>
      <c r="I260" s="83" t="s">
        <v>149</v>
      </c>
      <c r="J260" s="85" t="s">
        <v>117</v>
      </c>
      <c r="K260" s="85" t="s">
        <v>117</v>
      </c>
      <c r="L260" s="84" t="str">
        <f>IF(ISNONTEXT(VLOOKUP(AimsData[[#This Row],[Student Reference]],Comments!$B$7:$C$1500,2,0)),"",VLOOKUP(AimsData[[#This Row],[Student Reference]],Comments!$B$7:$C$1500,2,0))</f>
        <v/>
      </c>
    </row>
    <row r="261" spans="1:12" x14ac:dyDescent="0.4">
      <c r="A261" s="85" t="s">
        <v>440</v>
      </c>
      <c r="B261" s="86">
        <v>16</v>
      </c>
      <c r="C261" s="85" t="s">
        <v>75</v>
      </c>
      <c r="D261" s="85" t="s">
        <v>76</v>
      </c>
      <c r="E261" s="85">
        <v>2.1</v>
      </c>
      <c r="F261" s="85" t="s">
        <v>64</v>
      </c>
      <c r="G261" s="85" t="s">
        <v>65</v>
      </c>
      <c r="H261" s="85" t="s">
        <v>65</v>
      </c>
      <c r="I261" s="83" t="s">
        <v>66</v>
      </c>
      <c r="J261" s="85" t="s">
        <v>67</v>
      </c>
      <c r="K261" s="85" t="s">
        <v>67</v>
      </c>
      <c r="L261" s="84" t="str">
        <f>IF(ISNONTEXT(VLOOKUP(AimsData[[#This Row],[Student Reference]],Comments!$B$7:$C$1500,2,0)),"",VLOOKUP(AimsData[[#This Row],[Student Reference]],Comments!$B$7:$C$1500,2,0))</f>
        <v/>
      </c>
    </row>
    <row r="262" spans="1:12" x14ac:dyDescent="0.4">
      <c r="A262" s="85" t="s">
        <v>440</v>
      </c>
      <c r="B262" s="86">
        <v>16</v>
      </c>
      <c r="C262" s="85" t="s">
        <v>132</v>
      </c>
      <c r="D262" s="85" t="s">
        <v>133</v>
      </c>
      <c r="E262" s="85">
        <v>10.1</v>
      </c>
      <c r="F262" s="85" t="s">
        <v>64</v>
      </c>
      <c r="G262" s="85" t="s">
        <v>65</v>
      </c>
      <c r="H262" s="85" t="s">
        <v>65</v>
      </c>
      <c r="I262" s="83" t="s">
        <v>96</v>
      </c>
      <c r="J262" s="85" t="s">
        <v>67</v>
      </c>
      <c r="K262" s="85" t="s">
        <v>67</v>
      </c>
      <c r="L262" s="84" t="str">
        <f>IF(ISNONTEXT(VLOOKUP(AimsData[[#This Row],[Student Reference]],Comments!$B$7:$C$1500,2,0)),"",VLOOKUP(AimsData[[#This Row],[Student Reference]],Comments!$B$7:$C$1500,2,0))</f>
        <v/>
      </c>
    </row>
    <row r="263" spans="1:12" x14ac:dyDescent="0.4">
      <c r="A263" s="85" t="s">
        <v>440</v>
      </c>
      <c r="B263" s="86">
        <v>16</v>
      </c>
      <c r="C263" s="85" t="s">
        <v>153</v>
      </c>
      <c r="D263" s="85" t="s">
        <v>154</v>
      </c>
      <c r="E263" s="85">
        <v>1.3</v>
      </c>
      <c r="F263" s="85" t="s">
        <v>155</v>
      </c>
      <c r="G263" s="85" t="s">
        <v>148</v>
      </c>
      <c r="I263" s="83" t="s">
        <v>149</v>
      </c>
      <c r="J263" s="85" t="s">
        <v>67</v>
      </c>
      <c r="K263" s="85" t="s">
        <v>67</v>
      </c>
      <c r="L263" s="84" t="str">
        <f>IF(ISNONTEXT(VLOOKUP(AimsData[[#This Row],[Student Reference]],Comments!$B$7:$C$1500,2,0)),"",VLOOKUP(AimsData[[#This Row],[Student Reference]],Comments!$B$7:$C$1500,2,0))</f>
        <v/>
      </c>
    </row>
    <row r="264" spans="1:12" x14ac:dyDescent="0.4">
      <c r="A264" s="85" t="s">
        <v>440</v>
      </c>
      <c r="B264" s="86">
        <v>16</v>
      </c>
      <c r="C264" s="85" t="s">
        <v>156</v>
      </c>
      <c r="D264" s="85" t="s">
        <v>157</v>
      </c>
      <c r="E264" s="85">
        <v>1.3</v>
      </c>
      <c r="F264" s="85" t="s">
        <v>85</v>
      </c>
      <c r="G264" s="85" t="s">
        <v>148</v>
      </c>
      <c r="I264" s="83" t="s">
        <v>149</v>
      </c>
      <c r="J264" s="85" t="s">
        <v>67</v>
      </c>
      <c r="K264" s="85" t="s">
        <v>67</v>
      </c>
      <c r="L264" s="84" t="str">
        <f>IF(ISNONTEXT(VLOOKUP(AimsData[[#This Row],[Student Reference]],Comments!$B$7:$C$1500,2,0)),"",VLOOKUP(AimsData[[#This Row],[Student Reference]],Comments!$B$7:$C$1500,2,0))</f>
        <v/>
      </c>
    </row>
    <row r="265" spans="1:12" x14ac:dyDescent="0.4">
      <c r="A265" s="85" t="s">
        <v>441</v>
      </c>
      <c r="B265" s="86">
        <v>17</v>
      </c>
      <c r="C265" s="85" t="s">
        <v>93</v>
      </c>
      <c r="D265" s="85" t="s">
        <v>94</v>
      </c>
      <c r="E265" s="85">
        <v>2.2000000000000002</v>
      </c>
      <c r="F265" s="85" t="s">
        <v>85</v>
      </c>
      <c r="G265" s="85" t="s">
        <v>86</v>
      </c>
      <c r="H265" s="85" t="s">
        <v>86</v>
      </c>
      <c r="I265" s="83" t="s">
        <v>66</v>
      </c>
      <c r="J265" s="85" t="s">
        <v>67</v>
      </c>
      <c r="K265" s="85" t="s">
        <v>67</v>
      </c>
      <c r="L265" s="84" t="str">
        <f>IF(ISNONTEXT(VLOOKUP(AimsData[[#This Row],[Student Reference]],Comments!$B$7:$C$1500,2,0)),"",VLOOKUP(AimsData[[#This Row],[Student Reference]],Comments!$B$7:$C$1500,2,0))</f>
        <v/>
      </c>
    </row>
    <row r="266" spans="1:12" x14ac:dyDescent="0.4">
      <c r="A266" s="85" t="s">
        <v>441</v>
      </c>
      <c r="B266" s="86">
        <v>17</v>
      </c>
      <c r="C266" s="85" t="s">
        <v>83</v>
      </c>
      <c r="D266" s="85" t="s">
        <v>84</v>
      </c>
      <c r="E266" s="85">
        <v>4.2</v>
      </c>
      <c r="F266" s="85" t="s">
        <v>85</v>
      </c>
      <c r="G266" s="85" t="s">
        <v>86</v>
      </c>
      <c r="H266" s="85" t="s">
        <v>86</v>
      </c>
      <c r="I266" s="83" t="s">
        <v>66</v>
      </c>
      <c r="J266" s="85" t="s">
        <v>67</v>
      </c>
      <c r="K266" s="85" t="s">
        <v>67</v>
      </c>
      <c r="L266" s="84" t="str">
        <f>IF(ISNONTEXT(VLOOKUP(AimsData[[#This Row],[Student Reference]],Comments!$B$7:$C$1500,2,0)),"",VLOOKUP(AimsData[[#This Row],[Student Reference]],Comments!$B$7:$C$1500,2,0))</f>
        <v/>
      </c>
    </row>
    <row r="267" spans="1:12" x14ac:dyDescent="0.4">
      <c r="A267" s="85" t="s">
        <v>441</v>
      </c>
      <c r="B267" s="86">
        <v>17</v>
      </c>
      <c r="C267" s="85" t="s">
        <v>115</v>
      </c>
      <c r="D267" s="85" t="s">
        <v>116</v>
      </c>
      <c r="E267" s="85">
        <v>15.3</v>
      </c>
      <c r="F267" s="85" t="s">
        <v>85</v>
      </c>
      <c r="G267" s="85" t="s">
        <v>86</v>
      </c>
      <c r="H267" s="85" t="s">
        <v>86</v>
      </c>
      <c r="I267" s="83" t="s">
        <v>66</v>
      </c>
      <c r="J267" s="85" t="s">
        <v>67</v>
      </c>
      <c r="K267" s="85" t="s">
        <v>117</v>
      </c>
      <c r="L267" s="84" t="str">
        <f>IF(ISNONTEXT(VLOOKUP(AimsData[[#This Row],[Student Reference]],Comments!$B$7:$C$1500,2,0)),"",VLOOKUP(AimsData[[#This Row],[Student Reference]],Comments!$B$7:$C$1500,2,0))</f>
        <v/>
      </c>
    </row>
    <row r="268" spans="1:12" x14ac:dyDescent="0.4">
      <c r="A268" s="85" t="s">
        <v>442</v>
      </c>
      <c r="B268" s="86">
        <v>17</v>
      </c>
      <c r="C268" s="85" t="s">
        <v>139</v>
      </c>
      <c r="D268" s="85" t="s">
        <v>140</v>
      </c>
      <c r="E268" s="85">
        <v>1.3</v>
      </c>
      <c r="F268" s="85" t="s">
        <v>85</v>
      </c>
      <c r="G268" s="85" t="s">
        <v>86</v>
      </c>
      <c r="H268" s="85" t="s">
        <v>86</v>
      </c>
      <c r="I268" s="83" t="s">
        <v>66</v>
      </c>
      <c r="J268" s="85" t="s">
        <v>67</v>
      </c>
      <c r="K268" s="85" t="s">
        <v>67</v>
      </c>
      <c r="L268" s="84" t="str">
        <f>IF(ISNONTEXT(VLOOKUP(AimsData[[#This Row],[Student Reference]],Comments!$B$7:$C$1500,2,0)),"",VLOOKUP(AimsData[[#This Row],[Student Reference]],Comments!$B$7:$C$1500,2,0))</f>
        <v/>
      </c>
    </row>
    <row r="269" spans="1:12" x14ac:dyDescent="0.4">
      <c r="A269" s="85" t="s">
        <v>442</v>
      </c>
      <c r="B269" s="86">
        <v>17</v>
      </c>
      <c r="C269" s="85" t="s">
        <v>128</v>
      </c>
      <c r="D269" s="85" t="s">
        <v>129</v>
      </c>
      <c r="E269" s="85">
        <v>1.3</v>
      </c>
      <c r="F269" s="85" t="s">
        <v>85</v>
      </c>
      <c r="G269" s="85" t="s">
        <v>86</v>
      </c>
      <c r="H269" s="85" t="s">
        <v>86</v>
      </c>
      <c r="I269" s="83" t="s">
        <v>66</v>
      </c>
      <c r="J269" s="85" t="s">
        <v>67</v>
      </c>
      <c r="K269" s="85" t="s">
        <v>67</v>
      </c>
      <c r="L269" s="84" t="str">
        <f>IF(ISNONTEXT(VLOOKUP(AimsData[[#This Row],[Student Reference]],Comments!$B$7:$C$1500,2,0)),"",VLOOKUP(AimsData[[#This Row],[Student Reference]],Comments!$B$7:$C$1500,2,0))</f>
        <v/>
      </c>
    </row>
    <row r="270" spans="1:12" x14ac:dyDescent="0.4">
      <c r="A270" s="85" t="s">
        <v>442</v>
      </c>
      <c r="B270" s="86">
        <v>17</v>
      </c>
      <c r="C270" s="85" t="s">
        <v>135</v>
      </c>
      <c r="D270" s="85" t="s">
        <v>136</v>
      </c>
      <c r="E270" s="85">
        <v>2.1</v>
      </c>
      <c r="F270" s="85" t="s">
        <v>85</v>
      </c>
      <c r="G270" s="85" t="s">
        <v>86</v>
      </c>
      <c r="H270" s="85" t="s">
        <v>86</v>
      </c>
      <c r="I270" s="83" t="s">
        <v>66</v>
      </c>
      <c r="J270" s="85" t="s">
        <v>67</v>
      </c>
      <c r="K270" s="85" t="s">
        <v>67</v>
      </c>
      <c r="L270" s="84" t="str">
        <f>IF(ISNONTEXT(VLOOKUP(AimsData[[#This Row],[Student Reference]],Comments!$B$7:$C$1500,2,0)),"",VLOOKUP(AimsData[[#This Row],[Student Reference]],Comments!$B$7:$C$1500,2,0))</f>
        <v/>
      </c>
    </row>
    <row r="271" spans="1:12" x14ac:dyDescent="0.4">
      <c r="A271" s="85" t="s">
        <v>442</v>
      </c>
      <c r="B271" s="86">
        <v>17</v>
      </c>
      <c r="C271" s="85" t="s">
        <v>100</v>
      </c>
      <c r="D271" s="85" t="s">
        <v>101</v>
      </c>
      <c r="E271" s="85">
        <v>11.1</v>
      </c>
      <c r="F271" s="85" t="s">
        <v>85</v>
      </c>
      <c r="G271" s="85" t="s">
        <v>65</v>
      </c>
      <c r="H271" s="85" t="s">
        <v>95</v>
      </c>
      <c r="I271" s="83" t="s">
        <v>96</v>
      </c>
      <c r="J271" s="85" t="s">
        <v>67</v>
      </c>
      <c r="K271" s="85" t="s">
        <v>67</v>
      </c>
      <c r="L271" s="84" t="str">
        <f>IF(ISNONTEXT(VLOOKUP(AimsData[[#This Row],[Student Reference]],Comments!$B$7:$C$1500,2,0)),"",VLOOKUP(AimsData[[#This Row],[Student Reference]],Comments!$B$7:$C$1500,2,0))</f>
        <v/>
      </c>
    </row>
    <row r="272" spans="1:12" x14ac:dyDescent="0.4">
      <c r="A272" s="85" t="s">
        <v>443</v>
      </c>
      <c r="B272" s="86">
        <v>16</v>
      </c>
      <c r="C272" s="85" t="s">
        <v>97</v>
      </c>
      <c r="D272" s="85" t="s">
        <v>98</v>
      </c>
      <c r="E272" s="85">
        <v>6.1</v>
      </c>
      <c r="F272" s="85" t="s">
        <v>161</v>
      </c>
      <c r="G272" s="85" t="s">
        <v>146</v>
      </c>
      <c r="H272" s="85" t="s">
        <v>165</v>
      </c>
      <c r="I272" s="83" t="s">
        <v>96</v>
      </c>
      <c r="J272" s="85" t="s">
        <v>67</v>
      </c>
      <c r="K272" s="85" t="s">
        <v>67</v>
      </c>
      <c r="L272" s="84" t="str">
        <f>IF(ISNONTEXT(VLOOKUP(AimsData[[#This Row],[Student Reference]],Comments!$B$7:$C$1500,2,0)),"",VLOOKUP(AimsData[[#This Row],[Student Reference]],Comments!$B$7:$C$1500,2,0))</f>
        <v/>
      </c>
    </row>
    <row r="273" spans="1:12" x14ac:dyDescent="0.4">
      <c r="A273" s="85" t="s">
        <v>443</v>
      </c>
      <c r="B273" s="86">
        <v>16</v>
      </c>
      <c r="C273" s="85" t="s">
        <v>89</v>
      </c>
      <c r="D273" s="85" t="s">
        <v>90</v>
      </c>
      <c r="E273" s="85">
        <v>2.2000000000000002</v>
      </c>
      <c r="F273" s="85" t="s">
        <v>85</v>
      </c>
      <c r="G273" s="85" t="s">
        <v>65</v>
      </c>
      <c r="H273" s="85" t="s">
        <v>165</v>
      </c>
      <c r="I273" s="83" t="s">
        <v>96</v>
      </c>
      <c r="J273" s="85" t="s">
        <v>67</v>
      </c>
      <c r="K273" s="85" t="s">
        <v>67</v>
      </c>
      <c r="L273" s="84" t="str">
        <f>IF(ISNONTEXT(VLOOKUP(AimsData[[#This Row],[Student Reference]],Comments!$B$7:$C$1500,2,0)),"",VLOOKUP(AimsData[[#This Row],[Student Reference]],Comments!$B$7:$C$1500,2,0))</f>
        <v/>
      </c>
    </row>
    <row r="274" spans="1:12" x14ac:dyDescent="0.4">
      <c r="A274" s="85" t="s">
        <v>443</v>
      </c>
      <c r="B274" s="86">
        <v>16</v>
      </c>
      <c r="C274" s="85" t="s">
        <v>77</v>
      </c>
      <c r="D274" s="85" t="s">
        <v>78</v>
      </c>
      <c r="E274" s="85">
        <v>15.3</v>
      </c>
      <c r="F274" s="85" t="s">
        <v>161</v>
      </c>
      <c r="G274" s="85" t="s">
        <v>65</v>
      </c>
      <c r="H274" s="85" t="s">
        <v>165</v>
      </c>
      <c r="I274" s="83" t="s">
        <v>96</v>
      </c>
      <c r="J274" s="85" t="s">
        <v>67</v>
      </c>
      <c r="K274" s="85" t="s">
        <v>117</v>
      </c>
      <c r="L274" s="84" t="str">
        <f>IF(ISNONTEXT(VLOOKUP(AimsData[[#This Row],[Student Reference]],Comments!$B$7:$C$1500,2,0)),"",VLOOKUP(AimsData[[#This Row],[Student Reference]],Comments!$B$7:$C$1500,2,0))</f>
        <v/>
      </c>
    </row>
    <row r="275" spans="1:12" x14ac:dyDescent="0.4">
      <c r="A275" s="85" t="s">
        <v>443</v>
      </c>
      <c r="B275" s="86">
        <v>16</v>
      </c>
      <c r="C275" s="85" t="s">
        <v>113</v>
      </c>
      <c r="D275" s="85" t="s">
        <v>114</v>
      </c>
      <c r="E275" s="85">
        <v>9.3000000000000007</v>
      </c>
      <c r="F275" s="85" t="s">
        <v>161</v>
      </c>
      <c r="G275" s="85" t="s">
        <v>65</v>
      </c>
      <c r="H275" s="85" t="s">
        <v>165</v>
      </c>
      <c r="I275" s="83" t="s">
        <v>96</v>
      </c>
      <c r="J275" s="85" t="s">
        <v>67</v>
      </c>
      <c r="K275" s="85" t="s">
        <v>67</v>
      </c>
      <c r="L275" s="84" t="str">
        <f>IF(ISNONTEXT(VLOOKUP(AimsData[[#This Row],[Student Reference]],Comments!$B$7:$C$1500,2,0)),"",VLOOKUP(AimsData[[#This Row],[Student Reference]],Comments!$B$7:$C$1500,2,0))</f>
        <v/>
      </c>
    </row>
    <row r="276" spans="1:12" x14ac:dyDescent="0.4">
      <c r="A276" s="85" t="s">
        <v>444</v>
      </c>
      <c r="B276" s="86">
        <v>16</v>
      </c>
      <c r="C276" s="85" t="s">
        <v>77</v>
      </c>
      <c r="D276" s="85" t="s">
        <v>78</v>
      </c>
      <c r="E276" s="85">
        <v>15.3</v>
      </c>
      <c r="F276" s="85" t="s">
        <v>64</v>
      </c>
      <c r="G276" s="85" t="s">
        <v>65</v>
      </c>
      <c r="H276" s="85" t="s">
        <v>65</v>
      </c>
      <c r="I276" s="83" t="s">
        <v>66</v>
      </c>
      <c r="J276" s="85" t="s">
        <v>67</v>
      </c>
      <c r="K276" s="85" t="s">
        <v>67</v>
      </c>
      <c r="L276" s="84" t="str">
        <f>IF(ISNONTEXT(VLOOKUP(AimsData[[#This Row],[Student Reference]],Comments!$B$7:$C$1500,2,0)),"",VLOOKUP(AimsData[[#This Row],[Student Reference]],Comments!$B$7:$C$1500,2,0))</f>
        <v/>
      </c>
    </row>
    <row r="277" spans="1:12" x14ac:dyDescent="0.4">
      <c r="A277" s="85" t="s">
        <v>444</v>
      </c>
      <c r="B277" s="86">
        <v>16</v>
      </c>
      <c r="C277" s="85" t="s">
        <v>156</v>
      </c>
      <c r="D277" s="85" t="s">
        <v>157</v>
      </c>
      <c r="E277" s="85">
        <v>1.3</v>
      </c>
      <c r="F277" s="85" t="s">
        <v>85</v>
      </c>
      <c r="G277" s="85" t="s">
        <v>148</v>
      </c>
      <c r="I277" s="83" t="s">
        <v>149</v>
      </c>
      <c r="J277" s="85" t="s">
        <v>67</v>
      </c>
      <c r="K277" s="85" t="s">
        <v>67</v>
      </c>
      <c r="L277" s="84" t="str">
        <f>IF(ISNONTEXT(VLOOKUP(AimsData[[#This Row],[Student Reference]],Comments!$B$7:$C$1500,2,0)),"",VLOOKUP(AimsData[[#This Row],[Student Reference]],Comments!$B$7:$C$1500,2,0))</f>
        <v/>
      </c>
    </row>
    <row r="278" spans="1:12" x14ac:dyDescent="0.4">
      <c r="A278" s="85" t="s">
        <v>444</v>
      </c>
      <c r="B278" s="86">
        <v>16</v>
      </c>
      <c r="C278" s="85" t="s">
        <v>71</v>
      </c>
      <c r="D278" s="85" t="s">
        <v>72</v>
      </c>
      <c r="E278" s="85">
        <v>11.1</v>
      </c>
      <c r="F278" s="85" t="s">
        <v>64</v>
      </c>
      <c r="G278" s="85" t="s">
        <v>65</v>
      </c>
      <c r="H278" s="85" t="s">
        <v>65</v>
      </c>
      <c r="I278" s="83" t="s">
        <v>66</v>
      </c>
      <c r="J278" s="85" t="s">
        <v>67</v>
      </c>
      <c r="K278" s="85" t="s">
        <v>67</v>
      </c>
      <c r="L278" s="84" t="str">
        <f>IF(ISNONTEXT(VLOOKUP(AimsData[[#This Row],[Student Reference]],Comments!$B$7:$C$1500,2,0)),"",VLOOKUP(AimsData[[#This Row],[Student Reference]],Comments!$B$7:$C$1500,2,0))</f>
        <v/>
      </c>
    </row>
    <row r="279" spans="1:12" x14ac:dyDescent="0.4">
      <c r="A279" s="85" t="s">
        <v>444</v>
      </c>
      <c r="B279" s="86">
        <v>16</v>
      </c>
      <c r="C279" s="85" t="s">
        <v>113</v>
      </c>
      <c r="D279" s="85" t="s">
        <v>114</v>
      </c>
      <c r="E279" s="85">
        <v>9.3000000000000007</v>
      </c>
      <c r="F279" s="85" t="s">
        <v>64</v>
      </c>
      <c r="G279" s="85" t="s">
        <v>65</v>
      </c>
      <c r="H279" s="85" t="s">
        <v>65</v>
      </c>
      <c r="I279" s="83" t="s">
        <v>66</v>
      </c>
      <c r="J279" s="85" t="s">
        <v>67</v>
      </c>
      <c r="K279" s="85" t="s">
        <v>67</v>
      </c>
      <c r="L279" s="84" t="str">
        <f>IF(ISNONTEXT(VLOOKUP(AimsData[[#This Row],[Student Reference]],Comments!$B$7:$C$1500,2,0)),"",VLOOKUP(AimsData[[#This Row],[Student Reference]],Comments!$B$7:$C$1500,2,0))</f>
        <v/>
      </c>
    </row>
    <row r="280" spans="1:12" x14ac:dyDescent="0.4">
      <c r="A280" s="85" t="s">
        <v>445</v>
      </c>
      <c r="B280" s="86">
        <v>17</v>
      </c>
      <c r="C280" s="85" t="s">
        <v>93</v>
      </c>
      <c r="D280" s="85" t="s">
        <v>94</v>
      </c>
      <c r="E280" s="85">
        <v>2.2000000000000002</v>
      </c>
      <c r="F280" s="85" t="s">
        <v>85</v>
      </c>
      <c r="G280" s="85" t="s">
        <v>65</v>
      </c>
      <c r="H280" s="85" t="s">
        <v>124</v>
      </c>
      <c r="I280" s="83" t="s">
        <v>96</v>
      </c>
      <c r="J280" s="85" t="s">
        <v>67</v>
      </c>
      <c r="K280" s="85" t="s">
        <v>67</v>
      </c>
      <c r="L280" s="84" t="str">
        <f>IF(ISNONTEXT(VLOOKUP(AimsData[[#This Row],[Student Reference]],Comments!$B$7:$C$1500,2,0)),"",VLOOKUP(AimsData[[#This Row],[Student Reference]],Comments!$B$7:$C$1500,2,0))</f>
        <v/>
      </c>
    </row>
    <row r="281" spans="1:12" x14ac:dyDescent="0.4">
      <c r="A281" s="85" t="s">
        <v>445</v>
      </c>
      <c r="B281" s="86">
        <v>17</v>
      </c>
      <c r="C281" s="85" t="s">
        <v>83</v>
      </c>
      <c r="D281" s="85" t="s">
        <v>84</v>
      </c>
      <c r="E281" s="85">
        <v>4.2</v>
      </c>
      <c r="F281" s="85" t="s">
        <v>85</v>
      </c>
      <c r="G281" s="85" t="s">
        <v>86</v>
      </c>
      <c r="H281" s="85" t="s">
        <v>86</v>
      </c>
      <c r="I281" s="83" t="s">
        <v>66</v>
      </c>
      <c r="J281" s="85" t="s">
        <v>67</v>
      </c>
      <c r="K281" s="85" t="s">
        <v>67</v>
      </c>
      <c r="L281" s="84" t="str">
        <f>IF(ISNONTEXT(VLOOKUP(AimsData[[#This Row],[Student Reference]],Comments!$B$7:$C$1500,2,0)),"",VLOOKUP(AimsData[[#This Row],[Student Reference]],Comments!$B$7:$C$1500,2,0))</f>
        <v/>
      </c>
    </row>
    <row r="282" spans="1:12" x14ac:dyDescent="0.4">
      <c r="A282" s="85" t="s">
        <v>445</v>
      </c>
      <c r="B282" s="86">
        <v>17</v>
      </c>
      <c r="C282" s="85" t="s">
        <v>97</v>
      </c>
      <c r="D282" s="85" t="s">
        <v>98</v>
      </c>
      <c r="E282" s="85">
        <v>6.1</v>
      </c>
      <c r="F282" s="85" t="s">
        <v>166</v>
      </c>
      <c r="G282" s="85" t="s">
        <v>86</v>
      </c>
      <c r="H282" s="85" t="s">
        <v>86</v>
      </c>
      <c r="I282" s="83" t="s">
        <v>70</v>
      </c>
      <c r="J282" s="85" t="s">
        <v>67</v>
      </c>
      <c r="K282" s="85" t="s">
        <v>67</v>
      </c>
      <c r="L282" s="84" t="str">
        <f>IF(ISNONTEXT(VLOOKUP(AimsData[[#This Row],[Student Reference]],Comments!$B$7:$C$1500,2,0)),"",VLOOKUP(AimsData[[#This Row],[Student Reference]],Comments!$B$7:$C$1500,2,0))</f>
        <v/>
      </c>
    </row>
    <row r="283" spans="1:12" x14ac:dyDescent="0.4">
      <c r="A283" s="85" t="s">
        <v>445</v>
      </c>
      <c r="B283" s="86">
        <v>17</v>
      </c>
      <c r="C283" s="85" t="s">
        <v>115</v>
      </c>
      <c r="D283" s="85" t="s">
        <v>116</v>
      </c>
      <c r="E283" s="85">
        <v>15.3</v>
      </c>
      <c r="F283" s="85" t="s">
        <v>85</v>
      </c>
      <c r="G283" s="85" t="s">
        <v>86</v>
      </c>
      <c r="H283" s="85" t="s">
        <v>86</v>
      </c>
      <c r="I283" s="83" t="s">
        <v>66</v>
      </c>
      <c r="J283" s="85" t="s">
        <v>67</v>
      </c>
      <c r="K283" s="85" t="s">
        <v>117</v>
      </c>
      <c r="L283" s="84" t="str">
        <f>IF(ISNONTEXT(VLOOKUP(AimsData[[#This Row],[Student Reference]],Comments!$B$7:$C$1500,2,0)),"",VLOOKUP(AimsData[[#This Row],[Student Reference]],Comments!$B$7:$C$1500,2,0))</f>
        <v/>
      </c>
    </row>
    <row r="284" spans="1:12" x14ac:dyDescent="0.4">
      <c r="A284" s="85" t="s">
        <v>446</v>
      </c>
      <c r="B284" s="86">
        <v>17</v>
      </c>
      <c r="C284" s="85" t="s">
        <v>97</v>
      </c>
      <c r="D284" s="85" t="s">
        <v>98</v>
      </c>
      <c r="E284" s="85">
        <v>6.1</v>
      </c>
      <c r="F284" s="85" t="s">
        <v>134</v>
      </c>
      <c r="G284" s="85" t="s">
        <v>86</v>
      </c>
      <c r="H284" s="85" t="s">
        <v>86</v>
      </c>
      <c r="I284" s="83" t="s">
        <v>66</v>
      </c>
      <c r="J284" s="85" t="s">
        <v>67</v>
      </c>
      <c r="K284" s="85" t="s">
        <v>67</v>
      </c>
      <c r="L284" s="84" t="str">
        <f>IF(ISNONTEXT(VLOOKUP(AimsData[[#This Row],[Student Reference]],Comments!$B$7:$C$1500,2,0)),"",VLOOKUP(AimsData[[#This Row],[Student Reference]],Comments!$B$7:$C$1500,2,0))</f>
        <v/>
      </c>
    </row>
    <row r="285" spans="1:12" x14ac:dyDescent="0.4">
      <c r="A285" s="85" t="s">
        <v>446</v>
      </c>
      <c r="B285" s="86">
        <v>17</v>
      </c>
      <c r="C285" s="85" t="s">
        <v>115</v>
      </c>
      <c r="D285" s="85" t="s">
        <v>116</v>
      </c>
      <c r="E285" s="85">
        <v>15.3</v>
      </c>
      <c r="F285" s="85" t="s">
        <v>85</v>
      </c>
      <c r="G285" s="85" t="s">
        <v>86</v>
      </c>
      <c r="H285" s="85" t="s">
        <v>86</v>
      </c>
      <c r="I285" s="83" t="s">
        <v>66</v>
      </c>
      <c r="J285" s="85" t="s">
        <v>67</v>
      </c>
      <c r="K285" s="85" t="s">
        <v>117</v>
      </c>
      <c r="L285" s="84" t="str">
        <f>IF(ISNONTEXT(VLOOKUP(AimsData[[#This Row],[Student Reference]],Comments!$B$7:$C$1500,2,0)),"",VLOOKUP(AimsData[[#This Row],[Student Reference]],Comments!$B$7:$C$1500,2,0))</f>
        <v/>
      </c>
    </row>
    <row r="286" spans="1:12" x14ac:dyDescent="0.4">
      <c r="A286" s="85" t="s">
        <v>446</v>
      </c>
      <c r="B286" s="86">
        <v>17</v>
      </c>
      <c r="C286" s="85" t="s">
        <v>130</v>
      </c>
      <c r="D286" s="85" t="s">
        <v>131</v>
      </c>
      <c r="E286" s="85">
        <v>8.1</v>
      </c>
      <c r="F286" s="85" t="s">
        <v>85</v>
      </c>
      <c r="G286" s="85" t="s">
        <v>86</v>
      </c>
      <c r="H286" s="85" t="s">
        <v>86</v>
      </c>
      <c r="I286" s="83" t="s">
        <v>66</v>
      </c>
      <c r="J286" s="85" t="s">
        <v>67</v>
      </c>
      <c r="K286" s="85" t="s">
        <v>67</v>
      </c>
      <c r="L286" s="84" t="str">
        <f>IF(ISNONTEXT(VLOOKUP(AimsData[[#This Row],[Student Reference]],Comments!$B$7:$C$1500,2,0)),"",VLOOKUP(AimsData[[#This Row],[Student Reference]],Comments!$B$7:$C$1500,2,0))</f>
        <v/>
      </c>
    </row>
    <row r="287" spans="1:12" x14ac:dyDescent="0.4">
      <c r="A287" s="85" t="s">
        <v>447</v>
      </c>
      <c r="B287" s="86">
        <v>16</v>
      </c>
      <c r="C287" s="85" t="s">
        <v>62</v>
      </c>
      <c r="D287" s="85" t="s">
        <v>63</v>
      </c>
      <c r="E287" s="85">
        <v>2.1</v>
      </c>
      <c r="F287" s="85" t="s">
        <v>64</v>
      </c>
      <c r="G287" s="85" t="s">
        <v>65</v>
      </c>
      <c r="H287" s="85" t="s">
        <v>65</v>
      </c>
      <c r="I287" s="83" t="s">
        <v>66</v>
      </c>
      <c r="J287" s="85" t="s">
        <v>67</v>
      </c>
      <c r="K287" s="85" t="s">
        <v>67</v>
      </c>
      <c r="L287" s="84" t="str">
        <f>IF(ISNONTEXT(VLOOKUP(AimsData[[#This Row],[Student Reference]],Comments!$B$7:$C$1500,2,0)),"",VLOOKUP(AimsData[[#This Row],[Student Reference]],Comments!$B$7:$C$1500,2,0))</f>
        <v/>
      </c>
    </row>
    <row r="288" spans="1:12" x14ac:dyDescent="0.4">
      <c r="A288" s="85" t="s">
        <v>447</v>
      </c>
      <c r="B288" s="86">
        <v>16</v>
      </c>
      <c r="C288" s="85" t="s">
        <v>132</v>
      </c>
      <c r="D288" s="85" t="s">
        <v>133</v>
      </c>
      <c r="E288" s="85">
        <v>10.1</v>
      </c>
      <c r="F288" s="85" t="s">
        <v>64</v>
      </c>
      <c r="G288" s="85" t="s">
        <v>65</v>
      </c>
      <c r="H288" s="85" t="s">
        <v>65</v>
      </c>
      <c r="I288" s="83" t="s">
        <v>66</v>
      </c>
      <c r="J288" s="85" t="s">
        <v>67</v>
      </c>
      <c r="K288" s="85" t="s">
        <v>67</v>
      </c>
      <c r="L288" s="84" t="str">
        <f>IF(ISNONTEXT(VLOOKUP(AimsData[[#This Row],[Student Reference]],Comments!$B$7:$C$1500,2,0)),"",VLOOKUP(AimsData[[#This Row],[Student Reference]],Comments!$B$7:$C$1500,2,0))</f>
        <v/>
      </c>
    </row>
    <row r="289" spans="1:12" x14ac:dyDescent="0.4">
      <c r="A289" s="85" t="s">
        <v>447</v>
      </c>
      <c r="B289" s="86">
        <v>16</v>
      </c>
      <c r="C289" s="85" t="s">
        <v>121</v>
      </c>
      <c r="D289" s="85" t="s">
        <v>122</v>
      </c>
      <c r="E289" s="85">
        <v>12.1</v>
      </c>
      <c r="F289" s="85" t="s">
        <v>64</v>
      </c>
      <c r="G289" s="85" t="s">
        <v>65</v>
      </c>
      <c r="H289" s="85" t="s">
        <v>65</v>
      </c>
      <c r="I289" s="83" t="s">
        <v>66</v>
      </c>
      <c r="J289" s="85" t="s">
        <v>67</v>
      </c>
      <c r="K289" s="85" t="s">
        <v>67</v>
      </c>
      <c r="L289" s="84" t="str">
        <f>IF(ISNONTEXT(VLOOKUP(AimsData[[#This Row],[Student Reference]],Comments!$B$7:$C$1500,2,0)),"",VLOOKUP(AimsData[[#This Row],[Student Reference]],Comments!$B$7:$C$1500,2,0))</f>
        <v/>
      </c>
    </row>
    <row r="290" spans="1:12" x14ac:dyDescent="0.4">
      <c r="A290" s="85" t="s">
        <v>447</v>
      </c>
      <c r="B290" s="86">
        <v>16</v>
      </c>
      <c r="C290" s="85" t="s">
        <v>73</v>
      </c>
      <c r="D290" s="85" t="s">
        <v>74</v>
      </c>
      <c r="E290" s="85">
        <v>2.2000000000000002</v>
      </c>
      <c r="F290" s="85" t="s">
        <v>64</v>
      </c>
      <c r="G290" s="85" t="s">
        <v>65</v>
      </c>
      <c r="H290" s="85" t="s">
        <v>65</v>
      </c>
      <c r="I290" s="83" t="s">
        <v>66</v>
      </c>
      <c r="J290" s="85" t="s">
        <v>67</v>
      </c>
      <c r="K290" s="85" t="s">
        <v>67</v>
      </c>
      <c r="L290" s="84" t="str">
        <f>IF(ISNONTEXT(VLOOKUP(AimsData[[#This Row],[Student Reference]],Comments!$B$7:$C$1500,2,0)),"",VLOOKUP(AimsData[[#This Row],[Student Reference]],Comments!$B$7:$C$1500,2,0))</f>
        <v/>
      </c>
    </row>
    <row r="291" spans="1:12" x14ac:dyDescent="0.4">
      <c r="A291" s="85" t="s">
        <v>448</v>
      </c>
      <c r="B291" s="86">
        <v>16</v>
      </c>
      <c r="C291" s="85" t="s">
        <v>62</v>
      </c>
      <c r="D291" s="85" t="s">
        <v>63</v>
      </c>
      <c r="E291" s="85">
        <v>2.1</v>
      </c>
      <c r="F291" s="85" t="s">
        <v>123</v>
      </c>
      <c r="G291" s="85" t="s">
        <v>65</v>
      </c>
      <c r="H291" s="85" t="s">
        <v>65</v>
      </c>
      <c r="I291" s="83" t="s">
        <v>66</v>
      </c>
      <c r="J291" s="85" t="s">
        <v>67</v>
      </c>
      <c r="K291" s="85" t="s">
        <v>67</v>
      </c>
      <c r="L291" s="84" t="str">
        <f>IF(ISNONTEXT(VLOOKUP(AimsData[[#This Row],[Student Reference]],Comments!$B$7:$C$1500,2,0)),"",VLOOKUP(AimsData[[#This Row],[Student Reference]],Comments!$B$7:$C$1500,2,0))</f>
        <v/>
      </c>
    </row>
    <row r="292" spans="1:12" x14ac:dyDescent="0.4">
      <c r="A292" s="85" t="s">
        <v>448</v>
      </c>
      <c r="B292" s="86">
        <v>16</v>
      </c>
      <c r="C292" s="85" t="s">
        <v>68</v>
      </c>
      <c r="D292" s="85" t="s">
        <v>69</v>
      </c>
      <c r="E292" s="85">
        <v>6.1</v>
      </c>
      <c r="F292" s="85" t="s">
        <v>123</v>
      </c>
      <c r="G292" s="85" t="s">
        <v>65</v>
      </c>
      <c r="H292" s="85" t="s">
        <v>65</v>
      </c>
      <c r="I292" s="83" t="s">
        <v>70</v>
      </c>
      <c r="J292" s="85" t="s">
        <v>67</v>
      </c>
      <c r="K292" s="85" t="s">
        <v>67</v>
      </c>
      <c r="L292" s="84" t="str">
        <f>IF(ISNONTEXT(VLOOKUP(AimsData[[#This Row],[Student Reference]],Comments!$B$7:$C$1500,2,0)),"",VLOOKUP(AimsData[[#This Row],[Student Reference]],Comments!$B$7:$C$1500,2,0))</f>
        <v/>
      </c>
    </row>
    <row r="293" spans="1:12" x14ac:dyDescent="0.4">
      <c r="A293" s="85" t="s">
        <v>448</v>
      </c>
      <c r="B293" s="86">
        <v>16</v>
      </c>
      <c r="C293" s="85" t="s">
        <v>71</v>
      </c>
      <c r="D293" s="85" t="s">
        <v>72</v>
      </c>
      <c r="E293" s="85">
        <v>11.1</v>
      </c>
      <c r="F293" s="85" t="s">
        <v>123</v>
      </c>
      <c r="G293" s="85" t="s">
        <v>65</v>
      </c>
      <c r="H293" s="85" t="s">
        <v>65</v>
      </c>
      <c r="I293" s="83" t="s">
        <v>66</v>
      </c>
      <c r="J293" s="85" t="s">
        <v>67</v>
      </c>
      <c r="K293" s="85" t="s">
        <v>67</v>
      </c>
      <c r="L293" s="84" t="str">
        <f>IF(ISNONTEXT(VLOOKUP(AimsData[[#This Row],[Student Reference]],Comments!$B$7:$C$1500,2,0)),"",VLOOKUP(AimsData[[#This Row],[Student Reference]],Comments!$B$7:$C$1500,2,0))</f>
        <v/>
      </c>
    </row>
    <row r="294" spans="1:12" x14ac:dyDescent="0.4">
      <c r="A294" s="85" t="s">
        <v>448</v>
      </c>
      <c r="B294" s="86">
        <v>16</v>
      </c>
      <c r="C294" s="85" t="s">
        <v>73</v>
      </c>
      <c r="D294" s="85" t="s">
        <v>74</v>
      </c>
      <c r="E294" s="85">
        <v>2.2000000000000002</v>
      </c>
      <c r="F294" s="85" t="s">
        <v>123</v>
      </c>
      <c r="G294" s="85" t="s">
        <v>65</v>
      </c>
      <c r="H294" s="85" t="s">
        <v>65</v>
      </c>
      <c r="I294" s="83" t="s">
        <v>66</v>
      </c>
      <c r="J294" s="85" t="s">
        <v>67</v>
      </c>
      <c r="K294" s="85" t="s">
        <v>67</v>
      </c>
      <c r="L294" s="84" t="str">
        <f>IF(ISNONTEXT(VLOOKUP(AimsData[[#This Row],[Student Reference]],Comments!$B$7:$C$1500,2,0)),"",VLOOKUP(AimsData[[#This Row],[Student Reference]],Comments!$B$7:$C$1500,2,0))</f>
        <v/>
      </c>
    </row>
    <row r="295" spans="1:12" x14ac:dyDescent="0.4">
      <c r="A295" s="85" t="s">
        <v>449</v>
      </c>
      <c r="B295" s="86">
        <v>17</v>
      </c>
      <c r="C295" s="85" t="s">
        <v>93</v>
      </c>
      <c r="D295" s="85" t="s">
        <v>94</v>
      </c>
      <c r="E295" s="85">
        <v>2.2000000000000002</v>
      </c>
      <c r="F295" s="85" t="s">
        <v>85</v>
      </c>
      <c r="G295" s="85" t="s">
        <v>86</v>
      </c>
      <c r="H295" s="85" t="s">
        <v>86</v>
      </c>
      <c r="I295" s="83" t="s">
        <v>66</v>
      </c>
      <c r="J295" s="85" t="s">
        <v>67</v>
      </c>
      <c r="K295" s="85" t="s">
        <v>67</v>
      </c>
      <c r="L295" s="84" t="str">
        <f>IF(ISNONTEXT(VLOOKUP(AimsData[[#This Row],[Student Reference]],Comments!$B$7:$C$1500,2,0)),"",VLOOKUP(AimsData[[#This Row],[Student Reference]],Comments!$B$7:$C$1500,2,0))</f>
        <v/>
      </c>
    </row>
    <row r="296" spans="1:12" x14ac:dyDescent="0.4">
      <c r="A296" s="85" t="s">
        <v>449</v>
      </c>
      <c r="B296" s="86">
        <v>17</v>
      </c>
      <c r="C296" s="85" t="s">
        <v>135</v>
      </c>
      <c r="D296" s="85" t="s">
        <v>136</v>
      </c>
      <c r="E296" s="85">
        <v>2.1</v>
      </c>
      <c r="F296" s="85" t="s">
        <v>85</v>
      </c>
      <c r="G296" s="85" t="s">
        <v>86</v>
      </c>
      <c r="H296" s="85" t="s">
        <v>86</v>
      </c>
      <c r="I296" s="83" t="s">
        <v>66</v>
      </c>
      <c r="J296" s="85" t="s">
        <v>67</v>
      </c>
      <c r="K296" s="85" t="s">
        <v>67</v>
      </c>
      <c r="L296" s="84" t="str">
        <f>IF(ISNONTEXT(VLOOKUP(AimsData[[#This Row],[Student Reference]],Comments!$B$7:$C$1500,2,0)),"",VLOOKUP(AimsData[[#This Row],[Student Reference]],Comments!$B$7:$C$1500,2,0))</f>
        <v/>
      </c>
    </row>
    <row r="297" spans="1:12" x14ac:dyDescent="0.4">
      <c r="A297" s="85" t="s">
        <v>449</v>
      </c>
      <c r="B297" s="86">
        <v>17</v>
      </c>
      <c r="C297" s="85" t="s">
        <v>100</v>
      </c>
      <c r="D297" s="85" t="s">
        <v>101</v>
      </c>
      <c r="E297" s="85">
        <v>11.1</v>
      </c>
      <c r="F297" s="85" t="s">
        <v>85</v>
      </c>
      <c r="G297" s="85" t="s">
        <v>86</v>
      </c>
      <c r="H297" s="85" t="s">
        <v>86</v>
      </c>
      <c r="I297" s="83" t="s">
        <v>66</v>
      </c>
      <c r="J297" s="85" t="s">
        <v>67</v>
      </c>
      <c r="K297" s="85" t="s">
        <v>67</v>
      </c>
      <c r="L297" s="84" t="str">
        <f>IF(ISNONTEXT(VLOOKUP(AimsData[[#This Row],[Student Reference]],Comments!$B$7:$C$1500,2,0)),"",VLOOKUP(AimsData[[#This Row],[Student Reference]],Comments!$B$7:$C$1500,2,0))</f>
        <v/>
      </c>
    </row>
    <row r="298" spans="1:12" x14ac:dyDescent="0.4">
      <c r="A298" s="85" t="s">
        <v>450</v>
      </c>
      <c r="B298" s="86">
        <v>16</v>
      </c>
      <c r="C298" s="85" t="s">
        <v>97</v>
      </c>
      <c r="D298" s="85" t="s">
        <v>98</v>
      </c>
      <c r="E298" s="85">
        <v>6.1</v>
      </c>
      <c r="F298" s="85" t="s">
        <v>64</v>
      </c>
      <c r="G298" s="85" t="s">
        <v>148</v>
      </c>
      <c r="I298" s="83" t="s">
        <v>149</v>
      </c>
      <c r="J298" s="85" t="s">
        <v>117</v>
      </c>
      <c r="K298" s="85" t="s">
        <v>117</v>
      </c>
      <c r="L298" s="84" t="str">
        <f>IF(ISNONTEXT(VLOOKUP(AimsData[[#This Row],[Student Reference]],Comments!$B$7:$C$1500,2,0)),"",VLOOKUP(AimsData[[#This Row],[Student Reference]],Comments!$B$7:$C$1500,2,0))</f>
        <v/>
      </c>
    </row>
    <row r="299" spans="1:12" x14ac:dyDescent="0.4">
      <c r="A299" s="85" t="s">
        <v>450</v>
      </c>
      <c r="B299" s="86">
        <v>16</v>
      </c>
      <c r="C299" s="85" t="s">
        <v>75</v>
      </c>
      <c r="D299" s="85" t="s">
        <v>76</v>
      </c>
      <c r="E299" s="85">
        <v>2.1</v>
      </c>
      <c r="F299" s="85" t="s">
        <v>64</v>
      </c>
      <c r="G299" s="85" t="s">
        <v>65</v>
      </c>
      <c r="H299" s="85" t="s">
        <v>65</v>
      </c>
      <c r="I299" s="83" t="s">
        <v>66</v>
      </c>
      <c r="J299" s="85" t="s">
        <v>67</v>
      </c>
      <c r="K299" s="85" t="s">
        <v>67</v>
      </c>
      <c r="L299" s="84" t="str">
        <f>IF(ISNONTEXT(VLOOKUP(AimsData[[#This Row],[Student Reference]],Comments!$B$7:$C$1500,2,0)),"",VLOOKUP(AimsData[[#This Row],[Student Reference]],Comments!$B$7:$C$1500,2,0))</f>
        <v/>
      </c>
    </row>
    <row r="300" spans="1:12" x14ac:dyDescent="0.4">
      <c r="A300" s="85" t="s">
        <v>450</v>
      </c>
      <c r="B300" s="86">
        <v>16</v>
      </c>
      <c r="C300" s="85" t="s">
        <v>132</v>
      </c>
      <c r="D300" s="85" t="s">
        <v>133</v>
      </c>
      <c r="E300" s="85">
        <v>10.1</v>
      </c>
      <c r="F300" s="85" t="s">
        <v>64</v>
      </c>
      <c r="G300" s="85" t="s">
        <v>65</v>
      </c>
      <c r="H300" s="85" t="s">
        <v>65</v>
      </c>
      <c r="I300" s="83" t="s">
        <v>66</v>
      </c>
      <c r="J300" s="85" t="s">
        <v>67</v>
      </c>
      <c r="K300" s="85" t="s">
        <v>67</v>
      </c>
      <c r="L300" s="84" t="str">
        <f>IF(ISNONTEXT(VLOOKUP(AimsData[[#This Row],[Student Reference]],Comments!$B$7:$C$1500,2,0)),"",VLOOKUP(AimsData[[#This Row],[Student Reference]],Comments!$B$7:$C$1500,2,0))</f>
        <v/>
      </c>
    </row>
    <row r="301" spans="1:12" x14ac:dyDescent="0.4">
      <c r="A301" s="85" t="s">
        <v>450</v>
      </c>
      <c r="B301" s="86">
        <v>16</v>
      </c>
      <c r="C301" s="85" t="s">
        <v>156</v>
      </c>
      <c r="D301" s="85" t="s">
        <v>157</v>
      </c>
      <c r="E301" s="85">
        <v>1.3</v>
      </c>
      <c r="F301" s="85" t="s">
        <v>85</v>
      </c>
      <c r="G301" s="85" t="s">
        <v>148</v>
      </c>
      <c r="I301" s="83" t="s">
        <v>149</v>
      </c>
      <c r="J301" s="85" t="s">
        <v>67</v>
      </c>
      <c r="K301" s="85" t="s">
        <v>67</v>
      </c>
      <c r="L301" s="84" t="str">
        <f>IF(ISNONTEXT(VLOOKUP(AimsData[[#This Row],[Student Reference]],Comments!$B$7:$C$1500,2,0)),"",VLOOKUP(AimsData[[#This Row],[Student Reference]],Comments!$B$7:$C$1500,2,0))</f>
        <v/>
      </c>
    </row>
    <row r="302" spans="1:12" x14ac:dyDescent="0.4">
      <c r="A302" s="85" t="s">
        <v>451</v>
      </c>
      <c r="B302" s="86">
        <v>17</v>
      </c>
      <c r="C302" s="85" t="s">
        <v>87</v>
      </c>
      <c r="D302" s="85" t="s">
        <v>88</v>
      </c>
      <c r="E302" s="85">
        <v>9.3000000000000007</v>
      </c>
      <c r="F302" s="85" t="s">
        <v>85</v>
      </c>
      <c r="G302" s="85" t="s">
        <v>86</v>
      </c>
      <c r="H302" s="85" t="s">
        <v>86</v>
      </c>
      <c r="I302" s="83" t="s">
        <v>66</v>
      </c>
      <c r="J302" s="85" t="s">
        <v>67</v>
      </c>
      <c r="K302" s="85" t="s">
        <v>67</v>
      </c>
      <c r="L302" s="84" t="str">
        <f>IF(ISNONTEXT(VLOOKUP(AimsData[[#This Row],[Student Reference]],Comments!$B$7:$C$1500,2,0)),"",VLOOKUP(AimsData[[#This Row],[Student Reference]],Comments!$B$7:$C$1500,2,0))</f>
        <v/>
      </c>
    </row>
    <row r="303" spans="1:12" x14ac:dyDescent="0.4">
      <c r="A303" s="85" t="s">
        <v>451</v>
      </c>
      <c r="B303" s="86">
        <v>17</v>
      </c>
      <c r="C303" s="85" t="s">
        <v>107</v>
      </c>
      <c r="D303" s="85" t="s">
        <v>108</v>
      </c>
      <c r="E303" s="85">
        <v>2.1</v>
      </c>
      <c r="F303" s="85" t="s">
        <v>85</v>
      </c>
      <c r="G303" s="85" t="s">
        <v>86</v>
      </c>
      <c r="H303" s="85" t="s">
        <v>86</v>
      </c>
      <c r="I303" s="83" t="s">
        <v>96</v>
      </c>
      <c r="J303" s="85" t="s">
        <v>67</v>
      </c>
      <c r="K303" s="85" t="s">
        <v>67</v>
      </c>
      <c r="L303" s="84" t="str">
        <f>IF(ISNONTEXT(VLOOKUP(AimsData[[#This Row],[Student Reference]],Comments!$B$7:$C$1500,2,0)),"",VLOOKUP(AimsData[[#This Row],[Student Reference]],Comments!$B$7:$C$1500,2,0))</f>
        <v/>
      </c>
    </row>
    <row r="304" spans="1:12" x14ac:dyDescent="0.4">
      <c r="A304" s="85" t="s">
        <v>451</v>
      </c>
      <c r="B304" s="86">
        <v>17</v>
      </c>
      <c r="C304" s="85" t="s">
        <v>104</v>
      </c>
      <c r="D304" s="85" t="s">
        <v>105</v>
      </c>
      <c r="E304" s="85">
        <v>2.1</v>
      </c>
      <c r="F304" s="85" t="s">
        <v>85</v>
      </c>
      <c r="G304" s="85" t="s">
        <v>65</v>
      </c>
      <c r="H304" s="85" t="s">
        <v>95</v>
      </c>
      <c r="I304" s="83" t="s">
        <v>96</v>
      </c>
      <c r="J304" s="85" t="s">
        <v>67</v>
      </c>
      <c r="K304" s="85" t="s">
        <v>67</v>
      </c>
      <c r="L304" s="84" t="str">
        <f>IF(ISNONTEXT(VLOOKUP(AimsData[[#This Row],[Student Reference]],Comments!$B$7:$C$1500,2,0)),"",VLOOKUP(AimsData[[#This Row],[Student Reference]],Comments!$B$7:$C$1500,2,0))</f>
        <v/>
      </c>
    </row>
    <row r="305" spans="1:12" x14ac:dyDescent="0.4">
      <c r="A305" s="85" t="s">
        <v>451</v>
      </c>
      <c r="B305" s="86">
        <v>17</v>
      </c>
      <c r="C305" s="85" t="s">
        <v>115</v>
      </c>
      <c r="D305" s="85" t="s">
        <v>116</v>
      </c>
      <c r="E305" s="85">
        <v>15.3</v>
      </c>
      <c r="F305" s="85" t="s">
        <v>85</v>
      </c>
      <c r="G305" s="85" t="s">
        <v>86</v>
      </c>
      <c r="H305" s="85" t="s">
        <v>86</v>
      </c>
      <c r="I305" s="83" t="s">
        <v>66</v>
      </c>
      <c r="J305" s="85" t="s">
        <v>67</v>
      </c>
      <c r="K305" s="85" t="s">
        <v>67</v>
      </c>
      <c r="L305" s="84" t="str">
        <f>IF(ISNONTEXT(VLOOKUP(AimsData[[#This Row],[Student Reference]],Comments!$B$7:$C$1500,2,0)),"",VLOOKUP(AimsData[[#This Row],[Student Reference]],Comments!$B$7:$C$1500,2,0))</f>
        <v/>
      </c>
    </row>
    <row r="306" spans="1:12" x14ac:dyDescent="0.4">
      <c r="A306" s="85" t="s">
        <v>451</v>
      </c>
      <c r="B306" s="86">
        <v>17</v>
      </c>
      <c r="C306" s="85" t="s">
        <v>167</v>
      </c>
      <c r="D306" s="85" t="s">
        <v>168</v>
      </c>
      <c r="E306" s="85">
        <v>12.2</v>
      </c>
      <c r="F306" s="85" t="s">
        <v>85</v>
      </c>
      <c r="G306" s="85" t="s">
        <v>86</v>
      </c>
      <c r="H306" s="85" t="s">
        <v>86</v>
      </c>
      <c r="I306" s="83" t="s">
        <v>66</v>
      </c>
      <c r="J306" s="85" t="s">
        <v>67</v>
      </c>
      <c r="K306" s="85" t="s">
        <v>67</v>
      </c>
      <c r="L306" s="84" t="str">
        <f>IF(ISNONTEXT(VLOOKUP(AimsData[[#This Row],[Student Reference]],Comments!$B$7:$C$1500,2,0)),"",VLOOKUP(AimsData[[#This Row],[Student Reference]],Comments!$B$7:$C$1500,2,0))</f>
        <v/>
      </c>
    </row>
    <row r="307" spans="1:12" x14ac:dyDescent="0.4">
      <c r="A307" s="85" t="s">
        <v>452</v>
      </c>
      <c r="B307" s="86">
        <v>17</v>
      </c>
      <c r="C307" s="85" t="s">
        <v>93</v>
      </c>
      <c r="D307" s="85" t="s">
        <v>94</v>
      </c>
      <c r="E307" s="85">
        <v>2.2000000000000002</v>
      </c>
      <c r="F307" s="85" t="s">
        <v>85</v>
      </c>
      <c r="G307" s="85" t="s">
        <v>65</v>
      </c>
      <c r="H307" s="85" t="s">
        <v>124</v>
      </c>
      <c r="I307" s="83" t="s">
        <v>96</v>
      </c>
      <c r="J307" s="85" t="s">
        <v>67</v>
      </c>
      <c r="K307" s="85" t="s">
        <v>67</v>
      </c>
      <c r="L307" s="84" t="str">
        <f>IF(ISNONTEXT(VLOOKUP(AimsData[[#This Row],[Student Reference]],Comments!$B$7:$C$1500,2,0)),"",VLOOKUP(AimsData[[#This Row],[Student Reference]],Comments!$B$7:$C$1500,2,0))</f>
        <v/>
      </c>
    </row>
    <row r="308" spans="1:12" x14ac:dyDescent="0.4">
      <c r="A308" s="85" t="s">
        <v>452</v>
      </c>
      <c r="B308" s="86">
        <v>17</v>
      </c>
      <c r="C308" s="85" t="s">
        <v>97</v>
      </c>
      <c r="D308" s="85" t="s">
        <v>98</v>
      </c>
      <c r="E308" s="85">
        <v>6.1</v>
      </c>
      <c r="F308" s="85" t="s">
        <v>64</v>
      </c>
      <c r="G308" s="85" t="s">
        <v>86</v>
      </c>
      <c r="H308" s="85" t="s">
        <v>86</v>
      </c>
      <c r="I308" s="83" t="s">
        <v>70</v>
      </c>
      <c r="J308" s="85" t="s">
        <v>67</v>
      </c>
      <c r="K308" s="85" t="s">
        <v>67</v>
      </c>
      <c r="L308" s="84" t="str">
        <f>IF(ISNONTEXT(VLOOKUP(AimsData[[#This Row],[Student Reference]],Comments!$B$7:$C$1500,2,0)),"",VLOOKUP(AimsData[[#This Row],[Student Reference]],Comments!$B$7:$C$1500,2,0))</f>
        <v/>
      </c>
    </row>
    <row r="309" spans="1:12" x14ac:dyDescent="0.4">
      <c r="A309" s="85" t="s">
        <v>452</v>
      </c>
      <c r="B309" s="86">
        <v>17</v>
      </c>
      <c r="C309" s="85" t="s">
        <v>115</v>
      </c>
      <c r="D309" s="85" t="s">
        <v>116</v>
      </c>
      <c r="E309" s="85">
        <v>15.3</v>
      </c>
      <c r="F309" s="85" t="s">
        <v>85</v>
      </c>
      <c r="G309" s="85" t="s">
        <v>86</v>
      </c>
      <c r="H309" s="85" t="s">
        <v>86</v>
      </c>
      <c r="I309" s="83" t="s">
        <v>66</v>
      </c>
      <c r="J309" s="85" t="s">
        <v>67</v>
      </c>
      <c r="K309" s="85" t="s">
        <v>117</v>
      </c>
      <c r="L309" s="84" t="str">
        <f>IF(ISNONTEXT(VLOOKUP(AimsData[[#This Row],[Student Reference]],Comments!$B$7:$C$1500,2,0)),"",VLOOKUP(AimsData[[#This Row],[Student Reference]],Comments!$B$7:$C$1500,2,0))</f>
        <v/>
      </c>
    </row>
    <row r="310" spans="1:12" x14ac:dyDescent="0.4">
      <c r="A310" s="85" t="s">
        <v>452</v>
      </c>
      <c r="B310" s="86">
        <v>17</v>
      </c>
      <c r="C310" s="85" t="s">
        <v>130</v>
      </c>
      <c r="D310" s="85" t="s">
        <v>131</v>
      </c>
      <c r="E310" s="85">
        <v>8.1</v>
      </c>
      <c r="F310" s="85" t="s">
        <v>85</v>
      </c>
      <c r="G310" s="85" t="s">
        <v>86</v>
      </c>
      <c r="H310" s="85" t="s">
        <v>86</v>
      </c>
      <c r="I310" s="83" t="s">
        <v>66</v>
      </c>
      <c r="J310" s="85" t="s">
        <v>67</v>
      </c>
      <c r="K310" s="85" t="s">
        <v>67</v>
      </c>
      <c r="L310" s="84" t="str">
        <f>IF(ISNONTEXT(VLOOKUP(AimsData[[#This Row],[Student Reference]],Comments!$B$7:$C$1500,2,0)),"",VLOOKUP(AimsData[[#This Row],[Student Reference]],Comments!$B$7:$C$1500,2,0))</f>
        <v/>
      </c>
    </row>
    <row r="311" spans="1:12" x14ac:dyDescent="0.4">
      <c r="A311" s="85" t="s">
        <v>453</v>
      </c>
      <c r="B311" s="86">
        <v>16</v>
      </c>
      <c r="C311" s="85" t="s">
        <v>109</v>
      </c>
      <c r="D311" s="85" t="s">
        <v>110</v>
      </c>
      <c r="E311" s="85">
        <v>9.1999999999999993</v>
      </c>
      <c r="F311" s="85" t="s">
        <v>64</v>
      </c>
      <c r="G311" s="85" t="s">
        <v>65</v>
      </c>
      <c r="H311" s="85" t="s">
        <v>65</v>
      </c>
      <c r="I311" s="83" t="s">
        <v>66</v>
      </c>
      <c r="J311" s="85" t="s">
        <v>67</v>
      </c>
      <c r="K311" s="85" t="s">
        <v>67</v>
      </c>
      <c r="L311" s="84" t="str">
        <f>IF(ISNONTEXT(VLOOKUP(AimsData[[#This Row],[Student Reference]],Comments!$B$7:$C$1500,2,0)),"",VLOOKUP(AimsData[[#This Row],[Student Reference]],Comments!$B$7:$C$1500,2,0))</f>
        <v/>
      </c>
    </row>
    <row r="312" spans="1:12" x14ac:dyDescent="0.4">
      <c r="A312" s="85" t="s">
        <v>453</v>
      </c>
      <c r="B312" s="86">
        <v>16</v>
      </c>
      <c r="C312" s="85" t="s">
        <v>77</v>
      </c>
      <c r="D312" s="85" t="s">
        <v>78</v>
      </c>
      <c r="E312" s="85">
        <v>15.3</v>
      </c>
      <c r="F312" s="85" t="s">
        <v>64</v>
      </c>
      <c r="G312" s="85" t="s">
        <v>65</v>
      </c>
      <c r="H312" s="85" t="s">
        <v>65</v>
      </c>
      <c r="I312" s="83" t="s">
        <v>66</v>
      </c>
      <c r="J312" s="85" t="s">
        <v>67</v>
      </c>
      <c r="K312" s="85" t="s">
        <v>67</v>
      </c>
      <c r="L312" s="84" t="str">
        <f>IF(ISNONTEXT(VLOOKUP(AimsData[[#This Row],[Student Reference]],Comments!$B$7:$C$1500,2,0)),"",VLOOKUP(AimsData[[#This Row],[Student Reference]],Comments!$B$7:$C$1500,2,0))</f>
        <v/>
      </c>
    </row>
    <row r="313" spans="1:12" x14ac:dyDescent="0.4">
      <c r="A313" s="85" t="s">
        <v>453</v>
      </c>
      <c r="B313" s="86">
        <v>16</v>
      </c>
      <c r="C313" s="85" t="s">
        <v>113</v>
      </c>
      <c r="D313" s="85" t="s">
        <v>114</v>
      </c>
      <c r="E313" s="85">
        <v>9.3000000000000007</v>
      </c>
      <c r="F313" s="85" t="s">
        <v>64</v>
      </c>
      <c r="G313" s="85" t="s">
        <v>65</v>
      </c>
      <c r="H313" s="85" t="s">
        <v>65</v>
      </c>
      <c r="I313" s="83" t="s">
        <v>66</v>
      </c>
      <c r="J313" s="85" t="s">
        <v>67</v>
      </c>
      <c r="K313" s="85" t="s">
        <v>67</v>
      </c>
      <c r="L313" s="84" t="str">
        <f>IF(ISNONTEXT(VLOOKUP(AimsData[[#This Row],[Student Reference]],Comments!$B$7:$C$1500,2,0)),"",VLOOKUP(AimsData[[#This Row],[Student Reference]],Comments!$B$7:$C$1500,2,0))</f>
        <v/>
      </c>
    </row>
    <row r="314" spans="1:12" x14ac:dyDescent="0.4">
      <c r="A314" s="85" t="s">
        <v>454</v>
      </c>
      <c r="B314" s="86">
        <v>17</v>
      </c>
      <c r="C314" s="85" t="s">
        <v>97</v>
      </c>
      <c r="D314" s="85" t="s">
        <v>98</v>
      </c>
      <c r="E314" s="85">
        <v>6.1</v>
      </c>
      <c r="F314" s="85" t="s">
        <v>64</v>
      </c>
      <c r="G314" s="85" t="s">
        <v>146</v>
      </c>
      <c r="H314" s="85" t="s">
        <v>169</v>
      </c>
      <c r="I314" s="83" t="s">
        <v>96</v>
      </c>
      <c r="J314" s="85" t="s">
        <v>67</v>
      </c>
      <c r="K314" s="85" t="s">
        <v>67</v>
      </c>
      <c r="L314" s="84" t="str">
        <f>IF(ISNONTEXT(VLOOKUP(AimsData[[#This Row],[Student Reference]],Comments!$B$7:$C$1500,2,0)),"",VLOOKUP(AimsData[[#This Row],[Student Reference]],Comments!$B$7:$C$1500,2,0))</f>
        <v/>
      </c>
    </row>
    <row r="315" spans="1:12" x14ac:dyDescent="0.4">
      <c r="A315" s="85" t="s">
        <v>454</v>
      </c>
      <c r="B315" s="86">
        <v>17</v>
      </c>
      <c r="C315" s="85" t="s">
        <v>77</v>
      </c>
      <c r="D315" s="85" t="s">
        <v>78</v>
      </c>
      <c r="E315" s="85">
        <v>15.3</v>
      </c>
      <c r="F315" s="85" t="s">
        <v>64</v>
      </c>
      <c r="G315" s="85" t="s">
        <v>169</v>
      </c>
      <c r="H315" s="85" t="s">
        <v>169</v>
      </c>
      <c r="I315" s="83" t="s">
        <v>66</v>
      </c>
      <c r="J315" s="85" t="s">
        <v>67</v>
      </c>
      <c r="K315" s="85" t="s">
        <v>67</v>
      </c>
      <c r="L315" s="84" t="str">
        <f>IF(ISNONTEXT(VLOOKUP(AimsData[[#This Row],[Student Reference]],Comments!$B$7:$C$1500,2,0)),"",VLOOKUP(AimsData[[#This Row],[Student Reference]],Comments!$B$7:$C$1500,2,0))</f>
        <v/>
      </c>
    </row>
    <row r="316" spans="1:12" x14ac:dyDescent="0.4">
      <c r="A316" s="85" t="s">
        <v>454</v>
      </c>
      <c r="B316" s="86">
        <v>17</v>
      </c>
      <c r="C316" s="85" t="s">
        <v>111</v>
      </c>
      <c r="D316" s="85" t="s">
        <v>112</v>
      </c>
      <c r="E316" s="85">
        <v>4.2</v>
      </c>
      <c r="F316" s="85" t="s">
        <v>64</v>
      </c>
      <c r="G316" s="85" t="s">
        <v>169</v>
      </c>
      <c r="H316" s="85" t="s">
        <v>169</v>
      </c>
      <c r="I316" s="83" t="s">
        <v>66</v>
      </c>
      <c r="J316" s="85" t="s">
        <v>67</v>
      </c>
      <c r="K316" s="85" t="s">
        <v>67</v>
      </c>
      <c r="L316" s="84" t="str">
        <f>IF(ISNONTEXT(VLOOKUP(AimsData[[#This Row],[Student Reference]],Comments!$B$7:$C$1500,2,0)),"",VLOOKUP(AimsData[[#This Row],[Student Reference]],Comments!$B$7:$C$1500,2,0))</f>
        <v/>
      </c>
    </row>
    <row r="317" spans="1:12" x14ac:dyDescent="0.4">
      <c r="A317" s="85" t="s">
        <v>454</v>
      </c>
      <c r="B317" s="86">
        <v>17</v>
      </c>
      <c r="C317" s="85" t="s">
        <v>113</v>
      </c>
      <c r="D317" s="85" t="s">
        <v>114</v>
      </c>
      <c r="E317" s="85">
        <v>9.3000000000000007</v>
      </c>
      <c r="F317" s="85" t="s">
        <v>64</v>
      </c>
      <c r="G317" s="85" t="s">
        <v>169</v>
      </c>
      <c r="H317" s="85" t="s">
        <v>169</v>
      </c>
      <c r="I317" s="83" t="s">
        <v>66</v>
      </c>
      <c r="J317" s="85" t="s">
        <v>67</v>
      </c>
      <c r="K317" s="85" t="s">
        <v>67</v>
      </c>
      <c r="L317" s="84" t="str">
        <f>IF(ISNONTEXT(VLOOKUP(AimsData[[#This Row],[Student Reference]],Comments!$B$7:$C$1500,2,0)),"",VLOOKUP(AimsData[[#This Row],[Student Reference]],Comments!$B$7:$C$1500,2,0))</f>
        <v/>
      </c>
    </row>
    <row r="318" spans="1:12" x14ac:dyDescent="0.4">
      <c r="A318" s="85" t="s">
        <v>455</v>
      </c>
      <c r="B318" s="86">
        <v>16</v>
      </c>
      <c r="C318" s="85" t="s">
        <v>62</v>
      </c>
      <c r="D318" s="85" t="s">
        <v>63</v>
      </c>
      <c r="E318" s="85">
        <v>2.1</v>
      </c>
      <c r="F318" s="85" t="s">
        <v>64</v>
      </c>
      <c r="G318" s="85" t="s">
        <v>65</v>
      </c>
      <c r="H318" s="85" t="s">
        <v>65</v>
      </c>
      <c r="I318" s="83" t="s">
        <v>66</v>
      </c>
      <c r="J318" s="85" t="s">
        <v>67</v>
      </c>
      <c r="K318" s="85" t="s">
        <v>67</v>
      </c>
      <c r="L318" s="84" t="str">
        <f>IF(ISNONTEXT(VLOOKUP(AimsData[[#This Row],[Student Reference]],Comments!$B$7:$C$1500,2,0)),"",VLOOKUP(AimsData[[#This Row],[Student Reference]],Comments!$B$7:$C$1500,2,0))</f>
        <v/>
      </c>
    </row>
    <row r="319" spans="1:12" x14ac:dyDescent="0.4">
      <c r="A319" s="85" t="s">
        <v>455</v>
      </c>
      <c r="B319" s="86">
        <v>16</v>
      </c>
      <c r="C319" s="85" t="s">
        <v>132</v>
      </c>
      <c r="D319" s="85" t="s">
        <v>133</v>
      </c>
      <c r="E319" s="85">
        <v>10.1</v>
      </c>
      <c r="F319" s="85" t="s">
        <v>64</v>
      </c>
      <c r="G319" s="85" t="s">
        <v>65</v>
      </c>
      <c r="H319" s="85" t="s">
        <v>65</v>
      </c>
      <c r="I319" s="83" t="s">
        <v>96</v>
      </c>
      <c r="J319" s="85" t="s">
        <v>67</v>
      </c>
      <c r="K319" s="85" t="s">
        <v>67</v>
      </c>
      <c r="L319" s="84" t="str">
        <f>IF(ISNONTEXT(VLOOKUP(AimsData[[#This Row],[Student Reference]],Comments!$B$7:$C$1500,2,0)),"",VLOOKUP(AimsData[[#This Row],[Student Reference]],Comments!$B$7:$C$1500,2,0))</f>
        <v/>
      </c>
    </row>
    <row r="320" spans="1:12" x14ac:dyDescent="0.4">
      <c r="A320" s="85" t="s">
        <v>455</v>
      </c>
      <c r="B320" s="86">
        <v>16</v>
      </c>
      <c r="C320" s="85" t="s">
        <v>68</v>
      </c>
      <c r="D320" s="85" t="s">
        <v>69</v>
      </c>
      <c r="E320" s="85">
        <v>6.1</v>
      </c>
      <c r="F320" s="85" t="s">
        <v>64</v>
      </c>
      <c r="G320" s="85" t="s">
        <v>65</v>
      </c>
      <c r="H320" s="85" t="s">
        <v>65</v>
      </c>
      <c r="I320" s="83" t="s">
        <v>70</v>
      </c>
      <c r="J320" s="85" t="s">
        <v>67</v>
      </c>
      <c r="K320" s="85" t="s">
        <v>67</v>
      </c>
      <c r="L320" s="84" t="str">
        <f>IF(ISNONTEXT(VLOOKUP(AimsData[[#This Row],[Student Reference]],Comments!$B$7:$C$1500,2,0)),"",VLOOKUP(AimsData[[#This Row],[Student Reference]],Comments!$B$7:$C$1500,2,0))</f>
        <v/>
      </c>
    </row>
    <row r="321" spans="1:12" x14ac:dyDescent="0.4">
      <c r="A321" s="85" t="s">
        <v>455</v>
      </c>
      <c r="B321" s="86">
        <v>16</v>
      </c>
      <c r="C321" s="85" t="s">
        <v>73</v>
      </c>
      <c r="D321" s="85" t="s">
        <v>74</v>
      </c>
      <c r="E321" s="85">
        <v>2.2000000000000002</v>
      </c>
      <c r="F321" s="85" t="s">
        <v>64</v>
      </c>
      <c r="G321" s="85" t="s">
        <v>65</v>
      </c>
      <c r="H321" s="85" t="s">
        <v>65</v>
      </c>
      <c r="I321" s="83" t="s">
        <v>66</v>
      </c>
      <c r="J321" s="85" t="s">
        <v>67</v>
      </c>
      <c r="K321" s="85" t="s">
        <v>67</v>
      </c>
      <c r="L321" s="84" t="str">
        <f>IF(ISNONTEXT(VLOOKUP(AimsData[[#This Row],[Student Reference]],Comments!$B$7:$C$1500,2,0)),"",VLOOKUP(AimsData[[#This Row],[Student Reference]],Comments!$B$7:$C$1500,2,0))</f>
        <v/>
      </c>
    </row>
    <row r="322" spans="1:12" x14ac:dyDescent="0.4">
      <c r="A322" s="85" t="s">
        <v>456</v>
      </c>
      <c r="B322" s="86">
        <v>18</v>
      </c>
      <c r="C322" s="85" t="s">
        <v>97</v>
      </c>
      <c r="D322" s="85" t="s">
        <v>98</v>
      </c>
      <c r="E322" s="85">
        <v>6.1</v>
      </c>
      <c r="F322" s="85" t="s">
        <v>64</v>
      </c>
      <c r="G322" s="85" t="s">
        <v>146</v>
      </c>
      <c r="H322" s="85" t="s">
        <v>127</v>
      </c>
      <c r="I322" s="83" t="s">
        <v>170</v>
      </c>
      <c r="J322" s="85" t="s">
        <v>67</v>
      </c>
      <c r="K322" s="85" t="s">
        <v>67</v>
      </c>
      <c r="L322" s="84" t="str">
        <f>IF(ISNONTEXT(VLOOKUP(AimsData[[#This Row],[Student Reference]],Comments!$B$7:$C$1500,2,0)),"",VLOOKUP(AimsData[[#This Row],[Student Reference]],Comments!$B$7:$C$1500,2,0))</f>
        <v/>
      </c>
    </row>
    <row r="323" spans="1:12" x14ac:dyDescent="0.4">
      <c r="A323" s="85" t="s">
        <v>456</v>
      </c>
      <c r="B323" s="86">
        <v>18</v>
      </c>
      <c r="C323" s="85" t="s">
        <v>158</v>
      </c>
      <c r="D323" s="85" t="s">
        <v>159</v>
      </c>
      <c r="E323" s="85">
        <v>12.1</v>
      </c>
      <c r="F323" s="85" t="s">
        <v>85</v>
      </c>
      <c r="G323" s="85" t="s">
        <v>127</v>
      </c>
      <c r="H323" s="85" t="s">
        <v>127</v>
      </c>
      <c r="I323" s="83" t="s">
        <v>66</v>
      </c>
      <c r="J323" s="85" t="s">
        <v>67</v>
      </c>
      <c r="K323" s="85" t="s">
        <v>67</v>
      </c>
      <c r="L323" s="84" t="str">
        <f>IF(ISNONTEXT(VLOOKUP(AimsData[[#This Row],[Student Reference]],Comments!$B$7:$C$1500,2,0)),"",VLOOKUP(AimsData[[#This Row],[Student Reference]],Comments!$B$7:$C$1500,2,0))</f>
        <v/>
      </c>
    </row>
    <row r="324" spans="1:12" x14ac:dyDescent="0.4">
      <c r="A324" s="85" t="s">
        <v>456</v>
      </c>
      <c r="B324" s="86">
        <v>18</v>
      </c>
      <c r="C324" s="85" t="s">
        <v>109</v>
      </c>
      <c r="D324" s="85" t="s">
        <v>110</v>
      </c>
      <c r="E324" s="85">
        <v>9.1999999999999993</v>
      </c>
      <c r="F324" s="85" t="s">
        <v>64</v>
      </c>
      <c r="G324" s="85" t="s">
        <v>86</v>
      </c>
      <c r="H324" s="85" t="s">
        <v>86</v>
      </c>
      <c r="I324" s="83" t="s">
        <v>66</v>
      </c>
      <c r="J324" s="85" t="s">
        <v>67</v>
      </c>
      <c r="K324" s="85" t="s">
        <v>67</v>
      </c>
      <c r="L324" s="84" t="str">
        <f>IF(ISNONTEXT(VLOOKUP(AimsData[[#This Row],[Student Reference]],Comments!$B$7:$C$1500,2,0)),"",VLOOKUP(AimsData[[#This Row],[Student Reference]],Comments!$B$7:$C$1500,2,0))</f>
        <v/>
      </c>
    </row>
    <row r="325" spans="1:12" x14ac:dyDescent="0.4">
      <c r="A325" s="85" t="s">
        <v>456</v>
      </c>
      <c r="B325" s="86">
        <v>18</v>
      </c>
      <c r="C325" s="85" t="s">
        <v>77</v>
      </c>
      <c r="D325" s="85" t="s">
        <v>78</v>
      </c>
      <c r="E325" s="85">
        <v>15.3</v>
      </c>
      <c r="F325" s="85" t="s">
        <v>64</v>
      </c>
      <c r="G325" s="85" t="s">
        <v>86</v>
      </c>
      <c r="H325" s="85" t="s">
        <v>86</v>
      </c>
      <c r="I325" s="83" t="s">
        <v>66</v>
      </c>
      <c r="J325" s="85" t="s">
        <v>67</v>
      </c>
      <c r="K325" s="85" t="s">
        <v>117</v>
      </c>
      <c r="L325" s="84" t="str">
        <f>IF(ISNONTEXT(VLOOKUP(AimsData[[#This Row],[Student Reference]],Comments!$B$7:$C$1500,2,0)),"",VLOOKUP(AimsData[[#This Row],[Student Reference]],Comments!$B$7:$C$1500,2,0))</f>
        <v/>
      </c>
    </row>
    <row r="326" spans="1:12" x14ac:dyDescent="0.4">
      <c r="A326" s="85" t="s">
        <v>457</v>
      </c>
      <c r="B326" s="86">
        <v>16</v>
      </c>
      <c r="C326" s="85" t="s">
        <v>75</v>
      </c>
      <c r="D326" s="85" t="s">
        <v>76</v>
      </c>
      <c r="E326" s="85">
        <v>2.1</v>
      </c>
      <c r="F326" s="85" t="s">
        <v>145</v>
      </c>
      <c r="G326" s="85" t="s">
        <v>65</v>
      </c>
      <c r="H326" s="85" t="s">
        <v>65</v>
      </c>
      <c r="I326" s="83" t="s">
        <v>70</v>
      </c>
      <c r="J326" s="85" t="s">
        <v>67</v>
      </c>
      <c r="K326" s="85" t="s">
        <v>67</v>
      </c>
      <c r="L326" s="84" t="str">
        <f>IF(ISNONTEXT(VLOOKUP(AimsData[[#This Row],[Student Reference]],Comments!$B$7:$C$1500,2,0)),"",VLOOKUP(AimsData[[#This Row],[Student Reference]],Comments!$B$7:$C$1500,2,0))</f>
        <v/>
      </c>
    </row>
    <row r="327" spans="1:12" x14ac:dyDescent="0.4">
      <c r="A327" s="85" t="s">
        <v>457</v>
      </c>
      <c r="B327" s="86">
        <v>16</v>
      </c>
      <c r="C327" s="85" t="s">
        <v>109</v>
      </c>
      <c r="D327" s="85" t="s">
        <v>110</v>
      </c>
      <c r="E327" s="85">
        <v>9.1999999999999993</v>
      </c>
      <c r="F327" s="85" t="s">
        <v>145</v>
      </c>
      <c r="G327" s="85" t="s">
        <v>65</v>
      </c>
      <c r="H327" s="85" t="s">
        <v>120</v>
      </c>
      <c r="I327" s="83" t="s">
        <v>70</v>
      </c>
      <c r="J327" s="85" t="s">
        <v>67</v>
      </c>
      <c r="K327" s="85" t="s">
        <v>67</v>
      </c>
      <c r="L327" s="84" t="str">
        <f>IF(ISNONTEXT(VLOOKUP(AimsData[[#This Row],[Student Reference]],Comments!$B$7:$C$1500,2,0)),"",VLOOKUP(AimsData[[#This Row],[Student Reference]],Comments!$B$7:$C$1500,2,0))</f>
        <v/>
      </c>
    </row>
    <row r="328" spans="1:12" x14ac:dyDescent="0.4">
      <c r="A328" s="85" t="s">
        <v>457</v>
      </c>
      <c r="B328" s="86">
        <v>16</v>
      </c>
      <c r="C328" s="85" t="s">
        <v>77</v>
      </c>
      <c r="D328" s="85" t="s">
        <v>78</v>
      </c>
      <c r="E328" s="85">
        <v>15.3</v>
      </c>
      <c r="F328" s="85" t="s">
        <v>145</v>
      </c>
      <c r="G328" s="85" t="s">
        <v>65</v>
      </c>
      <c r="H328" s="85" t="s">
        <v>65</v>
      </c>
      <c r="I328" s="83" t="s">
        <v>66</v>
      </c>
      <c r="J328" s="85" t="s">
        <v>67</v>
      </c>
      <c r="K328" s="85" t="s">
        <v>67</v>
      </c>
      <c r="L328" s="84" t="str">
        <f>IF(ISNONTEXT(VLOOKUP(AimsData[[#This Row],[Student Reference]],Comments!$B$7:$C$1500,2,0)),"",VLOOKUP(AimsData[[#This Row],[Student Reference]],Comments!$B$7:$C$1500,2,0))</f>
        <v/>
      </c>
    </row>
    <row r="329" spans="1:12" x14ac:dyDescent="0.4">
      <c r="A329" s="85" t="s">
        <v>457</v>
      </c>
      <c r="B329" s="86">
        <v>16</v>
      </c>
      <c r="C329" s="85" t="s">
        <v>153</v>
      </c>
      <c r="D329" s="85" t="s">
        <v>154</v>
      </c>
      <c r="E329" s="85">
        <v>1.3</v>
      </c>
      <c r="F329" s="85" t="s">
        <v>155</v>
      </c>
      <c r="G329" s="85" t="s">
        <v>148</v>
      </c>
      <c r="I329" s="83" t="s">
        <v>149</v>
      </c>
      <c r="J329" s="85" t="s">
        <v>117</v>
      </c>
      <c r="K329" s="85" t="s">
        <v>117</v>
      </c>
      <c r="L329" s="84" t="str">
        <f>IF(ISNONTEXT(VLOOKUP(AimsData[[#This Row],[Student Reference]],Comments!$B$7:$C$1500,2,0)),"",VLOOKUP(AimsData[[#This Row],[Student Reference]],Comments!$B$7:$C$1500,2,0))</f>
        <v/>
      </c>
    </row>
    <row r="330" spans="1:12" x14ac:dyDescent="0.4">
      <c r="A330" s="85" t="s">
        <v>457</v>
      </c>
      <c r="B330" s="86">
        <v>16</v>
      </c>
      <c r="C330" s="85" t="s">
        <v>156</v>
      </c>
      <c r="D330" s="85" t="s">
        <v>157</v>
      </c>
      <c r="E330" s="85">
        <v>1.3</v>
      </c>
      <c r="F330" s="85" t="s">
        <v>85</v>
      </c>
      <c r="G330" s="85" t="s">
        <v>148</v>
      </c>
      <c r="I330" s="83" t="s">
        <v>149</v>
      </c>
      <c r="J330" s="85" t="s">
        <v>67</v>
      </c>
      <c r="K330" s="85" t="s">
        <v>67</v>
      </c>
      <c r="L330" s="84" t="str">
        <f>IF(ISNONTEXT(VLOOKUP(AimsData[[#This Row],[Student Reference]],Comments!$B$7:$C$1500,2,0)),"",VLOOKUP(AimsData[[#This Row],[Student Reference]],Comments!$B$7:$C$1500,2,0))</f>
        <v/>
      </c>
    </row>
    <row r="331" spans="1:12" x14ac:dyDescent="0.4">
      <c r="A331" s="85" t="s">
        <v>457</v>
      </c>
      <c r="B331" s="86">
        <v>16</v>
      </c>
      <c r="C331" s="85" t="s">
        <v>113</v>
      </c>
      <c r="D331" s="85" t="s">
        <v>114</v>
      </c>
      <c r="E331" s="85">
        <v>9.3000000000000007</v>
      </c>
      <c r="F331" s="85" t="s">
        <v>145</v>
      </c>
      <c r="G331" s="85" t="s">
        <v>65</v>
      </c>
      <c r="H331" s="85" t="s">
        <v>65</v>
      </c>
      <c r="I331" s="83" t="s">
        <v>70</v>
      </c>
      <c r="J331" s="85" t="s">
        <v>67</v>
      </c>
      <c r="K331" s="85" t="s">
        <v>67</v>
      </c>
      <c r="L331" s="84" t="str">
        <f>IF(ISNONTEXT(VLOOKUP(AimsData[[#This Row],[Student Reference]],Comments!$B$7:$C$1500,2,0)),"",VLOOKUP(AimsData[[#This Row],[Student Reference]],Comments!$B$7:$C$1500,2,0))</f>
        <v/>
      </c>
    </row>
    <row r="332" spans="1:12" x14ac:dyDescent="0.4">
      <c r="A332" s="85" t="s">
        <v>458</v>
      </c>
      <c r="B332" s="86">
        <v>17</v>
      </c>
      <c r="C332" s="85" t="s">
        <v>93</v>
      </c>
      <c r="D332" s="85" t="s">
        <v>94</v>
      </c>
      <c r="E332" s="85">
        <v>2.2000000000000002</v>
      </c>
      <c r="F332" s="85" t="s">
        <v>85</v>
      </c>
      <c r="G332" s="85" t="s">
        <v>65</v>
      </c>
      <c r="H332" s="85" t="s">
        <v>95</v>
      </c>
      <c r="I332" s="83" t="s">
        <v>96</v>
      </c>
      <c r="J332" s="85" t="s">
        <v>67</v>
      </c>
      <c r="K332" s="85" t="s">
        <v>67</v>
      </c>
      <c r="L332" s="84" t="str">
        <f>IF(ISNONTEXT(VLOOKUP(AimsData[[#This Row],[Student Reference]],Comments!$B$7:$C$1500,2,0)),"",VLOOKUP(AimsData[[#This Row],[Student Reference]],Comments!$B$7:$C$1500,2,0))</f>
        <v/>
      </c>
    </row>
    <row r="333" spans="1:12" x14ac:dyDescent="0.4">
      <c r="A333" s="85" t="s">
        <v>458</v>
      </c>
      <c r="B333" s="86">
        <v>17</v>
      </c>
      <c r="C333" s="85" t="s">
        <v>83</v>
      </c>
      <c r="D333" s="85" t="s">
        <v>84</v>
      </c>
      <c r="E333" s="85">
        <v>4.2</v>
      </c>
      <c r="F333" s="85" t="s">
        <v>85</v>
      </c>
      <c r="G333" s="85" t="s">
        <v>86</v>
      </c>
      <c r="H333" s="85" t="s">
        <v>86</v>
      </c>
      <c r="I333" s="83" t="s">
        <v>66</v>
      </c>
      <c r="J333" s="85" t="s">
        <v>67</v>
      </c>
      <c r="K333" s="85" t="s">
        <v>67</v>
      </c>
      <c r="L333" s="84" t="str">
        <f>IF(ISNONTEXT(VLOOKUP(AimsData[[#This Row],[Student Reference]],Comments!$B$7:$C$1500,2,0)),"",VLOOKUP(AimsData[[#This Row],[Student Reference]],Comments!$B$7:$C$1500,2,0))</f>
        <v/>
      </c>
    </row>
    <row r="334" spans="1:12" x14ac:dyDescent="0.4">
      <c r="A334" s="85" t="s">
        <v>458</v>
      </c>
      <c r="B334" s="86">
        <v>17</v>
      </c>
      <c r="C334" s="85" t="s">
        <v>97</v>
      </c>
      <c r="D334" s="85" t="s">
        <v>98</v>
      </c>
      <c r="E334" s="85">
        <v>6.1</v>
      </c>
      <c r="F334" s="85" t="s">
        <v>99</v>
      </c>
      <c r="G334" s="85" t="s">
        <v>86</v>
      </c>
      <c r="H334" s="85" t="s">
        <v>86</v>
      </c>
      <c r="I334" s="83" t="s">
        <v>66</v>
      </c>
      <c r="J334" s="85" t="s">
        <v>67</v>
      </c>
      <c r="K334" s="85" t="s">
        <v>67</v>
      </c>
      <c r="L334" s="84" t="str">
        <f>IF(ISNONTEXT(VLOOKUP(AimsData[[#This Row],[Student Reference]],Comments!$B$7:$C$1500,2,0)),"",VLOOKUP(AimsData[[#This Row],[Student Reference]],Comments!$B$7:$C$1500,2,0))</f>
        <v/>
      </c>
    </row>
    <row r="335" spans="1:12" x14ac:dyDescent="0.4">
      <c r="A335" s="85" t="s">
        <v>458</v>
      </c>
      <c r="B335" s="86">
        <v>17</v>
      </c>
      <c r="C335" s="85" t="s">
        <v>115</v>
      </c>
      <c r="D335" s="85" t="s">
        <v>116</v>
      </c>
      <c r="E335" s="85">
        <v>15.3</v>
      </c>
      <c r="F335" s="85" t="s">
        <v>85</v>
      </c>
      <c r="G335" s="85" t="s">
        <v>86</v>
      </c>
      <c r="H335" s="85" t="s">
        <v>86</v>
      </c>
      <c r="I335" s="83" t="s">
        <v>66</v>
      </c>
      <c r="J335" s="85" t="s">
        <v>67</v>
      </c>
      <c r="K335" s="85" t="s">
        <v>117</v>
      </c>
      <c r="L335" s="84" t="str">
        <f>IF(ISNONTEXT(VLOOKUP(AimsData[[#This Row],[Student Reference]],Comments!$B$7:$C$1500,2,0)),"",VLOOKUP(AimsData[[#This Row],[Student Reference]],Comments!$B$7:$C$1500,2,0))</f>
        <v/>
      </c>
    </row>
    <row r="336" spans="1:12" x14ac:dyDescent="0.4">
      <c r="A336" s="85" t="s">
        <v>459</v>
      </c>
      <c r="B336" s="86">
        <v>18</v>
      </c>
      <c r="C336" s="85" t="s">
        <v>93</v>
      </c>
      <c r="D336" s="85" t="s">
        <v>94</v>
      </c>
      <c r="E336" s="85">
        <v>2.2000000000000002</v>
      </c>
      <c r="F336" s="85" t="s">
        <v>64</v>
      </c>
      <c r="G336" s="85" t="s">
        <v>86</v>
      </c>
      <c r="H336" s="85" t="s">
        <v>86</v>
      </c>
      <c r="I336" s="83" t="s">
        <v>66</v>
      </c>
      <c r="J336" s="85" t="s">
        <v>67</v>
      </c>
      <c r="K336" s="85" t="s">
        <v>67</v>
      </c>
      <c r="L336" s="84" t="str">
        <f>IF(ISNONTEXT(VLOOKUP(AimsData[[#This Row],[Student Reference]],Comments!$B$7:$C$1500,2,0)),"",VLOOKUP(AimsData[[#This Row],[Student Reference]],Comments!$B$7:$C$1500,2,0))</f>
        <v/>
      </c>
    </row>
    <row r="337" spans="1:12" x14ac:dyDescent="0.4">
      <c r="A337" s="85" t="s">
        <v>459</v>
      </c>
      <c r="B337" s="86">
        <v>18</v>
      </c>
      <c r="C337" s="85" t="s">
        <v>97</v>
      </c>
      <c r="D337" s="85" t="s">
        <v>98</v>
      </c>
      <c r="E337" s="85">
        <v>6.1</v>
      </c>
      <c r="F337" s="85" t="s">
        <v>123</v>
      </c>
      <c r="G337" s="85" t="s">
        <v>86</v>
      </c>
      <c r="H337" s="85" t="s">
        <v>86</v>
      </c>
      <c r="I337" s="83" t="s">
        <v>70</v>
      </c>
      <c r="J337" s="85" t="s">
        <v>67</v>
      </c>
      <c r="K337" s="85" t="s">
        <v>67</v>
      </c>
      <c r="L337" s="84" t="str">
        <f>IF(ISNONTEXT(VLOOKUP(AimsData[[#This Row],[Student Reference]],Comments!$B$7:$C$1500,2,0)),"",VLOOKUP(AimsData[[#This Row],[Student Reference]],Comments!$B$7:$C$1500,2,0))</f>
        <v/>
      </c>
    </row>
    <row r="338" spans="1:12" x14ac:dyDescent="0.4">
      <c r="A338" s="85" t="s">
        <v>459</v>
      </c>
      <c r="B338" s="86">
        <v>18</v>
      </c>
      <c r="C338" s="85" t="s">
        <v>104</v>
      </c>
      <c r="D338" s="85" t="s">
        <v>105</v>
      </c>
      <c r="E338" s="85">
        <v>2.1</v>
      </c>
      <c r="F338" s="85" t="s">
        <v>64</v>
      </c>
      <c r="G338" s="85" t="s">
        <v>86</v>
      </c>
      <c r="H338" s="85" t="s">
        <v>86</v>
      </c>
      <c r="I338" s="83" t="s">
        <v>66</v>
      </c>
      <c r="J338" s="85" t="s">
        <v>67</v>
      </c>
      <c r="K338" s="85" t="s">
        <v>67</v>
      </c>
      <c r="L338" s="84" t="str">
        <f>IF(ISNONTEXT(VLOOKUP(AimsData[[#This Row],[Student Reference]],Comments!$B$7:$C$1500,2,0)),"",VLOOKUP(AimsData[[#This Row],[Student Reference]],Comments!$B$7:$C$1500,2,0))</f>
        <v/>
      </c>
    </row>
    <row r="339" spans="1:12" x14ac:dyDescent="0.4">
      <c r="A339" s="85" t="s">
        <v>460</v>
      </c>
      <c r="B339" s="86">
        <v>16</v>
      </c>
      <c r="C339" s="85" t="s">
        <v>132</v>
      </c>
      <c r="D339" s="85" t="s">
        <v>133</v>
      </c>
      <c r="E339" s="85">
        <v>10.1</v>
      </c>
      <c r="F339" s="85" t="s">
        <v>64</v>
      </c>
      <c r="G339" s="85" t="s">
        <v>65</v>
      </c>
      <c r="H339" s="85" t="s">
        <v>65</v>
      </c>
      <c r="I339" s="83" t="s">
        <v>66</v>
      </c>
      <c r="J339" s="85" t="s">
        <v>67</v>
      </c>
      <c r="K339" s="85" t="s">
        <v>67</v>
      </c>
      <c r="L339" s="84" t="str">
        <f>IF(ISNONTEXT(VLOOKUP(AimsData[[#This Row],[Student Reference]],Comments!$B$7:$C$1500,2,0)),"",VLOOKUP(AimsData[[#This Row],[Student Reference]],Comments!$B$7:$C$1500,2,0))</f>
        <v/>
      </c>
    </row>
    <row r="340" spans="1:12" x14ac:dyDescent="0.4">
      <c r="A340" s="85" t="s">
        <v>460</v>
      </c>
      <c r="B340" s="86">
        <v>16</v>
      </c>
      <c r="C340" s="85" t="s">
        <v>109</v>
      </c>
      <c r="D340" s="85" t="s">
        <v>110</v>
      </c>
      <c r="E340" s="85">
        <v>9.1999999999999993</v>
      </c>
      <c r="F340" s="85" t="s">
        <v>64</v>
      </c>
      <c r="G340" s="85" t="s">
        <v>65</v>
      </c>
      <c r="H340" s="85" t="s">
        <v>65</v>
      </c>
      <c r="I340" s="83" t="s">
        <v>66</v>
      </c>
      <c r="J340" s="85" t="s">
        <v>67</v>
      </c>
      <c r="K340" s="85" t="s">
        <v>67</v>
      </c>
      <c r="L340" s="84" t="str">
        <f>IF(ISNONTEXT(VLOOKUP(AimsData[[#This Row],[Student Reference]],Comments!$B$7:$C$1500,2,0)),"",VLOOKUP(AimsData[[#This Row],[Student Reference]],Comments!$B$7:$C$1500,2,0))</f>
        <v/>
      </c>
    </row>
    <row r="341" spans="1:12" x14ac:dyDescent="0.4">
      <c r="A341" s="85" t="s">
        <v>460</v>
      </c>
      <c r="B341" s="86">
        <v>16</v>
      </c>
      <c r="C341" s="85" t="s">
        <v>121</v>
      </c>
      <c r="D341" s="85" t="s">
        <v>122</v>
      </c>
      <c r="E341" s="85">
        <v>12.1</v>
      </c>
      <c r="F341" s="85" t="s">
        <v>64</v>
      </c>
      <c r="G341" s="85" t="s">
        <v>65</v>
      </c>
      <c r="H341" s="85" t="s">
        <v>65</v>
      </c>
      <c r="I341" s="83" t="s">
        <v>66</v>
      </c>
      <c r="J341" s="85" t="s">
        <v>67</v>
      </c>
      <c r="K341" s="85" t="s">
        <v>67</v>
      </c>
      <c r="L341" s="84" t="str">
        <f>IF(ISNONTEXT(VLOOKUP(AimsData[[#This Row],[Student Reference]],Comments!$B$7:$C$1500,2,0)),"",VLOOKUP(AimsData[[#This Row],[Student Reference]],Comments!$B$7:$C$1500,2,0))</f>
        <v/>
      </c>
    </row>
    <row r="342" spans="1:12" x14ac:dyDescent="0.4">
      <c r="A342" s="85" t="s">
        <v>460</v>
      </c>
      <c r="B342" s="86">
        <v>16</v>
      </c>
      <c r="C342" s="85" t="s">
        <v>73</v>
      </c>
      <c r="D342" s="85" t="s">
        <v>74</v>
      </c>
      <c r="E342" s="85">
        <v>2.2000000000000002</v>
      </c>
      <c r="F342" s="85" t="s">
        <v>64</v>
      </c>
      <c r="G342" s="85" t="s">
        <v>65</v>
      </c>
      <c r="H342" s="85" t="s">
        <v>65</v>
      </c>
      <c r="I342" s="83" t="s">
        <v>66</v>
      </c>
      <c r="J342" s="85" t="s">
        <v>67</v>
      </c>
      <c r="K342" s="85" t="s">
        <v>67</v>
      </c>
      <c r="L342" s="84" t="str">
        <f>IF(ISNONTEXT(VLOOKUP(AimsData[[#This Row],[Student Reference]],Comments!$B$7:$C$1500,2,0)),"",VLOOKUP(AimsData[[#This Row],[Student Reference]],Comments!$B$7:$C$1500,2,0))</f>
        <v/>
      </c>
    </row>
    <row r="343" spans="1:12" x14ac:dyDescent="0.4">
      <c r="A343" s="85" t="s">
        <v>461</v>
      </c>
      <c r="B343" s="86">
        <v>17</v>
      </c>
      <c r="C343" s="85" t="s">
        <v>83</v>
      </c>
      <c r="D343" s="85" t="s">
        <v>84</v>
      </c>
      <c r="E343" s="85">
        <v>4.2</v>
      </c>
      <c r="F343" s="85" t="s">
        <v>85</v>
      </c>
      <c r="G343" s="85" t="s">
        <v>86</v>
      </c>
      <c r="H343" s="85" t="s">
        <v>86</v>
      </c>
      <c r="I343" s="83" t="s">
        <v>66</v>
      </c>
      <c r="J343" s="85" t="s">
        <v>67</v>
      </c>
      <c r="K343" s="85" t="s">
        <v>67</v>
      </c>
      <c r="L343" s="84" t="str">
        <f>IF(ISNONTEXT(VLOOKUP(AimsData[[#This Row],[Student Reference]],Comments!$B$7:$C$1500,2,0)),"",VLOOKUP(AimsData[[#This Row],[Student Reference]],Comments!$B$7:$C$1500,2,0))</f>
        <v/>
      </c>
    </row>
    <row r="344" spans="1:12" x14ac:dyDescent="0.4">
      <c r="A344" s="85" t="s">
        <v>461</v>
      </c>
      <c r="B344" s="86">
        <v>17</v>
      </c>
      <c r="C344" s="85" t="s">
        <v>135</v>
      </c>
      <c r="D344" s="85" t="s">
        <v>136</v>
      </c>
      <c r="E344" s="85">
        <v>2.1</v>
      </c>
      <c r="F344" s="85" t="s">
        <v>85</v>
      </c>
      <c r="G344" s="85" t="s">
        <v>86</v>
      </c>
      <c r="H344" s="85" t="s">
        <v>86</v>
      </c>
      <c r="I344" s="83" t="s">
        <v>66</v>
      </c>
      <c r="J344" s="85" t="s">
        <v>67</v>
      </c>
      <c r="K344" s="85" t="s">
        <v>67</v>
      </c>
      <c r="L344" s="84" t="str">
        <f>IF(ISNONTEXT(VLOOKUP(AimsData[[#This Row],[Student Reference]],Comments!$B$7:$C$1500,2,0)),"",VLOOKUP(AimsData[[#This Row],[Student Reference]],Comments!$B$7:$C$1500,2,0))</f>
        <v/>
      </c>
    </row>
    <row r="345" spans="1:12" x14ac:dyDescent="0.4">
      <c r="A345" s="85" t="s">
        <v>461</v>
      </c>
      <c r="B345" s="86">
        <v>17</v>
      </c>
      <c r="C345" s="85" t="s">
        <v>91</v>
      </c>
      <c r="D345" s="85" t="s">
        <v>92</v>
      </c>
      <c r="E345" s="85">
        <v>9.1999999999999993</v>
      </c>
      <c r="F345" s="85" t="s">
        <v>85</v>
      </c>
      <c r="G345" s="85" t="s">
        <v>86</v>
      </c>
      <c r="H345" s="85" t="s">
        <v>86</v>
      </c>
      <c r="I345" s="83" t="s">
        <v>66</v>
      </c>
      <c r="J345" s="85" t="s">
        <v>67</v>
      </c>
      <c r="K345" s="85" t="s">
        <v>67</v>
      </c>
      <c r="L345" s="84" t="str">
        <f>IF(ISNONTEXT(VLOOKUP(AimsData[[#This Row],[Student Reference]],Comments!$B$7:$C$1500,2,0)),"",VLOOKUP(AimsData[[#This Row],[Student Reference]],Comments!$B$7:$C$1500,2,0))</f>
        <v/>
      </c>
    </row>
    <row r="346" spans="1:12" x14ac:dyDescent="0.4">
      <c r="A346" s="85" t="s">
        <v>462</v>
      </c>
      <c r="B346" s="86">
        <v>16</v>
      </c>
      <c r="C346" s="85" t="s">
        <v>158</v>
      </c>
      <c r="D346" s="85" t="s">
        <v>159</v>
      </c>
      <c r="E346" s="85">
        <v>12.1</v>
      </c>
      <c r="F346" s="85" t="s">
        <v>85</v>
      </c>
      <c r="G346" s="85" t="s">
        <v>65</v>
      </c>
      <c r="H346" s="85" t="s">
        <v>171</v>
      </c>
      <c r="I346" s="83" t="s">
        <v>96</v>
      </c>
      <c r="J346" s="85" t="s">
        <v>67</v>
      </c>
      <c r="K346" s="85" t="s">
        <v>67</v>
      </c>
      <c r="L346" s="84" t="str">
        <f>IF(ISNONTEXT(VLOOKUP(AimsData[[#This Row],[Student Reference]],Comments!$B$7:$C$1500,2,0)),"",VLOOKUP(AimsData[[#This Row],[Student Reference]],Comments!$B$7:$C$1500,2,0))</f>
        <v/>
      </c>
    </row>
    <row r="347" spans="1:12" x14ac:dyDescent="0.4">
      <c r="A347" s="85" t="s">
        <v>462</v>
      </c>
      <c r="B347" s="86">
        <v>16</v>
      </c>
      <c r="C347" s="85" t="s">
        <v>77</v>
      </c>
      <c r="D347" s="85" t="s">
        <v>78</v>
      </c>
      <c r="E347" s="85">
        <v>15.3</v>
      </c>
      <c r="F347" s="85" t="s">
        <v>64</v>
      </c>
      <c r="G347" s="85" t="s">
        <v>65</v>
      </c>
      <c r="H347" s="85" t="s">
        <v>171</v>
      </c>
      <c r="I347" s="83" t="s">
        <v>96</v>
      </c>
      <c r="J347" s="85" t="s">
        <v>67</v>
      </c>
      <c r="K347" s="85" t="s">
        <v>67</v>
      </c>
      <c r="L347" s="84" t="str">
        <f>IF(ISNONTEXT(VLOOKUP(AimsData[[#This Row],[Student Reference]],Comments!$B$7:$C$1500,2,0)),"",VLOOKUP(AimsData[[#This Row],[Student Reference]],Comments!$B$7:$C$1500,2,0))</f>
        <v/>
      </c>
    </row>
    <row r="348" spans="1:12" x14ac:dyDescent="0.4">
      <c r="A348" s="85" t="s">
        <v>462</v>
      </c>
      <c r="B348" s="86">
        <v>16</v>
      </c>
      <c r="C348" s="85" t="s">
        <v>111</v>
      </c>
      <c r="D348" s="85" t="s">
        <v>112</v>
      </c>
      <c r="E348" s="85">
        <v>4.2</v>
      </c>
      <c r="F348" s="85" t="s">
        <v>64</v>
      </c>
      <c r="G348" s="85" t="s">
        <v>171</v>
      </c>
      <c r="H348" s="85" t="s">
        <v>171</v>
      </c>
      <c r="I348" s="83" t="s">
        <v>66</v>
      </c>
      <c r="J348" s="85" t="s">
        <v>67</v>
      </c>
      <c r="K348" s="85" t="s">
        <v>67</v>
      </c>
      <c r="L348" s="84" t="str">
        <f>IF(ISNONTEXT(VLOOKUP(AimsData[[#This Row],[Student Reference]],Comments!$B$7:$C$1500,2,0)),"",VLOOKUP(AimsData[[#This Row],[Student Reference]],Comments!$B$7:$C$1500,2,0))</f>
        <v/>
      </c>
    </row>
    <row r="349" spans="1:12" x14ac:dyDescent="0.4">
      <c r="A349" s="85" t="s">
        <v>462</v>
      </c>
      <c r="B349" s="86">
        <v>16</v>
      </c>
      <c r="C349" s="85" t="s">
        <v>113</v>
      </c>
      <c r="D349" s="85" t="s">
        <v>114</v>
      </c>
      <c r="E349" s="85">
        <v>9.3000000000000007</v>
      </c>
      <c r="F349" s="85" t="s">
        <v>64</v>
      </c>
      <c r="G349" s="85" t="s">
        <v>65</v>
      </c>
      <c r="H349" s="85" t="s">
        <v>171</v>
      </c>
      <c r="I349" s="83" t="s">
        <v>96</v>
      </c>
      <c r="J349" s="85" t="s">
        <v>67</v>
      </c>
      <c r="K349" s="85" t="s">
        <v>67</v>
      </c>
      <c r="L349" s="84" t="str">
        <f>IF(ISNONTEXT(VLOOKUP(AimsData[[#This Row],[Student Reference]],Comments!$B$7:$C$1500,2,0)),"",VLOOKUP(AimsData[[#This Row],[Student Reference]],Comments!$B$7:$C$1500,2,0))</f>
        <v/>
      </c>
    </row>
    <row r="350" spans="1:12" x14ac:dyDescent="0.4">
      <c r="A350" s="85" t="s">
        <v>463</v>
      </c>
      <c r="B350" s="86">
        <v>16</v>
      </c>
      <c r="C350" s="85" t="s">
        <v>79</v>
      </c>
      <c r="D350" s="85" t="s">
        <v>80</v>
      </c>
      <c r="E350" s="85">
        <v>2.1</v>
      </c>
      <c r="F350" s="85" t="s">
        <v>64</v>
      </c>
      <c r="G350" s="85" t="s">
        <v>65</v>
      </c>
      <c r="H350" s="85" t="s">
        <v>65</v>
      </c>
      <c r="I350" s="83" t="s">
        <v>66</v>
      </c>
      <c r="J350" s="85" t="s">
        <v>67</v>
      </c>
      <c r="K350" s="85" t="s">
        <v>67</v>
      </c>
      <c r="L350" s="84" t="str">
        <f>IF(ISNONTEXT(VLOOKUP(AimsData[[#This Row],[Student Reference]],Comments!$B$7:$C$1500,2,0)),"",VLOOKUP(AimsData[[#This Row],[Student Reference]],Comments!$B$7:$C$1500,2,0))</f>
        <v/>
      </c>
    </row>
    <row r="351" spans="1:12" x14ac:dyDescent="0.4">
      <c r="A351" s="85" t="s">
        <v>463</v>
      </c>
      <c r="B351" s="86">
        <v>16</v>
      </c>
      <c r="C351" s="85" t="s">
        <v>81</v>
      </c>
      <c r="D351" s="85" t="s">
        <v>82</v>
      </c>
      <c r="E351" s="85">
        <v>2.1</v>
      </c>
      <c r="F351" s="85" t="s">
        <v>64</v>
      </c>
      <c r="G351" s="85" t="s">
        <v>65</v>
      </c>
      <c r="H351" s="85" t="s">
        <v>65</v>
      </c>
      <c r="I351" s="83" t="s">
        <v>66</v>
      </c>
      <c r="J351" s="85" t="s">
        <v>67</v>
      </c>
      <c r="K351" s="85" t="s">
        <v>67</v>
      </c>
      <c r="L351" s="84" t="str">
        <f>IF(ISNONTEXT(VLOOKUP(AimsData[[#This Row],[Student Reference]],Comments!$B$7:$C$1500,2,0)),"",VLOOKUP(AimsData[[#This Row],[Student Reference]],Comments!$B$7:$C$1500,2,0))</f>
        <v/>
      </c>
    </row>
    <row r="352" spans="1:12" x14ac:dyDescent="0.4">
      <c r="A352" s="85" t="s">
        <v>463</v>
      </c>
      <c r="B352" s="86">
        <v>16</v>
      </c>
      <c r="C352" s="85" t="s">
        <v>71</v>
      </c>
      <c r="D352" s="85" t="s">
        <v>72</v>
      </c>
      <c r="E352" s="85">
        <v>11.1</v>
      </c>
      <c r="F352" s="85" t="s">
        <v>64</v>
      </c>
      <c r="G352" s="85" t="s">
        <v>65</v>
      </c>
      <c r="H352" s="85" t="s">
        <v>65</v>
      </c>
      <c r="I352" s="83" t="s">
        <v>66</v>
      </c>
      <c r="J352" s="85" t="s">
        <v>67</v>
      </c>
      <c r="K352" s="85" t="s">
        <v>67</v>
      </c>
      <c r="L352" s="84" t="str">
        <f>IF(ISNONTEXT(VLOOKUP(AimsData[[#This Row],[Student Reference]],Comments!$B$7:$C$1500,2,0)),"",VLOOKUP(AimsData[[#This Row],[Student Reference]],Comments!$B$7:$C$1500,2,0))</f>
        <v/>
      </c>
    </row>
    <row r="353" spans="1:12" x14ac:dyDescent="0.4">
      <c r="A353" s="85" t="s">
        <v>464</v>
      </c>
      <c r="B353" s="86">
        <v>17</v>
      </c>
      <c r="C353" s="85" t="s">
        <v>79</v>
      </c>
      <c r="D353" s="85" t="s">
        <v>80</v>
      </c>
      <c r="E353" s="85">
        <v>2.1</v>
      </c>
      <c r="F353" s="85" t="s">
        <v>64</v>
      </c>
      <c r="G353" s="85" t="s">
        <v>65</v>
      </c>
      <c r="H353" s="85" t="s">
        <v>65</v>
      </c>
      <c r="I353" s="83" t="s">
        <v>66</v>
      </c>
      <c r="J353" s="85" t="s">
        <v>67</v>
      </c>
      <c r="K353" s="85" t="s">
        <v>67</v>
      </c>
      <c r="L353" s="84" t="str">
        <f>IF(ISNONTEXT(VLOOKUP(AimsData[[#This Row],[Student Reference]],Comments!$B$7:$C$1500,2,0)),"",VLOOKUP(AimsData[[#This Row],[Student Reference]],Comments!$B$7:$C$1500,2,0))</f>
        <v/>
      </c>
    </row>
    <row r="354" spans="1:12" x14ac:dyDescent="0.4">
      <c r="A354" s="85" t="s">
        <v>464</v>
      </c>
      <c r="B354" s="86">
        <v>17</v>
      </c>
      <c r="C354" s="85" t="s">
        <v>81</v>
      </c>
      <c r="D354" s="85" t="s">
        <v>82</v>
      </c>
      <c r="E354" s="85">
        <v>2.1</v>
      </c>
      <c r="F354" s="85" t="s">
        <v>64</v>
      </c>
      <c r="G354" s="85" t="s">
        <v>65</v>
      </c>
      <c r="H354" s="85" t="s">
        <v>65</v>
      </c>
      <c r="I354" s="83" t="s">
        <v>66</v>
      </c>
      <c r="J354" s="85" t="s">
        <v>67</v>
      </c>
      <c r="K354" s="85" t="s">
        <v>67</v>
      </c>
      <c r="L354" s="84" t="str">
        <f>IF(ISNONTEXT(VLOOKUP(AimsData[[#This Row],[Student Reference]],Comments!$B$7:$C$1500,2,0)),"",VLOOKUP(AimsData[[#This Row],[Student Reference]],Comments!$B$7:$C$1500,2,0))</f>
        <v/>
      </c>
    </row>
    <row r="355" spans="1:12" x14ac:dyDescent="0.4">
      <c r="A355" s="85" t="s">
        <v>464</v>
      </c>
      <c r="B355" s="86">
        <v>17</v>
      </c>
      <c r="C355" s="85" t="s">
        <v>77</v>
      </c>
      <c r="D355" s="85" t="s">
        <v>78</v>
      </c>
      <c r="E355" s="85">
        <v>15.3</v>
      </c>
      <c r="F355" s="85" t="s">
        <v>64</v>
      </c>
      <c r="G355" s="85" t="s">
        <v>65</v>
      </c>
      <c r="H355" s="85" t="s">
        <v>65</v>
      </c>
      <c r="I355" s="83" t="s">
        <v>66</v>
      </c>
      <c r="J355" s="85" t="s">
        <v>67</v>
      </c>
      <c r="K355" s="85" t="s">
        <v>67</v>
      </c>
      <c r="L355" s="84" t="str">
        <f>IF(ISNONTEXT(VLOOKUP(AimsData[[#This Row],[Student Reference]],Comments!$B$7:$C$1500,2,0)),"",VLOOKUP(AimsData[[#This Row],[Student Reference]],Comments!$B$7:$C$1500,2,0))</f>
        <v/>
      </c>
    </row>
    <row r="356" spans="1:12" x14ac:dyDescent="0.4">
      <c r="A356" s="85" t="s">
        <v>464</v>
      </c>
      <c r="B356" s="86">
        <v>17</v>
      </c>
      <c r="C356" s="85" t="s">
        <v>73</v>
      </c>
      <c r="D356" s="85" t="s">
        <v>74</v>
      </c>
      <c r="E356" s="85">
        <v>2.2000000000000002</v>
      </c>
      <c r="F356" s="85" t="s">
        <v>64</v>
      </c>
      <c r="G356" s="85" t="s">
        <v>65</v>
      </c>
      <c r="H356" s="85" t="s">
        <v>65</v>
      </c>
      <c r="I356" s="83" t="s">
        <v>96</v>
      </c>
      <c r="J356" s="85" t="s">
        <v>67</v>
      </c>
      <c r="K356" s="85" t="s">
        <v>67</v>
      </c>
      <c r="L356" s="84" t="str">
        <f>IF(ISNONTEXT(VLOOKUP(AimsData[[#This Row],[Student Reference]],Comments!$B$7:$C$1500,2,0)),"",VLOOKUP(AimsData[[#This Row],[Student Reference]],Comments!$B$7:$C$1500,2,0))</f>
        <v/>
      </c>
    </row>
    <row r="357" spans="1:12" x14ac:dyDescent="0.4">
      <c r="A357" s="85" t="s">
        <v>465</v>
      </c>
      <c r="B357" s="86">
        <v>17</v>
      </c>
      <c r="C357" s="85" t="s">
        <v>139</v>
      </c>
      <c r="D357" s="85" t="s">
        <v>140</v>
      </c>
      <c r="E357" s="85">
        <v>1.3</v>
      </c>
      <c r="F357" s="85" t="s">
        <v>85</v>
      </c>
      <c r="G357" s="85" t="s">
        <v>86</v>
      </c>
      <c r="H357" s="85" t="s">
        <v>86</v>
      </c>
      <c r="I357" s="83" t="s">
        <v>66</v>
      </c>
      <c r="J357" s="85" t="s">
        <v>67</v>
      </c>
      <c r="K357" s="85" t="s">
        <v>67</v>
      </c>
      <c r="L357" s="84" t="str">
        <f>IF(ISNONTEXT(VLOOKUP(AimsData[[#This Row],[Student Reference]],Comments!$B$7:$C$1500,2,0)),"",VLOOKUP(AimsData[[#This Row],[Student Reference]],Comments!$B$7:$C$1500,2,0))</f>
        <v/>
      </c>
    </row>
    <row r="358" spans="1:12" x14ac:dyDescent="0.4">
      <c r="A358" s="85" t="s">
        <v>465</v>
      </c>
      <c r="B358" s="86">
        <v>17</v>
      </c>
      <c r="C358" s="85" t="s">
        <v>128</v>
      </c>
      <c r="D358" s="85" t="s">
        <v>129</v>
      </c>
      <c r="E358" s="85">
        <v>1.3</v>
      </c>
      <c r="F358" s="85" t="s">
        <v>85</v>
      </c>
      <c r="G358" s="85" t="s">
        <v>86</v>
      </c>
      <c r="H358" s="85" t="s">
        <v>86</v>
      </c>
      <c r="I358" s="83" t="s">
        <v>66</v>
      </c>
      <c r="J358" s="85" t="s">
        <v>67</v>
      </c>
      <c r="K358" s="85" t="s">
        <v>67</v>
      </c>
      <c r="L358" s="84" t="str">
        <f>IF(ISNONTEXT(VLOOKUP(AimsData[[#This Row],[Student Reference]],Comments!$B$7:$C$1500,2,0)),"",VLOOKUP(AimsData[[#This Row],[Student Reference]],Comments!$B$7:$C$1500,2,0))</f>
        <v/>
      </c>
    </row>
    <row r="359" spans="1:12" x14ac:dyDescent="0.4">
      <c r="A359" s="85" t="s">
        <v>465</v>
      </c>
      <c r="B359" s="86">
        <v>17</v>
      </c>
      <c r="C359" s="85" t="s">
        <v>107</v>
      </c>
      <c r="D359" s="85" t="s">
        <v>108</v>
      </c>
      <c r="E359" s="85">
        <v>2.1</v>
      </c>
      <c r="F359" s="85" t="s">
        <v>85</v>
      </c>
      <c r="G359" s="85" t="s">
        <v>86</v>
      </c>
      <c r="H359" s="85" t="s">
        <v>86</v>
      </c>
      <c r="I359" s="83" t="s">
        <v>66</v>
      </c>
      <c r="J359" s="85" t="s">
        <v>67</v>
      </c>
      <c r="K359" s="85" t="s">
        <v>67</v>
      </c>
      <c r="L359" s="84" t="str">
        <f>IF(ISNONTEXT(VLOOKUP(AimsData[[#This Row],[Student Reference]],Comments!$B$7:$C$1500,2,0)),"",VLOOKUP(AimsData[[#This Row],[Student Reference]],Comments!$B$7:$C$1500,2,0))</f>
        <v/>
      </c>
    </row>
    <row r="360" spans="1:12" x14ac:dyDescent="0.4">
      <c r="A360" s="85" t="s">
        <v>466</v>
      </c>
      <c r="B360" s="86">
        <v>17</v>
      </c>
      <c r="C360" s="85" t="s">
        <v>93</v>
      </c>
      <c r="D360" s="85" t="s">
        <v>94</v>
      </c>
      <c r="E360" s="85">
        <v>2.2000000000000002</v>
      </c>
      <c r="F360" s="85" t="s">
        <v>85</v>
      </c>
      <c r="G360" s="85" t="s">
        <v>65</v>
      </c>
      <c r="H360" s="85" t="s">
        <v>95</v>
      </c>
      <c r="I360" s="83" t="s">
        <v>96</v>
      </c>
      <c r="J360" s="85" t="s">
        <v>67</v>
      </c>
      <c r="K360" s="85" t="s">
        <v>67</v>
      </c>
      <c r="L360" s="84" t="str">
        <f>IF(ISNONTEXT(VLOOKUP(AimsData[[#This Row],[Student Reference]],Comments!$B$7:$C$1500,2,0)),"",VLOOKUP(AimsData[[#This Row],[Student Reference]],Comments!$B$7:$C$1500,2,0))</f>
        <v/>
      </c>
    </row>
    <row r="361" spans="1:12" x14ac:dyDescent="0.4">
      <c r="A361" s="85" t="s">
        <v>466</v>
      </c>
      <c r="B361" s="86">
        <v>17</v>
      </c>
      <c r="C361" s="85" t="s">
        <v>87</v>
      </c>
      <c r="D361" s="85" t="s">
        <v>88</v>
      </c>
      <c r="E361" s="85">
        <v>9.3000000000000007</v>
      </c>
      <c r="F361" s="85" t="s">
        <v>85</v>
      </c>
      <c r="G361" s="85" t="s">
        <v>86</v>
      </c>
      <c r="H361" s="85" t="s">
        <v>86</v>
      </c>
      <c r="I361" s="83" t="s">
        <v>66</v>
      </c>
      <c r="J361" s="85" t="s">
        <v>67</v>
      </c>
      <c r="K361" s="85" t="s">
        <v>67</v>
      </c>
      <c r="L361" s="84" t="str">
        <f>IF(ISNONTEXT(VLOOKUP(AimsData[[#This Row],[Student Reference]],Comments!$B$7:$C$1500,2,0)),"",VLOOKUP(AimsData[[#This Row],[Student Reference]],Comments!$B$7:$C$1500,2,0))</f>
        <v/>
      </c>
    </row>
    <row r="362" spans="1:12" x14ac:dyDescent="0.4">
      <c r="A362" s="85" t="s">
        <v>466</v>
      </c>
      <c r="B362" s="86">
        <v>17</v>
      </c>
      <c r="C362" s="85" t="s">
        <v>118</v>
      </c>
      <c r="D362" s="85" t="s">
        <v>119</v>
      </c>
      <c r="E362" s="85">
        <v>9.1</v>
      </c>
      <c r="F362" s="85" t="s">
        <v>99</v>
      </c>
      <c r="G362" s="85" t="s">
        <v>86</v>
      </c>
      <c r="H362" s="85" t="s">
        <v>86</v>
      </c>
      <c r="I362" s="83" t="s">
        <v>66</v>
      </c>
      <c r="J362" s="85" t="s">
        <v>67</v>
      </c>
      <c r="K362" s="85" t="s">
        <v>67</v>
      </c>
      <c r="L362" s="84" t="str">
        <f>IF(ISNONTEXT(VLOOKUP(AimsData[[#This Row],[Student Reference]],Comments!$B$7:$C$1500,2,0)),"",VLOOKUP(AimsData[[#This Row],[Student Reference]],Comments!$B$7:$C$1500,2,0))</f>
        <v/>
      </c>
    </row>
    <row r="363" spans="1:12" x14ac:dyDescent="0.4">
      <c r="A363" s="85" t="s">
        <v>466</v>
      </c>
      <c r="B363" s="86">
        <v>17</v>
      </c>
      <c r="C363" s="85" t="s">
        <v>97</v>
      </c>
      <c r="D363" s="85" t="s">
        <v>98</v>
      </c>
      <c r="E363" s="85">
        <v>6.1</v>
      </c>
      <c r="F363" s="85" t="s">
        <v>99</v>
      </c>
      <c r="G363" s="85" t="s">
        <v>86</v>
      </c>
      <c r="H363" s="85" t="s">
        <v>86</v>
      </c>
      <c r="I363" s="83" t="s">
        <v>66</v>
      </c>
      <c r="J363" s="85" t="s">
        <v>67</v>
      </c>
      <c r="K363" s="85" t="s">
        <v>67</v>
      </c>
      <c r="L363" s="84" t="str">
        <f>IF(ISNONTEXT(VLOOKUP(AimsData[[#This Row],[Student Reference]],Comments!$B$7:$C$1500,2,0)),"",VLOOKUP(AimsData[[#This Row],[Student Reference]],Comments!$B$7:$C$1500,2,0))</f>
        <v/>
      </c>
    </row>
    <row r="364" spans="1:12" x14ac:dyDescent="0.4">
      <c r="A364" s="85" t="s">
        <v>467</v>
      </c>
      <c r="B364" s="86">
        <v>16</v>
      </c>
      <c r="C364" s="85" t="s">
        <v>75</v>
      </c>
      <c r="D364" s="85" t="s">
        <v>76</v>
      </c>
      <c r="E364" s="85">
        <v>2.1</v>
      </c>
      <c r="F364" s="85" t="s">
        <v>64</v>
      </c>
      <c r="G364" s="85" t="s">
        <v>65</v>
      </c>
      <c r="H364" s="85" t="s">
        <v>65</v>
      </c>
      <c r="I364" s="83" t="s">
        <v>66</v>
      </c>
      <c r="J364" s="85" t="s">
        <v>67</v>
      </c>
      <c r="K364" s="85" t="s">
        <v>67</v>
      </c>
      <c r="L364" s="84" t="str">
        <f>IF(ISNONTEXT(VLOOKUP(AimsData[[#This Row],[Student Reference]],Comments!$B$7:$C$1500,2,0)),"",VLOOKUP(AimsData[[#This Row],[Student Reference]],Comments!$B$7:$C$1500,2,0))</f>
        <v/>
      </c>
    </row>
    <row r="365" spans="1:12" x14ac:dyDescent="0.4">
      <c r="A365" s="85" t="s">
        <v>467</v>
      </c>
      <c r="B365" s="86">
        <v>16</v>
      </c>
      <c r="C365" s="85" t="s">
        <v>132</v>
      </c>
      <c r="D365" s="85" t="s">
        <v>133</v>
      </c>
      <c r="E365" s="85">
        <v>10.1</v>
      </c>
      <c r="F365" s="85" t="s">
        <v>64</v>
      </c>
      <c r="G365" s="85" t="s">
        <v>65</v>
      </c>
      <c r="H365" s="85" t="s">
        <v>65</v>
      </c>
      <c r="I365" s="83" t="s">
        <v>66</v>
      </c>
      <c r="J365" s="85" t="s">
        <v>67</v>
      </c>
      <c r="K365" s="85" t="s">
        <v>67</v>
      </c>
      <c r="L365" s="84" t="str">
        <f>IF(ISNONTEXT(VLOOKUP(AimsData[[#This Row],[Student Reference]],Comments!$B$7:$C$1500,2,0)),"",VLOOKUP(AimsData[[#This Row],[Student Reference]],Comments!$B$7:$C$1500,2,0))</f>
        <v/>
      </c>
    </row>
    <row r="366" spans="1:12" x14ac:dyDescent="0.4">
      <c r="A366" s="85" t="s">
        <v>467</v>
      </c>
      <c r="B366" s="86">
        <v>16</v>
      </c>
      <c r="C366" s="85" t="s">
        <v>109</v>
      </c>
      <c r="D366" s="85" t="s">
        <v>110</v>
      </c>
      <c r="E366" s="85">
        <v>9.1999999999999993</v>
      </c>
      <c r="F366" s="85" t="s">
        <v>64</v>
      </c>
      <c r="G366" s="85" t="s">
        <v>65</v>
      </c>
      <c r="H366" s="85" t="s">
        <v>65</v>
      </c>
      <c r="I366" s="83" t="s">
        <v>66</v>
      </c>
      <c r="J366" s="85" t="s">
        <v>67</v>
      </c>
      <c r="K366" s="85" t="s">
        <v>67</v>
      </c>
      <c r="L366" s="84" t="str">
        <f>IF(ISNONTEXT(VLOOKUP(AimsData[[#This Row],[Student Reference]],Comments!$B$7:$C$1500,2,0)),"",VLOOKUP(AimsData[[#This Row],[Student Reference]],Comments!$B$7:$C$1500,2,0))</f>
        <v/>
      </c>
    </row>
    <row r="367" spans="1:12" x14ac:dyDescent="0.4">
      <c r="A367" s="85" t="s">
        <v>467</v>
      </c>
      <c r="B367" s="86">
        <v>16</v>
      </c>
      <c r="C367" s="85" t="s">
        <v>77</v>
      </c>
      <c r="D367" s="85" t="s">
        <v>78</v>
      </c>
      <c r="E367" s="85">
        <v>15.3</v>
      </c>
      <c r="F367" s="85" t="s">
        <v>64</v>
      </c>
      <c r="G367" s="85" t="s">
        <v>65</v>
      </c>
      <c r="H367" s="85" t="s">
        <v>65</v>
      </c>
      <c r="I367" s="83" t="s">
        <v>66</v>
      </c>
      <c r="J367" s="85" t="s">
        <v>67</v>
      </c>
      <c r="K367" s="85" t="s">
        <v>67</v>
      </c>
      <c r="L367" s="84" t="str">
        <f>IF(ISNONTEXT(VLOOKUP(AimsData[[#This Row],[Student Reference]],Comments!$B$7:$C$1500,2,0)),"",VLOOKUP(AimsData[[#This Row],[Student Reference]],Comments!$B$7:$C$1500,2,0))</f>
        <v/>
      </c>
    </row>
    <row r="368" spans="1:12" x14ac:dyDescent="0.4">
      <c r="A368" s="85" t="s">
        <v>468</v>
      </c>
      <c r="B368" s="86">
        <v>18</v>
      </c>
      <c r="C368" s="85" t="s">
        <v>93</v>
      </c>
      <c r="D368" s="85" t="s">
        <v>94</v>
      </c>
      <c r="E368" s="85">
        <v>2.2000000000000002</v>
      </c>
      <c r="F368" s="85" t="s">
        <v>64</v>
      </c>
      <c r="G368" s="85" t="s">
        <v>86</v>
      </c>
      <c r="H368" s="85" t="s">
        <v>86</v>
      </c>
      <c r="I368" s="83" t="s">
        <v>66</v>
      </c>
      <c r="J368" s="85" t="s">
        <v>67</v>
      </c>
      <c r="K368" s="85" t="s">
        <v>67</v>
      </c>
      <c r="L368" s="84" t="str">
        <f>IF(ISNONTEXT(VLOOKUP(AimsData[[#This Row],[Student Reference]],Comments!$B$7:$C$1500,2,0)),"",VLOOKUP(AimsData[[#This Row],[Student Reference]],Comments!$B$7:$C$1500,2,0))</f>
        <v/>
      </c>
    </row>
    <row r="369" spans="1:12" x14ac:dyDescent="0.4">
      <c r="A369" s="85" t="s">
        <v>468</v>
      </c>
      <c r="B369" s="86">
        <v>18</v>
      </c>
      <c r="C369" s="85" t="s">
        <v>97</v>
      </c>
      <c r="D369" s="85" t="s">
        <v>98</v>
      </c>
      <c r="E369" s="85">
        <v>6.1</v>
      </c>
      <c r="F369" s="85" t="s">
        <v>172</v>
      </c>
      <c r="G369" s="85" t="s">
        <v>86</v>
      </c>
      <c r="H369" s="85" t="s">
        <v>86</v>
      </c>
      <c r="I369" s="83" t="s">
        <v>66</v>
      </c>
      <c r="J369" s="85" t="s">
        <v>67</v>
      </c>
      <c r="K369" s="85" t="s">
        <v>67</v>
      </c>
      <c r="L369" s="84" t="str">
        <f>IF(ISNONTEXT(VLOOKUP(AimsData[[#This Row],[Student Reference]],Comments!$B$7:$C$1500,2,0)),"",VLOOKUP(AimsData[[#This Row],[Student Reference]],Comments!$B$7:$C$1500,2,0))</f>
        <v/>
      </c>
    </row>
    <row r="370" spans="1:12" x14ac:dyDescent="0.4">
      <c r="A370" s="85" t="s">
        <v>468</v>
      </c>
      <c r="B370" s="86">
        <v>18</v>
      </c>
      <c r="C370" s="85" t="s">
        <v>104</v>
      </c>
      <c r="D370" s="85" t="s">
        <v>105</v>
      </c>
      <c r="E370" s="85">
        <v>2.1</v>
      </c>
      <c r="F370" s="85" t="s">
        <v>64</v>
      </c>
      <c r="G370" s="85" t="s">
        <v>86</v>
      </c>
      <c r="H370" s="85" t="s">
        <v>86</v>
      </c>
      <c r="I370" s="83" t="s">
        <v>66</v>
      </c>
      <c r="J370" s="85" t="s">
        <v>67</v>
      </c>
      <c r="K370" s="85" t="s">
        <v>67</v>
      </c>
      <c r="L370" s="84" t="str">
        <f>IF(ISNONTEXT(VLOOKUP(AimsData[[#This Row],[Student Reference]],Comments!$B$7:$C$1500,2,0)),"",VLOOKUP(AimsData[[#This Row],[Student Reference]],Comments!$B$7:$C$1500,2,0))</f>
        <v/>
      </c>
    </row>
    <row r="371" spans="1:12" x14ac:dyDescent="0.4">
      <c r="A371" s="85" t="s">
        <v>469</v>
      </c>
      <c r="B371" s="86">
        <v>16</v>
      </c>
      <c r="C371" s="85" t="s">
        <v>62</v>
      </c>
      <c r="D371" s="85" t="s">
        <v>63</v>
      </c>
      <c r="E371" s="85">
        <v>2.1</v>
      </c>
      <c r="F371" s="85" t="s">
        <v>64</v>
      </c>
      <c r="G371" s="85" t="s">
        <v>65</v>
      </c>
      <c r="H371" s="85" t="s">
        <v>65</v>
      </c>
      <c r="I371" s="83" t="s">
        <v>66</v>
      </c>
      <c r="J371" s="85" t="s">
        <v>67</v>
      </c>
      <c r="K371" s="85" t="s">
        <v>67</v>
      </c>
      <c r="L371" s="84" t="str">
        <f>IF(ISNONTEXT(VLOOKUP(AimsData[[#This Row],[Student Reference]],Comments!$B$7:$C$1500,2,0)),"",VLOOKUP(AimsData[[#This Row],[Student Reference]],Comments!$B$7:$C$1500,2,0))</f>
        <v/>
      </c>
    </row>
    <row r="372" spans="1:12" x14ac:dyDescent="0.4">
      <c r="A372" s="85" t="s">
        <v>469</v>
      </c>
      <c r="B372" s="86">
        <v>16</v>
      </c>
      <c r="C372" s="85" t="s">
        <v>132</v>
      </c>
      <c r="D372" s="85" t="s">
        <v>133</v>
      </c>
      <c r="E372" s="85">
        <v>10.1</v>
      </c>
      <c r="F372" s="85" t="s">
        <v>64</v>
      </c>
      <c r="G372" s="85" t="s">
        <v>65</v>
      </c>
      <c r="H372" s="85" t="s">
        <v>65</v>
      </c>
      <c r="I372" s="83" t="s">
        <v>66</v>
      </c>
      <c r="J372" s="85" t="s">
        <v>67</v>
      </c>
      <c r="K372" s="85" t="s">
        <v>67</v>
      </c>
      <c r="L372" s="84" t="str">
        <f>IF(ISNONTEXT(VLOOKUP(AimsData[[#This Row],[Student Reference]],Comments!$B$7:$C$1500,2,0)),"",VLOOKUP(AimsData[[#This Row],[Student Reference]],Comments!$B$7:$C$1500,2,0))</f>
        <v/>
      </c>
    </row>
    <row r="373" spans="1:12" x14ac:dyDescent="0.4">
      <c r="A373" s="85" t="s">
        <v>469</v>
      </c>
      <c r="B373" s="86">
        <v>16</v>
      </c>
      <c r="C373" s="85" t="s">
        <v>81</v>
      </c>
      <c r="D373" s="85" t="s">
        <v>82</v>
      </c>
      <c r="E373" s="85">
        <v>2.1</v>
      </c>
      <c r="F373" s="85" t="s">
        <v>64</v>
      </c>
      <c r="G373" s="85" t="s">
        <v>65</v>
      </c>
      <c r="H373" s="85" t="s">
        <v>65</v>
      </c>
      <c r="I373" s="83" t="s">
        <v>66</v>
      </c>
      <c r="J373" s="85" t="s">
        <v>67</v>
      </c>
      <c r="K373" s="85" t="s">
        <v>67</v>
      </c>
      <c r="L373" s="84" t="str">
        <f>IF(ISNONTEXT(VLOOKUP(AimsData[[#This Row],[Student Reference]],Comments!$B$7:$C$1500,2,0)),"",VLOOKUP(AimsData[[#This Row],[Student Reference]],Comments!$B$7:$C$1500,2,0))</f>
        <v/>
      </c>
    </row>
    <row r="374" spans="1:12" x14ac:dyDescent="0.4">
      <c r="A374" s="85" t="s">
        <v>469</v>
      </c>
      <c r="B374" s="86">
        <v>16</v>
      </c>
      <c r="C374" s="85" t="s">
        <v>73</v>
      </c>
      <c r="D374" s="85" t="s">
        <v>74</v>
      </c>
      <c r="E374" s="85">
        <v>2.2000000000000002</v>
      </c>
      <c r="F374" s="85" t="s">
        <v>64</v>
      </c>
      <c r="G374" s="85" t="s">
        <v>65</v>
      </c>
      <c r="H374" s="85" t="s">
        <v>65</v>
      </c>
      <c r="I374" s="83" t="s">
        <v>66</v>
      </c>
      <c r="J374" s="85" t="s">
        <v>67</v>
      </c>
      <c r="K374" s="85" t="s">
        <v>67</v>
      </c>
      <c r="L374" s="84" t="str">
        <f>IF(ISNONTEXT(VLOOKUP(AimsData[[#This Row],[Student Reference]],Comments!$B$7:$C$1500,2,0)),"",VLOOKUP(AimsData[[#This Row],[Student Reference]],Comments!$B$7:$C$1500,2,0))</f>
        <v/>
      </c>
    </row>
  </sheetData>
  <mergeCells count="3">
    <mergeCell ref="A3:B3"/>
    <mergeCell ref="C3:E3"/>
    <mergeCell ref="F3:K3"/>
  </mergeCells>
  <pageMargins left="0.23622047244094491" right="0.23622047244094491" top="0.74803149606299213" bottom="0.74803149606299213" header="0.31496062992125984" footer="0.31496062992125984"/>
  <pageSetup paperSize="8" fitToHeight="0" orientation="landscape" r:id="rId1"/>
  <headerFooter alignWithMargins="0">
    <oddFooter>&amp;CPage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pageSetUpPr fitToPage="1"/>
  </sheetPr>
  <dimension ref="A1:AD100"/>
  <sheetViews>
    <sheetView showGridLines="0" zoomScaleNormal="100" workbookViewId="0">
      <pane xSplit="3" ySplit="5" topLeftCell="D6" activePane="bottomRight" state="frozen"/>
      <selection pane="topRight" activeCell="D1" sqref="D1"/>
      <selection pane="bottomLeft" activeCell="A6" sqref="A6"/>
      <selection pane="bottomRight" activeCell="A5" sqref="A5"/>
    </sheetView>
  </sheetViews>
  <sheetFormatPr defaultColWidth="8.88671875" defaultRowHeight="12.75" x14ac:dyDescent="0.4"/>
  <cols>
    <col min="1" max="1" width="15.77734375" style="85" customWidth="1"/>
    <col min="2" max="2" width="5.77734375" style="86" customWidth="1"/>
    <col min="3" max="3" width="12.77734375" style="131" customWidth="1"/>
    <col min="4" max="7" width="10.77734375" style="85" customWidth="1"/>
    <col min="8" max="10" width="10.77734375" style="84" customWidth="1"/>
    <col min="11" max="12" width="15.77734375" style="84" customWidth="1"/>
    <col min="13" max="13" width="12.77734375" style="84" customWidth="1"/>
    <col min="14" max="14" width="14.77734375" style="132" customWidth="1"/>
    <col min="15" max="17" width="10.77734375" style="132" customWidth="1"/>
    <col min="18" max="18" width="14.77734375" style="85" customWidth="1"/>
    <col min="19" max="19" width="12.77734375" style="85" customWidth="1"/>
    <col min="20" max="20" width="12.77734375" style="133" customWidth="1"/>
    <col min="21" max="21" width="12.77734375" style="85" customWidth="1"/>
    <col min="22" max="24" width="13.77734375" style="84" customWidth="1"/>
    <col min="25" max="25" width="12.77734375" style="84" customWidth="1"/>
    <col min="26" max="26" width="12.77734375" style="133" customWidth="1"/>
    <col min="27" max="27" width="12.77734375" style="84" customWidth="1"/>
    <col min="28" max="28" width="13.77734375" style="84" customWidth="1"/>
    <col min="29" max="29" width="13.77734375" style="85" customWidth="1"/>
    <col min="30" max="30" width="15.77734375" style="85" customWidth="1"/>
    <col min="31" max="16384" width="8.88671875" style="85"/>
  </cols>
  <sheetData>
    <row r="1" spans="1:30" s="50" customFormat="1" ht="62.25" customHeight="1" x14ac:dyDescent="0.4">
      <c r="A1" s="87">
        <v>4</v>
      </c>
      <c r="B1" s="68"/>
      <c r="C1" s="88"/>
      <c r="D1" s="89" t="s">
        <v>173</v>
      </c>
      <c r="E1" s="90"/>
      <c r="F1" s="88"/>
      <c r="G1" s="88"/>
      <c r="H1" s="88"/>
      <c r="I1" s="88"/>
      <c r="J1" s="88"/>
      <c r="K1" s="91"/>
      <c r="L1" s="91"/>
      <c r="M1" s="91"/>
      <c r="N1" s="92"/>
      <c r="O1" s="92"/>
      <c r="P1" s="92"/>
      <c r="Q1" s="92"/>
      <c r="T1" s="93"/>
      <c r="V1" s="88"/>
      <c r="W1" s="88"/>
      <c r="X1" s="94"/>
      <c r="Y1" s="94"/>
      <c r="Z1" s="95"/>
      <c r="AA1" s="88"/>
      <c r="AB1" s="88"/>
      <c r="AC1" s="88"/>
      <c r="AD1" s="88"/>
    </row>
    <row r="2" spans="1:30" s="50" customFormat="1" ht="13.15" x14ac:dyDescent="0.4">
      <c r="A2" s="96"/>
      <c r="B2" s="97"/>
      <c r="C2" s="97" t="s">
        <v>174</v>
      </c>
      <c r="D2" s="98">
        <f>COUNTIF(ProgrammeData[Funded Student],"Yes")</f>
        <v>95</v>
      </c>
      <c r="E2" s="98">
        <f>COUNTIFS(ProgrammeData[Retention],"Yes",ProgrammeData[Funded Student],"Yes")</f>
        <v>93</v>
      </c>
      <c r="F2" s="99">
        <f>COUNTIFS(ProgrammeData[High Needs Student],"Yes",ProgrammeData[Funded Student],"Yes")</f>
        <v>2</v>
      </c>
      <c r="G2" s="99">
        <f>COUNTIFS(ProgrammeData[Eligible for CDF - Industry Placement Funding],"Yes",ProgrammeData[Funded Student],"Yes")</f>
        <v>3</v>
      </c>
      <c r="H2" s="96"/>
      <c r="I2" s="96"/>
      <c r="J2" s="100">
        <f>SUMIF(ProgrammeData[Funded Student],"Yes",ProgrammeData[Total Instances])</f>
        <v>11</v>
      </c>
      <c r="K2" s="96"/>
      <c r="L2" s="96"/>
      <c r="M2" s="96"/>
      <c r="N2" s="96"/>
      <c r="O2" s="96"/>
      <c r="P2" s="96"/>
      <c r="Q2" s="96"/>
      <c r="R2" s="96"/>
      <c r="S2" s="101"/>
      <c r="T2" s="102"/>
      <c r="U2" s="101"/>
      <c r="V2" s="101"/>
      <c r="W2" s="101"/>
      <c r="X2" s="103">
        <f>SUMIF(ProgrammeData[Funded Student],"Yes",ProgrammeData[Total Hours in the Funding Year])</f>
        <v>68295</v>
      </c>
      <c r="Y2" s="102"/>
      <c r="Z2" s="102"/>
      <c r="AA2" s="103">
        <f>SUMIF(ProgrammeData[Funded Student],"Yes",ProgrammeData[Weighting Multiplier])</f>
        <v>56370</v>
      </c>
      <c r="AB2" s="103">
        <f>SUMIF(ProgrammeData[Funded Student],"Yes",ProgrammeData[Weighted Disadvantage Uplift])</f>
        <v>56370</v>
      </c>
      <c r="AC2" s="103">
        <f>SUMIF(ProgrammeData[Funded Student],"Yes",ProgrammeData[Weighted Cost Weighting Factor])</f>
        <v>56730</v>
      </c>
      <c r="AD2" s="102"/>
    </row>
    <row r="3" spans="1:30" s="71" customFormat="1" ht="15" x14ac:dyDescent="0.4">
      <c r="B3" s="104"/>
      <c r="C3" s="105"/>
      <c r="D3" s="106"/>
      <c r="H3" s="107"/>
      <c r="I3" s="107"/>
      <c r="J3" s="108"/>
      <c r="K3" s="107"/>
      <c r="L3" s="107"/>
      <c r="M3" s="107"/>
      <c r="N3" s="6"/>
      <c r="O3" s="109"/>
      <c r="P3" s="109"/>
      <c r="Q3" s="109"/>
      <c r="T3" s="110"/>
      <c r="V3" s="107"/>
      <c r="W3" s="107"/>
      <c r="X3" s="106"/>
      <c r="Y3" s="106"/>
      <c r="Z3" s="110"/>
      <c r="AA3" s="111"/>
      <c r="AB3" s="112"/>
      <c r="AC3" s="113"/>
    </row>
    <row r="4" spans="1:30" s="50" customFormat="1" ht="25.5" customHeight="1" x14ac:dyDescent="0.4">
      <c r="A4" s="297" t="s">
        <v>46</v>
      </c>
      <c r="B4" s="298"/>
      <c r="C4" s="298"/>
      <c r="D4" s="298"/>
      <c r="E4" s="298"/>
      <c r="F4" s="298"/>
      <c r="G4" s="114"/>
      <c r="H4" s="299" t="s">
        <v>175</v>
      </c>
      <c r="I4" s="300"/>
      <c r="J4" s="301"/>
      <c r="K4" s="302" t="s">
        <v>176</v>
      </c>
      <c r="L4" s="303"/>
      <c r="M4" s="304"/>
      <c r="N4" s="305" t="s">
        <v>177</v>
      </c>
      <c r="O4" s="306"/>
      <c r="P4" s="306"/>
      <c r="Q4" s="307"/>
      <c r="R4" s="115" t="s">
        <v>178</v>
      </c>
      <c r="S4" s="308" t="s">
        <v>179</v>
      </c>
      <c r="T4" s="309"/>
      <c r="U4" s="310"/>
      <c r="V4" s="311" t="s">
        <v>180</v>
      </c>
      <c r="W4" s="312"/>
      <c r="X4" s="313"/>
      <c r="Y4" s="292" t="s">
        <v>181</v>
      </c>
      <c r="Z4" s="293"/>
      <c r="AA4" s="294"/>
      <c r="AB4" s="295" t="s">
        <v>182</v>
      </c>
      <c r="AC4" s="296"/>
      <c r="AD4" s="116" t="s">
        <v>49</v>
      </c>
    </row>
    <row r="5" spans="1:30" ht="69.95" customHeight="1" x14ac:dyDescent="0.4">
      <c r="A5" s="117" t="s">
        <v>50</v>
      </c>
      <c r="B5" s="117" t="s">
        <v>51</v>
      </c>
      <c r="C5" s="117" t="s">
        <v>183</v>
      </c>
      <c r="D5" s="117" t="s">
        <v>184</v>
      </c>
      <c r="E5" s="117" t="s">
        <v>185</v>
      </c>
      <c r="F5" s="117" t="s">
        <v>186</v>
      </c>
      <c r="G5" s="118" t="s">
        <v>187</v>
      </c>
      <c r="H5" s="119" t="s">
        <v>188</v>
      </c>
      <c r="I5" s="119" t="s">
        <v>189</v>
      </c>
      <c r="J5" s="119" t="s">
        <v>190</v>
      </c>
      <c r="K5" s="120" t="s">
        <v>191</v>
      </c>
      <c r="L5" s="120" t="s">
        <v>192</v>
      </c>
      <c r="M5" s="120" t="s">
        <v>193</v>
      </c>
      <c r="N5" s="121" t="s">
        <v>194</v>
      </c>
      <c r="O5" s="122" t="s">
        <v>195</v>
      </c>
      <c r="P5" s="122" t="s">
        <v>196</v>
      </c>
      <c r="Q5" s="122" t="s">
        <v>197</v>
      </c>
      <c r="R5" s="123" t="s">
        <v>52</v>
      </c>
      <c r="S5" s="124" t="s">
        <v>198</v>
      </c>
      <c r="T5" s="125" t="s">
        <v>199</v>
      </c>
      <c r="U5" s="124" t="s">
        <v>200</v>
      </c>
      <c r="V5" s="126" t="s">
        <v>201</v>
      </c>
      <c r="W5" s="126" t="s">
        <v>202</v>
      </c>
      <c r="X5" s="126" t="s">
        <v>203</v>
      </c>
      <c r="Y5" s="127" t="s">
        <v>204</v>
      </c>
      <c r="Z5" s="127" t="s">
        <v>205</v>
      </c>
      <c r="AA5" s="128" t="s">
        <v>206</v>
      </c>
      <c r="AB5" s="129" t="s">
        <v>207</v>
      </c>
      <c r="AC5" s="130" t="s">
        <v>208</v>
      </c>
      <c r="AD5" s="78" t="s">
        <v>61</v>
      </c>
    </row>
    <row r="6" spans="1:30" x14ac:dyDescent="0.4">
      <c r="A6" s="80" t="s">
        <v>375</v>
      </c>
      <c r="B6" s="81">
        <v>16</v>
      </c>
      <c r="C6" s="131">
        <v>1</v>
      </c>
      <c r="D6" s="80" t="s">
        <v>209</v>
      </c>
      <c r="E6" s="80" t="s">
        <v>209</v>
      </c>
      <c r="F6" s="80" t="s">
        <v>210</v>
      </c>
      <c r="G6" s="80" t="s">
        <v>210</v>
      </c>
      <c r="H6" s="84">
        <v>1</v>
      </c>
      <c r="I6" s="84">
        <v>1</v>
      </c>
      <c r="J6" s="84">
        <f>ProgrammeData[[#This Row],[English Instance]]+ProgrammeData[[#This Row],[Maths Instance]]</f>
        <v>2</v>
      </c>
      <c r="K6" s="84" t="s">
        <v>534</v>
      </c>
      <c r="L6" s="84" t="s">
        <v>534</v>
      </c>
      <c r="M6" s="84" t="s">
        <v>210</v>
      </c>
      <c r="N6" s="132" t="s">
        <v>213</v>
      </c>
      <c r="O6" s="132" t="s">
        <v>64</v>
      </c>
      <c r="P6" s="132" t="s">
        <v>65</v>
      </c>
      <c r="Q6" s="132" t="s">
        <v>65</v>
      </c>
      <c r="R6" s="80" t="s">
        <v>213</v>
      </c>
      <c r="S6" s="80" t="s">
        <v>214</v>
      </c>
      <c r="T6" s="133">
        <f>IF(ProgrammeData[Cost Weighting Factor Description]="Base",1,IF(ProgrammeData[Cost Weighting Factor Description]="Medium",1.2,IF(ProgrammeData[Cost Weighting Factor Description]="High",1.3,IF(ProgrammeData[Cost Weighting Factor Description]="Specialist",1.75,0))))</f>
        <v>1</v>
      </c>
      <c r="U6" s="80"/>
      <c r="V6" s="84">
        <v>608</v>
      </c>
      <c r="W6" s="84">
        <v>209</v>
      </c>
      <c r="X6" s="84">
        <f>ProgrammeData[Qualification Hours in the Funding Year]+ProgrammeData[Non-Qualification Hours in the Funding Year]</f>
        <v>817</v>
      </c>
      <c r="Y6"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6" s="133">
        <f>ROUND(IF(ProgrammeData[[#This Row],[Funding Band]]="Band 1",ProgrammeData[[#This Row],[Total Hours in the Funding Year]]/600,1),7)</f>
        <v>1</v>
      </c>
      <c r="AA6"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6" s="84">
        <f>ProgrammeData[[#This Row],[Weighting Multiplier]]*ProgrammeData[[#This Row],[Disadvantage Uplift Factor]]</f>
        <v>600</v>
      </c>
      <c r="AC6" s="80">
        <f>ProgrammeData[[#This Row],[Weighting Multiplier]]*ProgrammeData[[#This Row],[Cost Weighting Factor Value]]</f>
        <v>600</v>
      </c>
      <c r="AD6" s="80" t="str">
        <f>IF(ISNONTEXT(VLOOKUP(ProgrammeData[[#This Row],[Student Reference]],Comments!$B$7:$C$1500,2,0)),"",VLOOKUP(ProgrammeData[[#This Row],[Student Reference]],Comments!$B$7:$C$1500,2,0))</f>
        <v>Comment1</v>
      </c>
    </row>
    <row r="7" spans="1:30" x14ac:dyDescent="0.4">
      <c r="A7" s="85" t="s">
        <v>376</v>
      </c>
      <c r="B7" s="86">
        <v>16</v>
      </c>
      <c r="C7" s="131">
        <v>1</v>
      </c>
      <c r="D7" s="85" t="s">
        <v>209</v>
      </c>
      <c r="E7" s="85" t="s">
        <v>209</v>
      </c>
      <c r="F7" s="85" t="s">
        <v>210</v>
      </c>
      <c r="G7" s="85" t="s">
        <v>210</v>
      </c>
      <c r="H7" s="84">
        <v>0</v>
      </c>
      <c r="I7" s="84">
        <v>0</v>
      </c>
      <c r="J7" s="84">
        <f>ProgrammeData[[#This Row],[English Instance]]+ProgrammeData[[#This Row],[Maths Instance]]</f>
        <v>0</v>
      </c>
      <c r="K7" s="84" t="s">
        <v>211</v>
      </c>
      <c r="L7" s="84" t="s">
        <v>212</v>
      </c>
      <c r="M7" s="84" t="s">
        <v>209</v>
      </c>
      <c r="N7" s="132" t="s">
        <v>213</v>
      </c>
      <c r="O7" s="132" t="s">
        <v>64</v>
      </c>
      <c r="P7" s="132" t="s">
        <v>65</v>
      </c>
      <c r="Q7" s="132" t="s">
        <v>65</v>
      </c>
      <c r="R7" s="85" t="s">
        <v>213</v>
      </c>
      <c r="S7" s="85" t="s">
        <v>214</v>
      </c>
      <c r="T7" s="133">
        <f>IF(ProgrammeData[Cost Weighting Factor Description]="Base",1,IF(ProgrammeData[Cost Weighting Factor Description]="Medium",1.2,IF(ProgrammeData[Cost Weighting Factor Description]="High",1.3,IF(ProgrammeData[Cost Weighting Factor Description]="Specialist",1.75,0))))</f>
        <v>1</v>
      </c>
      <c r="V7" s="84">
        <v>456</v>
      </c>
      <c r="W7" s="84">
        <v>209</v>
      </c>
      <c r="X7" s="84">
        <f>ProgrammeData[Qualification Hours in the Funding Year]+ProgrammeData[Non-Qualification Hours in the Funding Year]</f>
        <v>665</v>
      </c>
      <c r="Y7"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7" s="133">
        <f>ROUND(IF(ProgrammeData[[#This Row],[Funding Band]]="Band 1",ProgrammeData[[#This Row],[Total Hours in the Funding Year]]/600,1),7)</f>
        <v>1</v>
      </c>
      <c r="AA7"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7" s="84">
        <f>ProgrammeData[[#This Row],[Weighting Multiplier]]*ProgrammeData[[#This Row],[Disadvantage Uplift Factor]]</f>
        <v>600</v>
      </c>
      <c r="AC7" s="85">
        <f>ProgrammeData[[#This Row],[Weighting Multiplier]]*ProgrammeData[[#This Row],[Cost Weighting Factor Value]]</f>
        <v>600</v>
      </c>
      <c r="AD7" s="85" t="str">
        <f>IF(ISNONTEXT(VLOOKUP(ProgrammeData[[#This Row],[Student Reference]],Comments!$B$7:$C$1500,2,0)),"",VLOOKUP(ProgrammeData[[#This Row],[Student Reference]],Comments!$B$7:$C$1500,2,0))</f>
        <v>Comment2</v>
      </c>
    </row>
    <row r="8" spans="1:30" x14ac:dyDescent="0.4">
      <c r="A8" s="85" t="s">
        <v>377</v>
      </c>
      <c r="B8" s="86">
        <v>16</v>
      </c>
      <c r="C8" s="131">
        <v>1</v>
      </c>
      <c r="D8" s="85" t="s">
        <v>209</v>
      </c>
      <c r="E8" s="85" t="s">
        <v>209</v>
      </c>
      <c r="F8" s="85" t="s">
        <v>210</v>
      </c>
      <c r="G8" s="85" t="s">
        <v>210</v>
      </c>
      <c r="H8" s="84">
        <v>0</v>
      </c>
      <c r="I8" s="84">
        <v>0</v>
      </c>
      <c r="J8" s="84">
        <f>ProgrammeData[[#This Row],[English Instance]]+ProgrammeData[[#This Row],[Maths Instance]]</f>
        <v>0</v>
      </c>
      <c r="K8" s="84" t="s">
        <v>211</v>
      </c>
      <c r="L8" s="84" t="s">
        <v>211</v>
      </c>
      <c r="M8" s="84" t="s">
        <v>209</v>
      </c>
      <c r="N8" s="132" t="s">
        <v>213</v>
      </c>
      <c r="O8" s="132" t="s">
        <v>64</v>
      </c>
      <c r="P8" s="132" t="s">
        <v>65</v>
      </c>
      <c r="Q8" s="132" t="s">
        <v>65</v>
      </c>
      <c r="R8" s="85" t="s">
        <v>213</v>
      </c>
      <c r="S8" s="85" t="s">
        <v>214</v>
      </c>
      <c r="T8" s="133">
        <f>IF(ProgrammeData[Cost Weighting Factor Description]="Base",1,IF(ProgrammeData[Cost Weighting Factor Description]="Medium",1.2,IF(ProgrammeData[Cost Weighting Factor Description]="High",1.3,IF(ProgrammeData[Cost Weighting Factor Description]="Specialist",1.75,0))))</f>
        <v>1</v>
      </c>
      <c r="V8" s="84">
        <v>608</v>
      </c>
      <c r="W8" s="84">
        <v>209</v>
      </c>
      <c r="X8" s="84">
        <f>ProgrammeData[Qualification Hours in the Funding Year]+ProgrammeData[Non-Qualification Hours in the Funding Year]</f>
        <v>817</v>
      </c>
      <c r="Y8"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8" s="133">
        <f>ROUND(IF(ProgrammeData[[#This Row],[Funding Band]]="Band 1",ProgrammeData[[#This Row],[Total Hours in the Funding Year]]/600,1),7)</f>
        <v>1</v>
      </c>
      <c r="AA8"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8" s="84">
        <f>ProgrammeData[[#This Row],[Weighting Multiplier]]*ProgrammeData[[#This Row],[Disadvantage Uplift Factor]]</f>
        <v>600</v>
      </c>
      <c r="AC8" s="85">
        <f>ProgrammeData[[#This Row],[Weighting Multiplier]]*ProgrammeData[[#This Row],[Cost Weighting Factor Value]]</f>
        <v>600</v>
      </c>
      <c r="AD8" s="85" t="str">
        <f>IF(ISNONTEXT(VLOOKUP(ProgrammeData[[#This Row],[Student Reference]],Comments!$B$7:$C$1500,2,0)),"",VLOOKUP(ProgrammeData[[#This Row],[Student Reference]],Comments!$B$7:$C$1500,2,0))</f>
        <v>Comment3</v>
      </c>
    </row>
    <row r="9" spans="1:30" x14ac:dyDescent="0.4">
      <c r="A9" s="85" t="s">
        <v>378</v>
      </c>
      <c r="B9" s="86">
        <v>17</v>
      </c>
      <c r="C9" s="131">
        <v>1</v>
      </c>
      <c r="D9" s="85" t="s">
        <v>209</v>
      </c>
      <c r="E9" s="85" t="s">
        <v>209</v>
      </c>
      <c r="F9" s="85" t="s">
        <v>210</v>
      </c>
      <c r="G9" s="85" t="s">
        <v>210</v>
      </c>
      <c r="H9" s="84">
        <v>0</v>
      </c>
      <c r="I9" s="84">
        <v>1</v>
      </c>
      <c r="J9" s="84">
        <f>ProgrammeData[[#This Row],[English Instance]]+ProgrammeData[[#This Row],[Maths Instance]]</f>
        <v>1</v>
      </c>
      <c r="K9" s="84" t="s">
        <v>211</v>
      </c>
      <c r="L9" s="84" t="s">
        <v>215</v>
      </c>
      <c r="M9" s="84" t="s">
        <v>209</v>
      </c>
      <c r="N9" s="132" t="s">
        <v>213</v>
      </c>
      <c r="O9" s="132" t="s">
        <v>85</v>
      </c>
      <c r="P9" s="132" t="s">
        <v>86</v>
      </c>
      <c r="Q9" s="132" t="s">
        <v>86</v>
      </c>
      <c r="R9" s="85" t="s">
        <v>213</v>
      </c>
      <c r="S9" s="85" t="s">
        <v>214</v>
      </c>
      <c r="T9" s="133">
        <f>IF(ProgrammeData[Cost Weighting Factor Description]="Base",1,IF(ProgrammeData[Cost Weighting Factor Description]="Medium",1.2,IF(ProgrammeData[Cost Weighting Factor Description]="High",1.3,IF(ProgrammeData[Cost Weighting Factor Description]="Specialist",1.75,0))))</f>
        <v>1</v>
      </c>
      <c r="V9" s="84">
        <v>432</v>
      </c>
      <c r="W9" s="84">
        <v>230</v>
      </c>
      <c r="X9" s="84">
        <f>ProgrammeData[Qualification Hours in the Funding Year]+ProgrammeData[Non-Qualification Hours in the Funding Year]</f>
        <v>662</v>
      </c>
      <c r="Y9"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9" s="133">
        <f>ROUND(IF(ProgrammeData[[#This Row],[Funding Band]]="Band 1",ProgrammeData[[#This Row],[Total Hours in the Funding Year]]/600,1),7)</f>
        <v>1</v>
      </c>
      <c r="AA9"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9" s="84">
        <f>ProgrammeData[[#This Row],[Weighting Multiplier]]*ProgrammeData[[#This Row],[Disadvantage Uplift Factor]]</f>
        <v>600</v>
      </c>
      <c r="AC9" s="85">
        <f>ProgrammeData[[#This Row],[Weighting Multiplier]]*ProgrammeData[[#This Row],[Cost Weighting Factor Value]]</f>
        <v>600</v>
      </c>
      <c r="AD9" s="85" t="str">
        <f>IF(ISNONTEXT(VLOOKUP(ProgrammeData[[#This Row],[Student Reference]],Comments!$B$7:$C$1500,2,0)),"",VLOOKUP(ProgrammeData[[#This Row],[Student Reference]],Comments!$B$7:$C$1500,2,0))</f>
        <v/>
      </c>
    </row>
    <row r="10" spans="1:30" x14ac:dyDescent="0.4">
      <c r="A10" s="85" t="s">
        <v>379</v>
      </c>
      <c r="B10" s="86">
        <v>17</v>
      </c>
      <c r="C10" s="131">
        <v>1</v>
      </c>
      <c r="D10" s="85" t="s">
        <v>209</v>
      </c>
      <c r="E10" s="85" t="s">
        <v>209</v>
      </c>
      <c r="F10" s="85" t="s">
        <v>210</v>
      </c>
      <c r="G10" s="85" t="s">
        <v>210</v>
      </c>
      <c r="H10" s="84">
        <v>0</v>
      </c>
      <c r="I10" s="84">
        <v>0</v>
      </c>
      <c r="J10" s="84">
        <f>ProgrammeData[[#This Row],[English Instance]]+ProgrammeData[[#This Row],[Maths Instance]]</f>
        <v>0</v>
      </c>
      <c r="K10" s="84" t="s">
        <v>211</v>
      </c>
      <c r="L10" s="84" t="s">
        <v>211</v>
      </c>
      <c r="M10" s="84" t="s">
        <v>209</v>
      </c>
      <c r="N10" s="132" t="s">
        <v>213</v>
      </c>
      <c r="O10" s="132" t="s">
        <v>99</v>
      </c>
      <c r="P10" s="132" t="s">
        <v>65</v>
      </c>
      <c r="Q10" s="132" t="s">
        <v>86</v>
      </c>
      <c r="R10" s="85" t="s">
        <v>213</v>
      </c>
      <c r="S10" s="85" t="s">
        <v>214</v>
      </c>
      <c r="T10" s="133">
        <f>IF(ProgrammeData[Cost Weighting Factor Description]="Base",1,IF(ProgrammeData[Cost Weighting Factor Description]="Medium",1.2,IF(ProgrammeData[Cost Weighting Factor Description]="High",1.3,IF(ProgrammeData[Cost Weighting Factor Description]="Specialist",1.75,0))))</f>
        <v>1</v>
      </c>
      <c r="V10" s="84">
        <v>440</v>
      </c>
      <c r="W10" s="84">
        <v>198</v>
      </c>
      <c r="X10" s="84">
        <f>ProgrammeData[Qualification Hours in the Funding Year]+ProgrammeData[Non-Qualification Hours in the Funding Year]</f>
        <v>638</v>
      </c>
      <c r="Y10"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10" s="133">
        <f>ROUND(IF(ProgrammeData[[#This Row],[Funding Band]]="Band 1",ProgrammeData[[#This Row],[Total Hours in the Funding Year]]/600,1),7)</f>
        <v>1</v>
      </c>
      <c r="AA10"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10" s="84">
        <f>ProgrammeData[[#This Row],[Weighting Multiplier]]*ProgrammeData[[#This Row],[Disadvantage Uplift Factor]]</f>
        <v>600</v>
      </c>
      <c r="AC10" s="85">
        <f>ProgrammeData[[#This Row],[Weighting Multiplier]]*ProgrammeData[[#This Row],[Cost Weighting Factor Value]]</f>
        <v>600</v>
      </c>
      <c r="AD10" s="85" t="str">
        <f>IF(ISNONTEXT(VLOOKUP(ProgrammeData[[#This Row],[Student Reference]],Comments!$B$7:$C$1500,2,0)),"",VLOOKUP(ProgrammeData[[#This Row],[Student Reference]],Comments!$B$7:$C$1500,2,0))</f>
        <v/>
      </c>
    </row>
    <row r="11" spans="1:30" x14ac:dyDescent="0.4">
      <c r="A11" s="85" t="s">
        <v>380</v>
      </c>
      <c r="B11" s="86">
        <v>17</v>
      </c>
      <c r="C11" s="131">
        <v>1</v>
      </c>
      <c r="D11" s="85" t="s">
        <v>209</v>
      </c>
      <c r="E11" s="85" t="s">
        <v>209</v>
      </c>
      <c r="F11" s="85" t="s">
        <v>210</v>
      </c>
      <c r="G11" s="85" t="s">
        <v>210</v>
      </c>
      <c r="H11" s="84">
        <v>0</v>
      </c>
      <c r="I11" s="84">
        <v>0</v>
      </c>
      <c r="J11" s="84">
        <f>ProgrammeData[[#This Row],[English Instance]]+ProgrammeData[[#This Row],[Maths Instance]]</f>
        <v>0</v>
      </c>
      <c r="K11" s="84" t="s">
        <v>211</v>
      </c>
      <c r="L11" s="84" t="s">
        <v>212</v>
      </c>
      <c r="M11" s="84" t="s">
        <v>209</v>
      </c>
      <c r="N11" s="132" t="s">
        <v>213</v>
      </c>
      <c r="O11" s="132" t="s">
        <v>85</v>
      </c>
      <c r="P11" s="132" t="s">
        <v>86</v>
      </c>
      <c r="Q11" s="132" t="s">
        <v>86</v>
      </c>
      <c r="R11" s="85" t="s">
        <v>213</v>
      </c>
      <c r="S11" s="85" t="s">
        <v>214</v>
      </c>
      <c r="T11" s="133">
        <f>IF(ProgrammeData[Cost Weighting Factor Description]="Base",1,IF(ProgrammeData[Cost Weighting Factor Description]="Medium",1.2,IF(ProgrammeData[Cost Weighting Factor Description]="High",1.3,IF(ProgrammeData[Cost Weighting Factor Description]="Specialist",1.75,0))))</f>
        <v>1</v>
      </c>
      <c r="V11" s="84">
        <v>432</v>
      </c>
      <c r="W11" s="84">
        <v>198</v>
      </c>
      <c r="X11" s="84">
        <f>ProgrammeData[Qualification Hours in the Funding Year]+ProgrammeData[Non-Qualification Hours in the Funding Year]</f>
        <v>630</v>
      </c>
      <c r="Y11"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11" s="133">
        <f>ROUND(IF(ProgrammeData[[#This Row],[Funding Band]]="Band 1",ProgrammeData[[#This Row],[Total Hours in the Funding Year]]/600,1),7)</f>
        <v>1</v>
      </c>
      <c r="AA11"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11" s="84">
        <f>ProgrammeData[[#This Row],[Weighting Multiplier]]*ProgrammeData[[#This Row],[Disadvantage Uplift Factor]]</f>
        <v>600</v>
      </c>
      <c r="AC11" s="85">
        <f>ProgrammeData[[#This Row],[Weighting Multiplier]]*ProgrammeData[[#This Row],[Cost Weighting Factor Value]]</f>
        <v>600</v>
      </c>
      <c r="AD11" s="85" t="str">
        <f>IF(ISNONTEXT(VLOOKUP(ProgrammeData[[#This Row],[Student Reference]],Comments!$B$7:$C$1500,2,0)),"",VLOOKUP(ProgrammeData[[#This Row],[Student Reference]],Comments!$B$7:$C$1500,2,0))</f>
        <v/>
      </c>
    </row>
    <row r="12" spans="1:30" x14ac:dyDescent="0.4">
      <c r="A12" s="85" t="s">
        <v>381</v>
      </c>
      <c r="B12" s="86">
        <v>17</v>
      </c>
      <c r="C12" s="131">
        <v>1</v>
      </c>
      <c r="D12" s="85" t="s">
        <v>209</v>
      </c>
      <c r="E12" s="85" t="s">
        <v>209</v>
      </c>
      <c r="F12" s="85" t="s">
        <v>210</v>
      </c>
      <c r="G12" s="85" t="s">
        <v>210</v>
      </c>
      <c r="H12" s="84">
        <v>0</v>
      </c>
      <c r="I12" s="84">
        <v>0</v>
      </c>
      <c r="J12" s="84">
        <f>ProgrammeData[[#This Row],[English Instance]]+ProgrammeData[[#This Row],[Maths Instance]]</f>
        <v>0</v>
      </c>
      <c r="K12" s="84" t="s">
        <v>211</v>
      </c>
      <c r="L12" s="84" t="s">
        <v>212</v>
      </c>
      <c r="M12" s="84" t="s">
        <v>209</v>
      </c>
      <c r="N12" s="132" t="s">
        <v>213</v>
      </c>
      <c r="O12" s="132" t="s">
        <v>85</v>
      </c>
      <c r="P12" s="132" t="s">
        <v>86</v>
      </c>
      <c r="Q12" s="132" t="s">
        <v>86</v>
      </c>
      <c r="R12" s="85" t="s">
        <v>213</v>
      </c>
      <c r="S12" s="85" t="s">
        <v>214</v>
      </c>
      <c r="T12" s="133">
        <f>IF(ProgrammeData[Cost Weighting Factor Description]="Base",1,IF(ProgrammeData[Cost Weighting Factor Description]="Medium",1.2,IF(ProgrammeData[Cost Weighting Factor Description]="High",1.3,IF(ProgrammeData[Cost Weighting Factor Description]="Specialist",1.75,0))))</f>
        <v>1</v>
      </c>
      <c r="V12" s="84">
        <v>576</v>
      </c>
      <c r="W12" s="84">
        <v>198</v>
      </c>
      <c r="X12" s="84">
        <f>ProgrammeData[Qualification Hours in the Funding Year]+ProgrammeData[Non-Qualification Hours in the Funding Year]</f>
        <v>774</v>
      </c>
      <c r="Y12"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12" s="133">
        <f>ROUND(IF(ProgrammeData[[#This Row],[Funding Band]]="Band 1",ProgrammeData[[#This Row],[Total Hours in the Funding Year]]/600,1),7)</f>
        <v>1</v>
      </c>
      <c r="AA12"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12" s="84">
        <f>ProgrammeData[[#This Row],[Weighting Multiplier]]*ProgrammeData[[#This Row],[Disadvantage Uplift Factor]]</f>
        <v>600</v>
      </c>
      <c r="AC12" s="85">
        <f>ProgrammeData[[#This Row],[Weighting Multiplier]]*ProgrammeData[[#This Row],[Cost Weighting Factor Value]]</f>
        <v>600</v>
      </c>
      <c r="AD12" s="85" t="str">
        <f>IF(ISNONTEXT(VLOOKUP(ProgrammeData[[#This Row],[Student Reference]],Comments!$B$7:$C$1500,2,0)),"",VLOOKUP(ProgrammeData[[#This Row],[Student Reference]],Comments!$B$7:$C$1500,2,0))</f>
        <v/>
      </c>
    </row>
    <row r="13" spans="1:30" x14ac:dyDescent="0.4">
      <c r="A13" s="85" t="s">
        <v>382</v>
      </c>
      <c r="B13" s="86">
        <v>16</v>
      </c>
      <c r="C13" s="131">
        <v>1</v>
      </c>
      <c r="D13" s="85" t="s">
        <v>209</v>
      </c>
      <c r="E13" s="85" t="s">
        <v>209</v>
      </c>
      <c r="F13" s="85" t="s">
        <v>210</v>
      </c>
      <c r="G13" s="85" t="s">
        <v>210</v>
      </c>
      <c r="H13" s="84">
        <v>0</v>
      </c>
      <c r="I13" s="84">
        <v>0</v>
      </c>
      <c r="J13" s="84">
        <f>ProgrammeData[[#This Row],[English Instance]]+ProgrammeData[[#This Row],[Maths Instance]]</f>
        <v>0</v>
      </c>
      <c r="K13" s="84" t="s">
        <v>211</v>
      </c>
      <c r="L13" s="84" t="s">
        <v>211</v>
      </c>
      <c r="M13" s="84" t="s">
        <v>209</v>
      </c>
      <c r="N13" s="132" t="s">
        <v>213</v>
      </c>
      <c r="O13" s="132" t="s">
        <v>64</v>
      </c>
      <c r="P13" s="132" t="s">
        <v>65</v>
      </c>
      <c r="Q13" s="132" t="s">
        <v>65</v>
      </c>
      <c r="R13" s="85" t="s">
        <v>213</v>
      </c>
      <c r="S13" s="85" t="s">
        <v>214</v>
      </c>
      <c r="T13" s="133">
        <f>IF(ProgrammeData[Cost Weighting Factor Description]="Base",1,IF(ProgrammeData[Cost Weighting Factor Description]="Medium",1.2,IF(ProgrammeData[Cost Weighting Factor Description]="High",1.3,IF(ProgrammeData[Cost Weighting Factor Description]="Specialist",1.75,0))))</f>
        <v>1</v>
      </c>
      <c r="V13" s="84">
        <v>608</v>
      </c>
      <c r="W13" s="84">
        <v>209</v>
      </c>
      <c r="X13" s="84">
        <f>ProgrammeData[Qualification Hours in the Funding Year]+ProgrammeData[Non-Qualification Hours in the Funding Year]</f>
        <v>817</v>
      </c>
      <c r="Y13"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13" s="133">
        <f>ROUND(IF(ProgrammeData[[#This Row],[Funding Band]]="Band 1",ProgrammeData[[#This Row],[Total Hours in the Funding Year]]/600,1),7)</f>
        <v>1</v>
      </c>
      <c r="AA13"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13" s="84">
        <f>ProgrammeData[[#This Row],[Weighting Multiplier]]*ProgrammeData[[#This Row],[Disadvantage Uplift Factor]]</f>
        <v>600</v>
      </c>
      <c r="AC13" s="85">
        <f>ProgrammeData[[#This Row],[Weighting Multiplier]]*ProgrammeData[[#This Row],[Cost Weighting Factor Value]]</f>
        <v>600</v>
      </c>
      <c r="AD13" s="85" t="str">
        <f>IF(ISNONTEXT(VLOOKUP(ProgrammeData[[#This Row],[Student Reference]],Comments!$B$7:$C$1500,2,0)),"",VLOOKUP(ProgrammeData[[#This Row],[Student Reference]],Comments!$B$7:$C$1500,2,0))</f>
        <v/>
      </c>
    </row>
    <row r="14" spans="1:30" x14ac:dyDescent="0.4">
      <c r="A14" s="85" t="s">
        <v>383</v>
      </c>
      <c r="B14" s="86">
        <v>17</v>
      </c>
      <c r="C14" s="131">
        <v>1</v>
      </c>
      <c r="D14" s="85" t="s">
        <v>209</v>
      </c>
      <c r="E14" s="85" t="s">
        <v>209</v>
      </c>
      <c r="F14" s="85" t="s">
        <v>210</v>
      </c>
      <c r="G14" s="85" t="s">
        <v>210</v>
      </c>
      <c r="H14" s="84">
        <v>0</v>
      </c>
      <c r="I14" s="84">
        <v>0</v>
      </c>
      <c r="J14" s="84">
        <f>ProgrammeData[[#This Row],[English Instance]]+ProgrammeData[[#This Row],[Maths Instance]]</f>
        <v>0</v>
      </c>
      <c r="K14" s="84" t="s">
        <v>211</v>
      </c>
      <c r="L14" s="84" t="s">
        <v>211</v>
      </c>
      <c r="M14" s="84" t="s">
        <v>209</v>
      </c>
      <c r="N14" s="132" t="s">
        <v>216</v>
      </c>
      <c r="O14" s="132" t="s">
        <v>99</v>
      </c>
      <c r="P14" s="132" t="s">
        <v>65</v>
      </c>
      <c r="Q14" s="132" t="s">
        <v>86</v>
      </c>
      <c r="R14" s="85" t="s">
        <v>115</v>
      </c>
      <c r="S14" s="85" t="s">
        <v>214</v>
      </c>
      <c r="T14" s="133">
        <f>IF(ProgrammeData[Cost Weighting Factor Description]="Base",1,IF(ProgrammeData[Cost Weighting Factor Description]="Medium",1.2,IF(ProgrammeData[Cost Weighting Factor Description]="High",1.3,IF(ProgrammeData[Cost Weighting Factor Description]="Specialist",1.75,0))))</f>
        <v>1</v>
      </c>
      <c r="U14" s="85">
        <v>15.3</v>
      </c>
      <c r="V14" s="84">
        <v>440</v>
      </c>
      <c r="W14" s="84">
        <v>198</v>
      </c>
      <c r="X14" s="84">
        <f>ProgrammeData[Qualification Hours in the Funding Year]+ProgrammeData[Non-Qualification Hours in the Funding Year]</f>
        <v>638</v>
      </c>
      <c r="Y14"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14" s="133">
        <f>ROUND(IF(ProgrammeData[[#This Row],[Funding Band]]="Band 1",ProgrammeData[[#This Row],[Total Hours in the Funding Year]]/600,1),7)</f>
        <v>1</v>
      </c>
      <c r="AA14"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14" s="84">
        <f>ProgrammeData[[#This Row],[Weighting Multiplier]]*ProgrammeData[[#This Row],[Disadvantage Uplift Factor]]</f>
        <v>600</v>
      </c>
      <c r="AC14" s="85">
        <f>ProgrammeData[[#This Row],[Weighting Multiplier]]*ProgrammeData[[#This Row],[Cost Weighting Factor Value]]</f>
        <v>600</v>
      </c>
      <c r="AD14" s="85" t="str">
        <f>IF(ISNONTEXT(VLOOKUP(ProgrammeData[[#This Row],[Student Reference]],Comments!$B$7:$C$1500,2,0)),"",VLOOKUP(ProgrammeData[[#This Row],[Student Reference]],Comments!$B$7:$C$1500,2,0))</f>
        <v/>
      </c>
    </row>
    <row r="15" spans="1:30" x14ac:dyDescent="0.4">
      <c r="A15" s="85" t="s">
        <v>384</v>
      </c>
      <c r="B15" s="86">
        <v>17</v>
      </c>
      <c r="C15" s="131">
        <v>1</v>
      </c>
      <c r="D15" s="85" t="s">
        <v>209</v>
      </c>
      <c r="E15" s="85" t="s">
        <v>209</v>
      </c>
      <c r="F15" s="85" t="s">
        <v>210</v>
      </c>
      <c r="G15" s="85" t="s">
        <v>210</v>
      </c>
      <c r="H15" s="84">
        <v>0</v>
      </c>
      <c r="I15" s="84">
        <v>0</v>
      </c>
      <c r="J15" s="84">
        <f>ProgrammeData[[#This Row],[English Instance]]+ProgrammeData[[#This Row],[Maths Instance]]</f>
        <v>0</v>
      </c>
      <c r="K15" s="84" t="s">
        <v>211</v>
      </c>
      <c r="L15" s="84" t="s">
        <v>211</v>
      </c>
      <c r="M15" s="84" t="s">
        <v>209</v>
      </c>
      <c r="N15" s="132" t="s">
        <v>213</v>
      </c>
      <c r="O15" s="132" t="s">
        <v>99</v>
      </c>
      <c r="P15" s="132" t="s">
        <v>86</v>
      </c>
      <c r="Q15" s="132" t="s">
        <v>86</v>
      </c>
      <c r="R15" s="85" t="s">
        <v>213</v>
      </c>
      <c r="S15" s="85" t="s">
        <v>214</v>
      </c>
      <c r="T15" s="133">
        <f>IF(ProgrammeData[Cost Weighting Factor Description]="Base",1,IF(ProgrammeData[Cost Weighting Factor Description]="Medium",1.2,IF(ProgrammeData[Cost Weighting Factor Description]="High",1.3,IF(ProgrammeData[Cost Weighting Factor Description]="Specialist",1.75,0))))</f>
        <v>1</v>
      </c>
      <c r="V15" s="84">
        <v>440</v>
      </c>
      <c r="W15" s="84">
        <v>198</v>
      </c>
      <c r="X15" s="84">
        <f>ProgrammeData[Qualification Hours in the Funding Year]+ProgrammeData[Non-Qualification Hours in the Funding Year]</f>
        <v>638</v>
      </c>
      <c r="Y15"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15" s="133">
        <f>ROUND(IF(ProgrammeData[[#This Row],[Funding Band]]="Band 1",ProgrammeData[[#This Row],[Total Hours in the Funding Year]]/600,1),7)</f>
        <v>1</v>
      </c>
      <c r="AA15"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15" s="84">
        <f>ProgrammeData[[#This Row],[Weighting Multiplier]]*ProgrammeData[[#This Row],[Disadvantage Uplift Factor]]</f>
        <v>600</v>
      </c>
      <c r="AC15" s="85">
        <f>ProgrammeData[[#This Row],[Weighting Multiplier]]*ProgrammeData[[#This Row],[Cost Weighting Factor Value]]</f>
        <v>600</v>
      </c>
      <c r="AD15" s="85" t="str">
        <f>IF(ISNONTEXT(VLOOKUP(ProgrammeData[[#This Row],[Student Reference]],Comments!$B$7:$C$1500,2,0)),"",VLOOKUP(ProgrammeData[[#This Row],[Student Reference]],Comments!$B$7:$C$1500,2,0))</f>
        <v/>
      </c>
    </row>
    <row r="16" spans="1:30" x14ac:dyDescent="0.4">
      <c r="A16" s="85" t="s">
        <v>385</v>
      </c>
      <c r="B16" s="86">
        <v>16</v>
      </c>
      <c r="C16" s="131">
        <v>1</v>
      </c>
      <c r="D16" s="85" t="s">
        <v>209</v>
      </c>
      <c r="E16" s="85" t="s">
        <v>209</v>
      </c>
      <c r="F16" s="85" t="s">
        <v>210</v>
      </c>
      <c r="G16" s="85" t="s">
        <v>210</v>
      </c>
      <c r="H16" s="84">
        <v>0</v>
      </c>
      <c r="I16" s="84">
        <v>0</v>
      </c>
      <c r="J16" s="84">
        <f>ProgrammeData[[#This Row],[English Instance]]+ProgrammeData[[#This Row],[Maths Instance]]</f>
        <v>0</v>
      </c>
      <c r="K16" s="84" t="s">
        <v>211</v>
      </c>
      <c r="L16" s="84" t="s">
        <v>211</v>
      </c>
      <c r="M16" s="84" t="s">
        <v>209</v>
      </c>
      <c r="N16" s="132" t="s">
        <v>213</v>
      </c>
      <c r="O16" s="132" t="s">
        <v>64</v>
      </c>
      <c r="P16" s="132" t="s">
        <v>65</v>
      </c>
      <c r="Q16" s="132" t="s">
        <v>65</v>
      </c>
      <c r="R16" s="85" t="s">
        <v>213</v>
      </c>
      <c r="S16" s="85" t="s">
        <v>214</v>
      </c>
      <c r="T16" s="133">
        <f>IF(ProgrammeData[Cost Weighting Factor Description]="Base",1,IF(ProgrammeData[Cost Weighting Factor Description]="Medium",1.2,IF(ProgrammeData[Cost Weighting Factor Description]="High",1.3,IF(ProgrammeData[Cost Weighting Factor Description]="Specialist",1.75,0))))</f>
        <v>1</v>
      </c>
      <c r="V16" s="84">
        <v>608</v>
      </c>
      <c r="W16" s="84">
        <v>209</v>
      </c>
      <c r="X16" s="84">
        <f>ProgrammeData[Qualification Hours in the Funding Year]+ProgrammeData[Non-Qualification Hours in the Funding Year]</f>
        <v>817</v>
      </c>
      <c r="Y16"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16" s="133">
        <f>ROUND(IF(ProgrammeData[[#This Row],[Funding Band]]="Band 1",ProgrammeData[[#This Row],[Total Hours in the Funding Year]]/600,1),7)</f>
        <v>1</v>
      </c>
      <c r="AA16"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16" s="84">
        <f>ProgrammeData[[#This Row],[Weighting Multiplier]]*ProgrammeData[[#This Row],[Disadvantage Uplift Factor]]</f>
        <v>600</v>
      </c>
      <c r="AC16" s="85">
        <f>ProgrammeData[[#This Row],[Weighting Multiplier]]*ProgrammeData[[#This Row],[Cost Weighting Factor Value]]</f>
        <v>600</v>
      </c>
      <c r="AD16" s="85" t="str">
        <f>IF(ISNONTEXT(VLOOKUP(ProgrammeData[[#This Row],[Student Reference]],Comments!$B$7:$C$1500,2,0)),"",VLOOKUP(ProgrammeData[[#This Row],[Student Reference]],Comments!$B$7:$C$1500,2,0))</f>
        <v/>
      </c>
    </row>
    <row r="17" spans="1:30" x14ac:dyDescent="0.4">
      <c r="A17" s="85" t="s">
        <v>386</v>
      </c>
      <c r="B17" s="86">
        <v>16</v>
      </c>
      <c r="C17" s="131">
        <v>1</v>
      </c>
      <c r="D17" s="85" t="s">
        <v>209</v>
      </c>
      <c r="E17" s="85" t="s">
        <v>209</v>
      </c>
      <c r="F17" s="85" t="s">
        <v>210</v>
      </c>
      <c r="G17" s="85" t="s">
        <v>210</v>
      </c>
      <c r="H17" s="84">
        <v>0</v>
      </c>
      <c r="I17" s="84">
        <v>0</v>
      </c>
      <c r="J17" s="84">
        <f>ProgrammeData[[#This Row],[English Instance]]+ProgrammeData[[#This Row],[Maths Instance]]</f>
        <v>0</v>
      </c>
      <c r="K17" s="84" t="s">
        <v>211</v>
      </c>
      <c r="L17" s="84" t="s">
        <v>211</v>
      </c>
      <c r="M17" s="84" t="s">
        <v>209</v>
      </c>
      <c r="N17" s="132" t="s">
        <v>213</v>
      </c>
      <c r="O17" s="132" t="s">
        <v>64</v>
      </c>
      <c r="P17" s="132" t="s">
        <v>65</v>
      </c>
      <c r="Q17" s="132" t="s">
        <v>65</v>
      </c>
      <c r="R17" s="85" t="s">
        <v>213</v>
      </c>
      <c r="S17" s="85" t="s">
        <v>214</v>
      </c>
      <c r="T17" s="133">
        <f>IF(ProgrammeData[Cost Weighting Factor Description]="Base",1,IF(ProgrammeData[Cost Weighting Factor Description]="Medium",1.2,IF(ProgrammeData[Cost Weighting Factor Description]="High",1.3,IF(ProgrammeData[Cost Weighting Factor Description]="Specialist",1.75,0))))</f>
        <v>1</v>
      </c>
      <c r="V17" s="84">
        <v>608</v>
      </c>
      <c r="W17" s="84">
        <v>209</v>
      </c>
      <c r="X17" s="84">
        <f>ProgrammeData[Qualification Hours in the Funding Year]+ProgrammeData[Non-Qualification Hours in the Funding Year]</f>
        <v>817</v>
      </c>
      <c r="Y17"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17" s="133">
        <f>ROUND(IF(ProgrammeData[[#This Row],[Funding Band]]="Band 1",ProgrammeData[[#This Row],[Total Hours in the Funding Year]]/600,1),7)</f>
        <v>1</v>
      </c>
      <c r="AA17"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17" s="84">
        <f>ProgrammeData[[#This Row],[Weighting Multiplier]]*ProgrammeData[[#This Row],[Disadvantage Uplift Factor]]</f>
        <v>600</v>
      </c>
      <c r="AC17" s="85">
        <f>ProgrammeData[[#This Row],[Weighting Multiplier]]*ProgrammeData[[#This Row],[Cost Weighting Factor Value]]</f>
        <v>600</v>
      </c>
      <c r="AD17" s="85" t="str">
        <f>IF(ISNONTEXT(VLOOKUP(ProgrammeData[[#This Row],[Student Reference]],Comments!$B$7:$C$1500,2,0)),"",VLOOKUP(ProgrammeData[[#This Row],[Student Reference]],Comments!$B$7:$C$1500,2,0))</f>
        <v/>
      </c>
    </row>
    <row r="18" spans="1:30" x14ac:dyDescent="0.4">
      <c r="A18" s="85" t="s">
        <v>387</v>
      </c>
      <c r="B18" s="86">
        <v>18</v>
      </c>
      <c r="C18" s="131">
        <v>1</v>
      </c>
      <c r="D18" s="85" t="s">
        <v>209</v>
      </c>
      <c r="E18" s="85" t="s">
        <v>209</v>
      </c>
      <c r="F18" s="85" t="s">
        <v>210</v>
      </c>
      <c r="G18" s="85" t="s">
        <v>210</v>
      </c>
      <c r="H18" s="84">
        <v>0</v>
      </c>
      <c r="I18" s="84">
        <v>0</v>
      </c>
      <c r="J18" s="84">
        <f>ProgrammeData[[#This Row],[English Instance]]+ProgrammeData[[#This Row],[Maths Instance]]</f>
        <v>0</v>
      </c>
      <c r="K18" s="84" t="s">
        <v>211</v>
      </c>
      <c r="L18" s="84" t="s">
        <v>212</v>
      </c>
      <c r="M18" s="84" t="s">
        <v>209</v>
      </c>
      <c r="N18" s="132" t="s">
        <v>213</v>
      </c>
      <c r="O18" s="132" t="s">
        <v>64</v>
      </c>
      <c r="P18" s="132" t="s">
        <v>86</v>
      </c>
      <c r="Q18" s="132" t="s">
        <v>86</v>
      </c>
      <c r="R18" s="85" t="s">
        <v>213</v>
      </c>
      <c r="S18" s="85" t="s">
        <v>214</v>
      </c>
      <c r="T18" s="133">
        <f>IF(ProgrammeData[Cost Weighting Factor Description]="Base",1,IF(ProgrammeData[Cost Weighting Factor Description]="Medium",1.2,IF(ProgrammeData[Cost Weighting Factor Description]="High",1.3,IF(ProgrammeData[Cost Weighting Factor Description]="Specialist",1.75,0))))</f>
        <v>1</v>
      </c>
      <c r="V18" s="84">
        <v>448</v>
      </c>
      <c r="W18" s="84">
        <v>198</v>
      </c>
      <c r="X18" s="84">
        <f>ProgrammeData[Qualification Hours in the Funding Year]+ProgrammeData[Non-Qualification Hours in the Funding Year]</f>
        <v>646</v>
      </c>
      <c r="Y18"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Z18" s="133">
        <f>ROUND(IF(ProgrammeData[[#This Row],[Funding Band]]="Band 1",ProgrammeData[[#This Row],[Total Hours in the Funding Year]]/600,1),7)</f>
        <v>1</v>
      </c>
      <c r="AA18"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B18" s="84">
        <f>ProgrammeData[[#This Row],[Weighting Multiplier]]*ProgrammeData[[#This Row],[Disadvantage Uplift Factor]]</f>
        <v>495</v>
      </c>
      <c r="AC18" s="85">
        <f>ProgrammeData[[#This Row],[Weighting Multiplier]]*ProgrammeData[[#This Row],[Cost Weighting Factor Value]]</f>
        <v>495</v>
      </c>
      <c r="AD18" s="85" t="str">
        <f>IF(ISNONTEXT(VLOOKUP(ProgrammeData[[#This Row],[Student Reference]],Comments!$B$7:$C$1500,2,0)),"",VLOOKUP(ProgrammeData[[#This Row],[Student Reference]],Comments!$B$7:$C$1500,2,0))</f>
        <v/>
      </c>
    </row>
    <row r="19" spans="1:30" x14ac:dyDescent="0.4">
      <c r="A19" s="85" t="s">
        <v>388</v>
      </c>
      <c r="B19" s="86">
        <v>17</v>
      </c>
      <c r="C19" s="131">
        <v>1</v>
      </c>
      <c r="D19" s="85" t="s">
        <v>209</v>
      </c>
      <c r="E19" s="85" t="s">
        <v>209</v>
      </c>
      <c r="F19" s="85" t="s">
        <v>210</v>
      </c>
      <c r="G19" s="85" t="s">
        <v>210</v>
      </c>
      <c r="H19" s="84">
        <v>0</v>
      </c>
      <c r="I19" s="84">
        <v>0</v>
      </c>
      <c r="J19" s="84">
        <f>ProgrammeData[[#This Row],[English Instance]]+ProgrammeData[[#This Row],[Maths Instance]]</f>
        <v>0</v>
      </c>
      <c r="K19" s="84" t="s">
        <v>211</v>
      </c>
      <c r="L19" s="84" t="s">
        <v>211</v>
      </c>
      <c r="M19" s="84" t="s">
        <v>209</v>
      </c>
      <c r="N19" s="132" t="s">
        <v>216</v>
      </c>
      <c r="O19" s="132" t="s">
        <v>99</v>
      </c>
      <c r="P19" s="132" t="s">
        <v>65</v>
      </c>
      <c r="Q19" s="132" t="s">
        <v>86</v>
      </c>
      <c r="R19" s="85" t="s">
        <v>115</v>
      </c>
      <c r="S19" s="85" t="s">
        <v>214</v>
      </c>
      <c r="T19" s="133">
        <f>IF(ProgrammeData[Cost Weighting Factor Description]="Base",1,IF(ProgrammeData[Cost Weighting Factor Description]="Medium",1.2,IF(ProgrammeData[Cost Weighting Factor Description]="High",1.3,IF(ProgrammeData[Cost Weighting Factor Description]="Specialist",1.75,0))))</f>
        <v>1</v>
      </c>
      <c r="U19" s="85">
        <v>15.3</v>
      </c>
      <c r="V19" s="84">
        <v>440</v>
      </c>
      <c r="W19" s="84">
        <v>198</v>
      </c>
      <c r="X19" s="84">
        <f>ProgrammeData[Qualification Hours in the Funding Year]+ProgrammeData[Non-Qualification Hours in the Funding Year]</f>
        <v>638</v>
      </c>
      <c r="Y19"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19" s="133">
        <f>ROUND(IF(ProgrammeData[[#This Row],[Funding Band]]="Band 1",ProgrammeData[[#This Row],[Total Hours in the Funding Year]]/600,1),7)</f>
        <v>1</v>
      </c>
      <c r="AA19"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19" s="84">
        <f>ProgrammeData[[#This Row],[Weighting Multiplier]]*ProgrammeData[[#This Row],[Disadvantage Uplift Factor]]</f>
        <v>600</v>
      </c>
      <c r="AC19" s="85">
        <f>ProgrammeData[[#This Row],[Weighting Multiplier]]*ProgrammeData[[#This Row],[Cost Weighting Factor Value]]</f>
        <v>600</v>
      </c>
      <c r="AD19" s="85" t="str">
        <f>IF(ISNONTEXT(VLOOKUP(ProgrammeData[[#This Row],[Student Reference]],Comments!$B$7:$C$1500,2,0)),"",VLOOKUP(ProgrammeData[[#This Row],[Student Reference]],Comments!$B$7:$C$1500,2,0))</f>
        <v/>
      </c>
    </row>
    <row r="20" spans="1:30" x14ac:dyDescent="0.4">
      <c r="A20" s="85" t="s">
        <v>389</v>
      </c>
      <c r="B20" s="86">
        <v>16</v>
      </c>
      <c r="C20" s="131">
        <v>1</v>
      </c>
      <c r="D20" s="85" t="s">
        <v>209</v>
      </c>
      <c r="E20" s="85" t="s">
        <v>209</v>
      </c>
      <c r="F20" s="85" t="s">
        <v>210</v>
      </c>
      <c r="G20" s="85" t="s">
        <v>210</v>
      </c>
      <c r="H20" s="84">
        <v>0</v>
      </c>
      <c r="I20" s="84">
        <v>0</v>
      </c>
      <c r="J20" s="84">
        <f>ProgrammeData[[#This Row],[English Instance]]+ProgrammeData[[#This Row],[Maths Instance]]</f>
        <v>0</v>
      </c>
      <c r="K20" s="84" t="s">
        <v>211</v>
      </c>
      <c r="L20" s="84" t="s">
        <v>212</v>
      </c>
      <c r="M20" s="84" t="s">
        <v>209</v>
      </c>
      <c r="N20" s="132" t="s">
        <v>213</v>
      </c>
      <c r="O20" s="132" t="s">
        <v>64</v>
      </c>
      <c r="P20" s="132" t="s">
        <v>127</v>
      </c>
      <c r="Q20" s="132" t="s">
        <v>127</v>
      </c>
      <c r="R20" s="85" t="s">
        <v>213</v>
      </c>
      <c r="S20" s="85" t="s">
        <v>214</v>
      </c>
      <c r="T20" s="133">
        <f>IF(ProgrammeData[Cost Weighting Factor Description]="Base",1,IF(ProgrammeData[Cost Weighting Factor Description]="Medium",1.2,IF(ProgrammeData[Cost Weighting Factor Description]="High",1.3,IF(ProgrammeData[Cost Weighting Factor Description]="Specialist",1.75,0))))</f>
        <v>1</v>
      </c>
      <c r="V20" s="84">
        <v>608</v>
      </c>
      <c r="W20" s="84">
        <v>190</v>
      </c>
      <c r="X20" s="84">
        <f>ProgrammeData[Qualification Hours in the Funding Year]+ProgrammeData[Non-Qualification Hours in the Funding Year]</f>
        <v>798</v>
      </c>
      <c r="Y20"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20" s="133">
        <f>ROUND(IF(ProgrammeData[[#This Row],[Funding Band]]="Band 1",ProgrammeData[[#This Row],[Total Hours in the Funding Year]]/600,1),7)</f>
        <v>1</v>
      </c>
      <c r="AA20"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20" s="84">
        <f>ProgrammeData[[#This Row],[Weighting Multiplier]]*ProgrammeData[[#This Row],[Disadvantage Uplift Factor]]</f>
        <v>600</v>
      </c>
      <c r="AC20" s="85">
        <f>ProgrammeData[[#This Row],[Weighting Multiplier]]*ProgrammeData[[#This Row],[Cost Weighting Factor Value]]</f>
        <v>600</v>
      </c>
      <c r="AD20" s="85" t="str">
        <f>IF(ISNONTEXT(VLOOKUP(ProgrammeData[[#This Row],[Student Reference]],Comments!$B$7:$C$1500,2,0)),"",VLOOKUP(ProgrammeData[[#This Row],[Student Reference]],Comments!$B$7:$C$1500,2,0))</f>
        <v/>
      </c>
    </row>
    <row r="21" spans="1:30" x14ac:dyDescent="0.4">
      <c r="A21" s="85" t="s">
        <v>390</v>
      </c>
      <c r="B21" s="86">
        <v>17</v>
      </c>
      <c r="C21" s="131">
        <v>1</v>
      </c>
      <c r="D21" s="85" t="s">
        <v>209</v>
      </c>
      <c r="E21" s="85" t="s">
        <v>209</v>
      </c>
      <c r="F21" s="85" t="s">
        <v>210</v>
      </c>
      <c r="G21" s="85" t="s">
        <v>210</v>
      </c>
      <c r="H21" s="84">
        <v>0</v>
      </c>
      <c r="I21" s="84">
        <v>0</v>
      </c>
      <c r="J21" s="84">
        <f>ProgrammeData[[#This Row],[English Instance]]+ProgrammeData[[#This Row],[Maths Instance]]</f>
        <v>0</v>
      </c>
      <c r="K21" s="84" t="s">
        <v>211</v>
      </c>
      <c r="L21" s="84" t="s">
        <v>211</v>
      </c>
      <c r="M21" s="84" t="s">
        <v>209</v>
      </c>
      <c r="N21" s="132" t="s">
        <v>213</v>
      </c>
      <c r="O21" s="132" t="s">
        <v>85</v>
      </c>
      <c r="P21" s="132" t="s">
        <v>65</v>
      </c>
      <c r="Q21" s="132" t="s">
        <v>86</v>
      </c>
      <c r="R21" s="85" t="s">
        <v>213</v>
      </c>
      <c r="S21" s="85" t="s">
        <v>214</v>
      </c>
      <c r="T21" s="133">
        <f>IF(ProgrammeData[Cost Weighting Factor Description]="Base",1,IF(ProgrammeData[Cost Weighting Factor Description]="Medium",1.2,IF(ProgrammeData[Cost Weighting Factor Description]="High",1.3,IF(ProgrammeData[Cost Weighting Factor Description]="Specialist",1.75,0))))</f>
        <v>1</v>
      </c>
      <c r="V21" s="84">
        <v>432</v>
      </c>
      <c r="W21" s="84">
        <v>198</v>
      </c>
      <c r="X21" s="84">
        <f>ProgrammeData[Qualification Hours in the Funding Year]+ProgrammeData[Non-Qualification Hours in the Funding Year]</f>
        <v>630</v>
      </c>
      <c r="Y21"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21" s="133">
        <f>ROUND(IF(ProgrammeData[[#This Row],[Funding Band]]="Band 1",ProgrammeData[[#This Row],[Total Hours in the Funding Year]]/600,1),7)</f>
        <v>1</v>
      </c>
      <c r="AA21"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21" s="84">
        <f>ProgrammeData[[#This Row],[Weighting Multiplier]]*ProgrammeData[[#This Row],[Disadvantage Uplift Factor]]</f>
        <v>600</v>
      </c>
      <c r="AC21" s="85">
        <f>ProgrammeData[[#This Row],[Weighting Multiplier]]*ProgrammeData[[#This Row],[Cost Weighting Factor Value]]</f>
        <v>600</v>
      </c>
      <c r="AD21" s="85" t="str">
        <f>IF(ISNONTEXT(VLOOKUP(ProgrammeData[[#This Row],[Student Reference]],Comments!$B$7:$C$1500,2,0)),"",VLOOKUP(ProgrammeData[[#This Row],[Student Reference]],Comments!$B$7:$C$1500,2,0))</f>
        <v/>
      </c>
    </row>
    <row r="22" spans="1:30" x14ac:dyDescent="0.4">
      <c r="A22" s="85" t="s">
        <v>391</v>
      </c>
      <c r="B22" s="86">
        <v>16</v>
      </c>
      <c r="C22" s="131">
        <v>1</v>
      </c>
      <c r="D22" s="85" t="s">
        <v>209</v>
      </c>
      <c r="E22" s="85" t="s">
        <v>209</v>
      </c>
      <c r="F22" s="85" t="s">
        <v>210</v>
      </c>
      <c r="G22" s="85" t="s">
        <v>210</v>
      </c>
      <c r="H22" s="84">
        <v>0</v>
      </c>
      <c r="I22" s="84">
        <v>0</v>
      </c>
      <c r="J22" s="84">
        <f>ProgrammeData[[#This Row],[English Instance]]+ProgrammeData[[#This Row],[Maths Instance]]</f>
        <v>0</v>
      </c>
      <c r="K22" s="84" t="s">
        <v>211</v>
      </c>
      <c r="L22" s="84" t="s">
        <v>211</v>
      </c>
      <c r="M22" s="84" t="s">
        <v>209</v>
      </c>
      <c r="N22" s="132" t="s">
        <v>213</v>
      </c>
      <c r="O22" s="132" t="s">
        <v>64</v>
      </c>
      <c r="P22" s="132" t="s">
        <v>65</v>
      </c>
      <c r="Q22" s="132" t="s">
        <v>65</v>
      </c>
      <c r="R22" s="85" t="s">
        <v>213</v>
      </c>
      <c r="S22" s="85" t="s">
        <v>214</v>
      </c>
      <c r="T22" s="133">
        <f>IF(ProgrammeData[Cost Weighting Factor Description]="Base",1,IF(ProgrammeData[Cost Weighting Factor Description]="Medium",1.2,IF(ProgrammeData[Cost Weighting Factor Description]="High",1.3,IF(ProgrammeData[Cost Weighting Factor Description]="Specialist",1.75,0))))</f>
        <v>1</v>
      </c>
      <c r="V22" s="84">
        <v>608</v>
      </c>
      <c r="W22" s="84">
        <v>209</v>
      </c>
      <c r="X22" s="84">
        <f>ProgrammeData[Qualification Hours in the Funding Year]+ProgrammeData[Non-Qualification Hours in the Funding Year]</f>
        <v>817</v>
      </c>
      <c r="Y22"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22" s="133">
        <f>ROUND(IF(ProgrammeData[[#This Row],[Funding Band]]="Band 1",ProgrammeData[[#This Row],[Total Hours in the Funding Year]]/600,1),7)</f>
        <v>1</v>
      </c>
      <c r="AA22"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22" s="84">
        <f>ProgrammeData[[#This Row],[Weighting Multiplier]]*ProgrammeData[[#This Row],[Disadvantage Uplift Factor]]</f>
        <v>600</v>
      </c>
      <c r="AC22" s="85">
        <f>ProgrammeData[[#This Row],[Weighting Multiplier]]*ProgrammeData[[#This Row],[Cost Weighting Factor Value]]</f>
        <v>600</v>
      </c>
      <c r="AD22" s="85" t="str">
        <f>IF(ISNONTEXT(VLOOKUP(ProgrammeData[[#This Row],[Student Reference]],Comments!$B$7:$C$1500,2,0)),"",VLOOKUP(ProgrammeData[[#This Row],[Student Reference]],Comments!$B$7:$C$1500,2,0))</f>
        <v/>
      </c>
    </row>
    <row r="23" spans="1:30" x14ac:dyDescent="0.4">
      <c r="A23" s="85" t="s">
        <v>392</v>
      </c>
      <c r="B23" s="86">
        <v>16</v>
      </c>
      <c r="C23" s="131">
        <v>1</v>
      </c>
      <c r="D23" s="85" t="s">
        <v>209</v>
      </c>
      <c r="E23" s="85" t="s">
        <v>209</v>
      </c>
      <c r="F23" s="85" t="s">
        <v>210</v>
      </c>
      <c r="G23" s="85" t="s">
        <v>210</v>
      </c>
      <c r="H23" s="84">
        <v>0</v>
      </c>
      <c r="I23" s="84">
        <v>0</v>
      </c>
      <c r="J23" s="84">
        <f>ProgrammeData[[#This Row],[English Instance]]+ProgrammeData[[#This Row],[Maths Instance]]</f>
        <v>0</v>
      </c>
      <c r="K23" s="84" t="s">
        <v>211</v>
      </c>
      <c r="L23" s="84" t="s">
        <v>212</v>
      </c>
      <c r="M23" s="84" t="s">
        <v>209</v>
      </c>
      <c r="N23" s="132" t="s">
        <v>213</v>
      </c>
      <c r="O23" s="132" t="s">
        <v>64</v>
      </c>
      <c r="P23" s="132" t="s">
        <v>65</v>
      </c>
      <c r="Q23" s="132" t="s">
        <v>65</v>
      </c>
      <c r="R23" s="85" t="s">
        <v>213</v>
      </c>
      <c r="S23" s="85" t="s">
        <v>214</v>
      </c>
      <c r="T23" s="133">
        <f>IF(ProgrammeData[Cost Weighting Factor Description]="Base",1,IF(ProgrammeData[Cost Weighting Factor Description]="Medium",1.2,IF(ProgrammeData[Cost Weighting Factor Description]="High",1.3,IF(ProgrammeData[Cost Weighting Factor Description]="Specialist",1.75,0))))</f>
        <v>1</v>
      </c>
      <c r="V23" s="84">
        <v>608</v>
      </c>
      <c r="W23" s="84">
        <v>190</v>
      </c>
      <c r="X23" s="84">
        <f>ProgrammeData[Qualification Hours in the Funding Year]+ProgrammeData[Non-Qualification Hours in the Funding Year]</f>
        <v>798</v>
      </c>
      <c r="Y23"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23" s="133">
        <f>ROUND(IF(ProgrammeData[[#This Row],[Funding Band]]="Band 1",ProgrammeData[[#This Row],[Total Hours in the Funding Year]]/600,1),7)</f>
        <v>1</v>
      </c>
      <c r="AA23"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23" s="84">
        <f>ProgrammeData[[#This Row],[Weighting Multiplier]]*ProgrammeData[[#This Row],[Disadvantage Uplift Factor]]</f>
        <v>600</v>
      </c>
      <c r="AC23" s="85">
        <f>ProgrammeData[[#This Row],[Weighting Multiplier]]*ProgrammeData[[#This Row],[Cost Weighting Factor Value]]</f>
        <v>600</v>
      </c>
      <c r="AD23" s="85" t="str">
        <f>IF(ISNONTEXT(VLOOKUP(ProgrammeData[[#This Row],[Student Reference]],Comments!$B$7:$C$1500,2,0)),"",VLOOKUP(ProgrammeData[[#This Row],[Student Reference]],Comments!$B$7:$C$1500,2,0))</f>
        <v/>
      </c>
    </row>
    <row r="24" spans="1:30" x14ac:dyDescent="0.4">
      <c r="A24" s="85" t="s">
        <v>393</v>
      </c>
      <c r="B24" s="86">
        <v>17</v>
      </c>
      <c r="C24" s="131">
        <v>1</v>
      </c>
      <c r="D24" s="85" t="s">
        <v>209</v>
      </c>
      <c r="E24" s="85" t="s">
        <v>209</v>
      </c>
      <c r="F24" s="85" t="s">
        <v>210</v>
      </c>
      <c r="G24" s="85" t="s">
        <v>210</v>
      </c>
      <c r="H24" s="84">
        <v>0</v>
      </c>
      <c r="I24" s="84">
        <v>1</v>
      </c>
      <c r="J24" s="84">
        <f>ProgrammeData[[#This Row],[English Instance]]+ProgrammeData[[#This Row],[Maths Instance]]</f>
        <v>1</v>
      </c>
      <c r="K24" s="84" t="s">
        <v>211</v>
      </c>
      <c r="L24" s="84" t="s">
        <v>211</v>
      </c>
      <c r="M24" s="84" t="s">
        <v>209</v>
      </c>
      <c r="N24" s="132" t="s">
        <v>216</v>
      </c>
      <c r="O24" s="132" t="s">
        <v>134</v>
      </c>
      <c r="P24" s="132" t="s">
        <v>86</v>
      </c>
      <c r="Q24" s="132" t="s">
        <v>86</v>
      </c>
      <c r="R24" s="85" t="s">
        <v>115</v>
      </c>
      <c r="S24" s="85" t="s">
        <v>214</v>
      </c>
      <c r="T24" s="133">
        <f>IF(ProgrammeData[Cost Weighting Factor Description]="Base",1,IF(ProgrammeData[Cost Weighting Factor Description]="Medium",1.2,IF(ProgrammeData[Cost Weighting Factor Description]="High",1.3,IF(ProgrammeData[Cost Weighting Factor Description]="Specialist",1.75,0))))</f>
        <v>1</v>
      </c>
      <c r="U24" s="85">
        <v>15.3</v>
      </c>
      <c r="V24" s="84">
        <v>584</v>
      </c>
      <c r="W24" s="84">
        <v>198</v>
      </c>
      <c r="X24" s="84">
        <f>ProgrammeData[Qualification Hours in the Funding Year]+ProgrammeData[Non-Qualification Hours in the Funding Year]</f>
        <v>782</v>
      </c>
      <c r="Y24"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24" s="133">
        <f>ROUND(IF(ProgrammeData[[#This Row],[Funding Band]]="Band 1",ProgrammeData[[#This Row],[Total Hours in the Funding Year]]/600,1),7)</f>
        <v>1</v>
      </c>
      <c r="AA24"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24" s="84">
        <f>ProgrammeData[[#This Row],[Weighting Multiplier]]*ProgrammeData[[#This Row],[Disadvantage Uplift Factor]]</f>
        <v>600</v>
      </c>
      <c r="AC24" s="85">
        <f>ProgrammeData[[#This Row],[Weighting Multiplier]]*ProgrammeData[[#This Row],[Cost Weighting Factor Value]]</f>
        <v>600</v>
      </c>
      <c r="AD24" s="85" t="str">
        <f>IF(ISNONTEXT(VLOOKUP(ProgrammeData[[#This Row],[Student Reference]],Comments!$B$7:$C$1500,2,0)),"",VLOOKUP(ProgrammeData[[#This Row],[Student Reference]],Comments!$B$7:$C$1500,2,0))</f>
        <v/>
      </c>
    </row>
    <row r="25" spans="1:30" x14ac:dyDescent="0.4">
      <c r="A25" s="85" t="s">
        <v>394</v>
      </c>
      <c r="B25" s="86">
        <v>17</v>
      </c>
      <c r="C25" s="131">
        <v>1</v>
      </c>
      <c r="D25" s="85" t="s">
        <v>209</v>
      </c>
      <c r="E25" s="85" t="s">
        <v>209</v>
      </c>
      <c r="F25" s="85" t="s">
        <v>210</v>
      </c>
      <c r="G25" s="85" t="s">
        <v>210</v>
      </c>
      <c r="H25" s="84">
        <v>0</v>
      </c>
      <c r="I25" s="84">
        <v>0</v>
      </c>
      <c r="J25" s="84">
        <f>ProgrammeData[[#This Row],[English Instance]]+ProgrammeData[[#This Row],[Maths Instance]]</f>
        <v>0</v>
      </c>
      <c r="K25" s="84" t="s">
        <v>211</v>
      </c>
      <c r="L25" s="84" t="s">
        <v>212</v>
      </c>
      <c r="M25" s="84" t="s">
        <v>209</v>
      </c>
      <c r="N25" s="132" t="s">
        <v>213</v>
      </c>
      <c r="O25" s="132" t="s">
        <v>85</v>
      </c>
      <c r="P25" s="132" t="s">
        <v>65</v>
      </c>
      <c r="Q25" s="132" t="s">
        <v>86</v>
      </c>
      <c r="R25" s="85" t="s">
        <v>213</v>
      </c>
      <c r="S25" s="85" t="s">
        <v>214</v>
      </c>
      <c r="T25" s="133">
        <f>IF(ProgrammeData[Cost Weighting Factor Description]="Base",1,IF(ProgrammeData[Cost Weighting Factor Description]="Medium",1.2,IF(ProgrammeData[Cost Weighting Factor Description]="High",1.3,IF(ProgrammeData[Cost Weighting Factor Description]="Specialist",1.75,0))))</f>
        <v>1</v>
      </c>
      <c r="V25" s="84">
        <v>432</v>
      </c>
      <c r="W25" s="84">
        <v>198</v>
      </c>
      <c r="X25" s="84">
        <f>ProgrammeData[Qualification Hours in the Funding Year]+ProgrammeData[Non-Qualification Hours in the Funding Year]</f>
        <v>630</v>
      </c>
      <c r="Y25"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25" s="133">
        <f>ROUND(IF(ProgrammeData[[#This Row],[Funding Band]]="Band 1",ProgrammeData[[#This Row],[Total Hours in the Funding Year]]/600,1),7)</f>
        <v>1</v>
      </c>
      <c r="AA25"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25" s="84">
        <f>ProgrammeData[[#This Row],[Weighting Multiplier]]*ProgrammeData[[#This Row],[Disadvantage Uplift Factor]]</f>
        <v>600</v>
      </c>
      <c r="AC25" s="85">
        <f>ProgrammeData[[#This Row],[Weighting Multiplier]]*ProgrammeData[[#This Row],[Cost Weighting Factor Value]]</f>
        <v>600</v>
      </c>
      <c r="AD25" s="85" t="str">
        <f>IF(ISNONTEXT(VLOOKUP(ProgrammeData[[#This Row],[Student Reference]],Comments!$B$7:$C$1500,2,0)),"",VLOOKUP(ProgrammeData[[#This Row],[Student Reference]],Comments!$B$7:$C$1500,2,0))</f>
        <v/>
      </c>
    </row>
    <row r="26" spans="1:30" x14ac:dyDescent="0.4">
      <c r="A26" s="85" t="s">
        <v>395</v>
      </c>
      <c r="B26" s="86">
        <v>17</v>
      </c>
      <c r="C26" s="131">
        <v>1</v>
      </c>
      <c r="D26" s="85" t="s">
        <v>209</v>
      </c>
      <c r="E26" s="85" t="s">
        <v>209</v>
      </c>
      <c r="F26" s="85" t="s">
        <v>210</v>
      </c>
      <c r="G26" s="85" t="s">
        <v>210</v>
      </c>
      <c r="H26" s="84">
        <v>0</v>
      </c>
      <c r="I26" s="84">
        <v>0</v>
      </c>
      <c r="J26" s="84">
        <f>ProgrammeData[[#This Row],[English Instance]]+ProgrammeData[[#This Row],[Maths Instance]]</f>
        <v>0</v>
      </c>
      <c r="K26" s="84" t="s">
        <v>211</v>
      </c>
      <c r="L26" s="84" t="s">
        <v>211</v>
      </c>
      <c r="M26" s="84" t="s">
        <v>209</v>
      </c>
      <c r="N26" s="132" t="s">
        <v>213</v>
      </c>
      <c r="O26" s="132" t="s">
        <v>85</v>
      </c>
      <c r="P26" s="132" t="s">
        <v>65</v>
      </c>
      <c r="Q26" s="132" t="s">
        <v>86</v>
      </c>
      <c r="R26" s="85" t="s">
        <v>213</v>
      </c>
      <c r="S26" s="85" t="s">
        <v>214</v>
      </c>
      <c r="T26" s="133">
        <f>IF(ProgrammeData[Cost Weighting Factor Description]="Base",1,IF(ProgrammeData[Cost Weighting Factor Description]="Medium",1.2,IF(ProgrammeData[Cost Weighting Factor Description]="High",1.3,IF(ProgrammeData[Cost Weighting Factor Description]="Specialist",1.75,0))))</f>
        <v>1</v>
      </c>
      <c r="V26" s="84">
        <v>432</v>
      </c>
      <c r="W26" s="84">
        <v>198</v>
      </c>
      <c r="X26" s="84">
        <f>ProgrammeData[Qualification Hours in the Funding Year]+ProgrammeData[Non-Qualification Hours in the Funding Year]</f>
        <v>630</v>
      </c>
      <c r="Y26"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26" s="133">
        <f>ROUND(IF(ProgrammeData[[#This Row],[Funding Band]]="Band 1",ProgrammeData[[#This Row],[Total Hours in the Funding Year]]/600,1),7)</f>
        <v>1</v>
      </c>
      <c r="AA26"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26" s="84">
        <f>ProgrammeData[[#This Row],[Weighting Multiplier]]*ProgrammeData[[#This Row],[Disadvantage Uplift Factor]]</f>
        <v>600</v>
      </c>
      <c r="AC26" s="85">
        <f>ProgrammeData[[#This Row],[Weighting Multiplier]]*ProgrammeData[[#This Row],[Cost Weighting Factor Value]]</f>
        <v>600</v>
      </c>
      <c r="AD26" s="85" t="str">
        <f>IF(ISNONTEXT(VLOOKUP(ProgrammeData[[#This Row],[Student Reference]],Comments!$B$7:$C$1500,2,0)),"",VLOOKUP(ProgrammeData[[#This Row],[Student Reference]],Comments!$B$7:$C$1500,2,0))</f>
        <v/>
      </c>
    </row>
    <row r="27" spans="1:30" x14ac:dyDescent="0.4">
      <c r="A27" s="85" t="s">
        <v>396</v>
      </c>
      <c r="B27" s="86">
        <v>17</v>
      </c>
      <c r="C27" s="131">
        <v>1</v>
      </c>
      <c r="D27" s="85" t="s">
        <v>209</v>
      </c>
      <c r="E27" s="85" t="s">
        <v>209</v>
      </c>
      <c r="F27" s="85" t="s">
        <v>210</v>
      </c>
      <c r="G27" s="85" t="s">
        <v>210</v>
      </c>
      <c r="H27" s="84">
        <v>0</v>
      </c>
      <c r="I27" s="84">
        <v>0</v>
      </c>
      <c r="J27" s="84">
        <f>ProgrammeData[[#This Row],[English Instance]]+ProgrammeData[[#This Row],[Maths Instance]]</f>
        <v>0</v>
      </c>
      <c r="K27" s="84" t="s">
        <v>211</v>
      </c>
      <c r="L27" s="84" t="s">
        <v>211</v>
      </c>
      <c r="M27" s="84" t="s">
        <v>209</v>
      </c>
      <c r="N27" s="132" t="s">
        <v>213</v>
      </c>
      <c r="O27" s="132" t="s">
        <v>85</v>
      </c>
      <c r="P27" s="132" t="s">
        <v>65</v>
      </c>
      <c r="Q27" s="132" t="s">
        <v>86</v>
      </c>
      <c r="R27" s="85" t="s">
        <v>213</v>
      </c>
      <c r="S27" s="85" t="s">
        <v>214</v>
      </c>
      <c r="T27" s="133">
        <f>IF(ProgrammeData[Cost Weighting Factor Description]="Base",1,IF(ProgrammeData[Cost Weighting Factor Description]="Medium",1.2,IF(ProgrammeData[Cost Weighting Factor Description]="High",1.3,IF(ProgrammeData[Cost Weighting Factor Description]="Specialist",1.75,0))))</f>
        <v>1</v>
      </c>
      <c r="V27" s="84">
        <v>432</v>
      </c>
      <c r="W27" s="84">
        <v>198</v>
      </c>
      <c r="X27" s="84">
        <f>ProgrammeData[Qualification Hours in the Funding Year]+ProgrammeData[Non-Qualification Hours in the Funding Year]</f>
        <v>630</v>
      </c>
      <c r="Y27"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27" s="133">
        <f>ROUND(IF(ProgrammeData[[#This Row],[Funding Band]]="Band 1",ProgrammeData[[#This Row],[Total Hours in the Funding Year]]/600,1),7)</f>
        <v>1</v>
      </c>
      <c r="AA27"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27" s="84">
        <f>ProgrammeData[[#This Row],[Weighting Multiplier]]*ProgrammeData[[#This Row],[Disadvantage Uplift Factor]]</f>
        <v>600</v>
      </c>
      <c r="AC27" s="85">
        <f>ProgrammeData[[#This Row],[Weighting Multiplier]]*ProgrammeData[[#This Row],[Cost Weighting Factor Value]]</f>
        <v>600</v>
      </c>
      <c r="AD27" s="85" t="str">
        <f>IF(ISNONTEXT(VLOOKUP(ProgrammeData[[#This Row],[Student Reference]],Comments!$B$7:$C$1500,2,0)),"",VLOOKUP(ProgrammeData[[#This Row],[Student Reference]],Comments!$B$7:$C$1500,2,0))</f>
        <v/>
      </c>
    </row>
    <row r="28" spans="1:30" x14ac:dyDescent="0.4">
      <c r="A28" s="85" t="s">
        <v>397</v>
      </c>
      <c r="B28" s="86">
        <v>16</v>
      </c>
      <c r="C28" s="131">
        <v>1</v>
      </c>
      <c r="D28" s="85" t="s">
        <v>209</v>
      </c>
      <c r="E28" s="85" t="s">
        <v>209</v>
      </c>
      <c r="F28" s="85" t="s">
        <v>210</v>
      </c>
      <c r="G28" s="85" t="s">
        <v>210</v>
      </c>
      <c r="H28" s="84">
        <v>0</v>
      </c>
      <c r="I28" s="84">
        <v>0</v>
      </c>
      <c r="J28" s="84">
        <f>ProgrammeData[[#This Row],[English Instance]]+ProgrammeData[[#This Row],[Maths Instance]]</f>
        <v>0</v>
      </c>
      <c r="K28" s="84" t="s">
        <v>211</v>
      </c>
      <c r="L28" s="84" t="s">
        <v>212</v>
      </c>
      <c r="M28" s="84" t="s">
        <v>209</v>
      </c>
      <c r="N28" s="132" t="s">
        <v>213</v>
      </c>
      <c r="O28" s="132" t="s">
        <v>64</v>
      </c>
      <c r="P28" s="132" t="s">
        <v>65</v>
      </c>
      <c r="Q28" s="132" t="s">
        <v>65</v>
      </c>
      <c r="R28" s="85" t="s">
        <v>213</v>
      </c>
      <c r="S28" s="85" t="s">
        <v>214</v>
      </c>
      <c r="T28" s="133">
        <f>IF(ProgrammeData[Cost Weighting Factor Description]="Base",1,IF(ProgrammeData[Cost Weighting Factor Description]="Medium",1.2,IF(ProgrammeData[Cost Weighting Factor Description]="High",1.3,IF(ProgrammeData[Cost Weighting Factor Description]="Specialist",1.75,0))))</f>
        <v>1</v>
      </c>
      <c r="V28" s="84">
        <v>608</v>
      </c>
      <c r="W28" s="84">
        <v>209</v>
      </c>
      <c r="X28" s="84">
        <f>ProgrammeData[Qualification Hours in the Funding Year]+ProgrammeData[Non-Qualification Hours in the Funding Year]</f>
        <v>817</v>
      </c>
      <c r="Y28"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28" s="133">
        <f>ROUND(IF(ProgrammeData[[#This Row],[Funding Band]]="Band 1",ProgrammeData[[#This Row],[Total Hours in the Funding Year]]/600,1),7)</f>
        <v>1</v>
      </c>
      <c r="AA28"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28" s="84">
        <f>ProgrammeData[[#This Row],[Weighting Multiplier]]*ProgrammeData[[#This Row],[Disadvantage Uplift Factor]]</f>
        <v>600</v>
      </c>
      <c r="AC28" s="85">
        <f>ProgrammeData[[#This Row],[Weighting Multiplier]]*ProgrammeData[[#This Row],[Cost Weighting Factor Value]]</f>
        <v>600</v>
      </c>
      <c r="AD28" s="85" t="str">
        <f>IF(ISNONTEXT(VLOOKUP(ProgrammeData[[#This Row],[Student Reference]],Comments!$B$7:$C$1500,2,0)),"",VLOOKUP(ProgrammeData[[#This Row],[Student Reference]],Comments!$B$7:$C$1500,2,0))</f>
        <v/>
      </c>
    </row>
    <row r="29" spans="1:30" x14ac:dyDescent="0.4">
      <c r="A29" s="85" t="s">
        <v>398</v>
      </c>
      <c r="B29" s="86">
        <v>16</v>
      </c>
      <c r="C29" s="131">
        <v>1</v>
      </c>
      <c r="D29" s="85" t="s">
        <v>209</v>
      </c>
      <c r="E29" s="85" t="s">
        <v>210</v>
      </c>
      <c r="F29" s="85" t="s">
        <v>210</v>
      </c>
      <c r="G29" s="85" t="s">
        <v>210</v>
      </c>
      <c r="H29" s="84">
        <v>0</v>
      </c>
      <c r="I29" s="84">
        <v>0</v>
      </c>
      <c r="J29" s="84">
        <f>ProgrammeData[[#This Row],[English Instance]]+ProgrammeData[[#This Row],[Maths Instance]]</f>
        <v>0</v>
      </c>
      <c r="K29" s="84" t="s">
        <v>211</v>
      </c>
      <c r="L29" s="84" t="s">
        <v>211</v>
      </c>
      <c r="M29" s="84" t="s">
        <v>209</v>
      </c>
      <c r="N29" s="132" t="s">
        <v>213</v>
      </c>
      <c r="O29" s="132" t="s">
        <v>143</v>
      </c>
      <c r="P29" s="132" t="s">
        <v>65</v>
      </c>
      <c r="Q29" s="132" t="s">
        <v>144</v>
      </c>
      <c r="R29" s="85" t="s">
        <v>213</v>
      </c>
      <c r="S29" s="85" t="s">
        <v>214</v>
      </c>
      <c r="T29" s="133">
        <f>IF(ProgrammeData[Cost Weighting Factor Description]="Base",1,IF(ProgrammeData[Cost Weighting Factor Description]="Medium",1.2,IF(ProgrammeData[Cost Weighting Factor Description]="High",1.3,IF(ProgrammeData[Cost Weighting Factor Description]="Specialist",1.75,0))))</f>
        <v>1</v>
      </c>
      <c r="V29" s="84">
        <v>608</v>
      </c>
      <c r="W29" s="84">
        <v>209</v>
      </c>
      <c r="X29" s="84">
        <f>ProgrammeData[Qualification Hours in the Funding Year]+ProgrammeData[Non-Qualification Hours in the Funding Year]</f>
        <v>817</v>
      </c>
      <c r="Y29"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29" s="133">
        <f>ROUND(IF(ProgrammeData[[#This Row],[Funding Band]]="Band 1",ProgrammeData[[#This Row],[Total Hours in the Funding Year]]/600,1),7)</f>
        <v>1</v>
      </c>
      <c r="AA29"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29" s="84">
        <f>ProgrammeData[[#This Row],[Weighting Multiplier]]*ProgrammeData[[#This Row],[Disadvantage Uplift Factor]]</f>
        <v>600</v>
      </c>
      <c r="AC29" s="85">
        <f>ProgrammeData[[#This Row],[Weighting Multiplier]]*ProgrammeData[[#This Row],[Cost Weighting Factor Value]]</f>
        <v>600</v>
      </c>
      <c r="AD29" s="85" t="str">
        <f>IF(ISNONTEXT(VLOOKUP(ProgrammeData[[#This Row],[Student Reference]],Comments!$B$7:$C$1500,2,0)),"",VLOOKUP(ProgrammeData[[#This Row],[Student Reference]],Comments!$B$7:$C$1500,2,0))</f>
        <v/>
      </c>
    </row>
    <row r="30" spans="1:30" x14ac:dyDescent="0.4">
      <c r="A30" s="85" t="s">
        <v>399</v>
      </c>
      <c r="B30" s="86">
        <v>16</v>
      </c>
      <c r="C30" s="131">
        <v>1</v>
      </c>
      <c r="D30" s="85" t="s">
        <v>209</v>
      </c>
      <c r="E30" s="85" t="s">
        <v>209</v>
      </c>
      <c r="F30" s="85" t="s">
        <v>210</v>
      </c>
      <c r="G30" s="85" t="s">
        <v>210</v>
      </c>
      <c r="H30" s="84">
        <v>0</v>
      </c>
      <c r="I30" s="84">
        <v>0</v>
      </c>
      <c r="J30" s="84">
        <f>ProgrammeData[[#This Row],[English Instance]]+ProgrammeData[[#This Row],[Maths Instance]]</f>
        <v>0</v>
      </c>
      <c r="K30" s="84" t="s">
        <v>211</v>
      </c>
      <c r="L30" s="84" t="s">
        <v>211</v>
      </c>
      <c r="M30" s="84" t="s">
        <v>209</v>
      </c>
      <c r="N30" s="132" t="s">
        <v>213</v>
      </c>
      <c r="O30" s="132" t="s">
        <v>64</v>
      </c>
      <c r="P30" s="132" t="s">
        <v>65</v>
      </c>
      <c r="Q30" s="132" t="s">
        <v>65</v>
      </c>
      <c r="R30" s="85" t="s">
        <v>213</v>
      </c>
      <c r="S30" s="85" t="s">
        <v>214</v>
      </c>
      <c r="T30" s="133">
        <f>IF(ProgrammeData[Cost Weighting Factor Description]="Base",1,IF(ProgrammeData[Cost Weighting Factor Description]="Medium",1.2,IF(ProgrammeData[Cost Weighting Factor Description]="High",1.3,IF(ProgrammeData[Cost Weighting Factor Description]="Specialist",1.75,0))))</f>
        <v>1</v>
      </c>
      <c r="V30" s="84">
        <v>608</v>
      </c>
      <c r="W30" s="84">
        <v>209</v>
      </c>
      <c r="X30" s="84">
        <f>ProgrammeData[Qualification Hours in the Funding Year]+ProgrammeData[Non-Qualification Hours in the Funding Year]</f>
        <v>817</v>
      </c>
      <c r="Y30"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30" s="133">
        <f>ROUND(IF(ProgrammeData[[#This Row],[Funding Band]]="Band 1",ProgrammeData[[#This Row],[Total Hours in the Funding Year]]/600,1),7)</f>
        <v>1</v>
      </c>
      <c r="AA30"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30" s="84">
        <f>ProgrammeData[[#This Row],[Weighting Multiplier]]*ProgrammeData[[#This Row],[Disadvantage Uplift Factor]]</f>
        <v>600</v>
      </c>
      <c r="AC30" s="85">
        <f>ProgrammeData[[#This Row],[Weighting Multiplier]]*ProgrammeData[[#This Row],[Cost Weighting Factor Value]]</f>
        <v>600</v>
      </c>
      <c r="AD30" s="85" t="str">
        <f>IF(ISNONTEXT(VLOOKUP(ProgrammeData[[#This Row],[Student Reference]],Comments!$B$7:$C$1500,2,0)),"",VLOOKUP(ProgrammeData[[#This Row],[Student Reference]],Comments!$B$7:$C$1500,2,0))</f>
        <v/>
      </c>
    </row>
    <row r="31" spans="1:30" x14ac:dyDescent="0.4">
      <c r="A31" s="85" t="s">
        <v>400</v>
      </c>
      <c r="B31" s="86">
        <v>17</v>
      </c>
      <c r="C31" s="131">
        <v>1</v>
      </c>
      <c r="D31" s="85" t="s">
        <v>209</v>
      </c>
      <c r="E31" s="85" t="s">
        <v>209</v>
      </c>
      <c r="F31" s="85" t="s">
        <v>210</v>
      </c>
      <c r="G31" s="85" t="s">
        <v>210</v>
      </c>
      <c r="H31" s="84">
        <v>0</v>
      </c>
      <c r="I31" s="84">
        <v>1</v>
      </c>
      <c r="J31" s="84">
        <f>ProgrammeData[[#This Row],[English Instance]]+ProgrammeData[[#This Row],[Maths Instance]]</f>
        <v>1</v>
      </c>
      <c r="K31" s="84" t="s">
        <v>211</v>
      </c>
      <c r="L31" s="84" t="s">
        <v>212</v>
      </c>
      <c r="M31" s="84" t="s">
        <v>209</v>
      </c>
      <c r="N31" s="132" t="s">
        <v>213</v>
      </c>
      <c r="O31" s="132" t="s">
        <v>124</v>
      </c>
      <c r="P31" s="132" t="s">
        <v>65</v>
      </c>
      <c r="Q31" s="132" t="s">
        <v>65</v>
      </c>
      <c r="R31" s="85" t="s">
        <v>213</v>
      </c>
      <c r="S31" s="85" t="s">
        <v>214</v>
      </c>
      <c r="T31" s="133">
        <f>IF(ProgrammeData[Cost Weighting Factor Description]="Base",1,IF(ProgrammeData[Cost Weighting Factor Description]="Medium",1.2,IF(ProgrammeData[Cost Weighting Factor Description]="High",1.3,IF(ProgrammeData[Cost Weighting Factor Description]="Specialist",1.75,0))))</f>
        <v>1</v>
      </c>
      <c r="V31" s="84">
        <v>608</v>
      </c>
      <c r="W31" s="84">
        <v>209</v>
      </c>
      <c r="X31" s="84">
        <f>ProgrammeData[Qualification Hours in the Funding Year]+ProgrammeData[Non-Qualification Hours in the Funding Year]</f>
        <v>817</v>
      </c>
      <c r="Y31"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31" s="133">
        <f>ROUND(IF(ProgrammeData[[#This Row],[Funding Band]]="Band 1",ProgrammeData[[#This Row],[Total Hours in the Funding Year]]/600,1),7)</f>
        <v>1</v>
      </c>
      <c r="AA31"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31" s="84">
        <f>ProgrammeData[[#This Row],[Weighting Multiplier]]*ProgrammeData[[#This Row],[Disadvantage Uplift Factor]]</f>
        <v>600</v>
      </c>
      <c r="AC31" s="85">
        <f>ProgrammeData[[#This Row],[Weighting Multiplier]]*ProgrammeData[[#This Row],[Cost Weighting Factor Value]]</f>
        <v>600</v>
      </c>
      <c r="AD31" s="85" t="str">
        <f>IF(ISNONTEXT(VLOOKUP(ProgrammeData[[#This Row],[Student Reference]],Comments!$B$7:$C$1500,2,0)),"",VLOOKUP(ProgrammeData[[#This Row],[Student Reference]],Comments!$B$7:$C$1500,2,0))</f>
        <v/>
      </c>
    </row>
    <row r="32" spans="1:30" x14ac:dyDescent="0.4">
      <c r="A32" s="85" t="s">
        <v>401</v>
      </c>
      <c r="B32" s="86">
        <v>16</v>
      </c>
      <c r="C32" s="131">
        <v>1</v>
      </c>
      <c r="D32" s="85" t="s">
        <v>209</v>
      </c>
      <c r="E32" s="85" t="s">
        <v>209</v>
      </c>
      <c r="F32" s="85" t="s">
        <v>209</v>
      </c>
      <c r="G32" s="85" t="s">
        <v>210</v>
      </c>
      <c r="H32" s="84">
        <v>0</v>
      </c>
      <c r="I32" s="84">
        <v>0</v>
      </c>
      <c r="J32" s="84">
        <f>ProgrammeData[[#This Row],[English Instance]]+ProgrammeData[[#This Row],[Maths Instance]]</f>
        <v>0</v>
      </c>
      <c r="K32" s="84" t="s">
        <v>211</v>
      </c>
      <c r="L32" s="84" t="s">
        <v>211</v>
      </c>
      <c r="M32" s="84" t="s">
        <v>209</v>
      </c>
      <c r="N32" s="132" t="s">
        <v>216</v>
      </c>
      <c r="O32" s="132" t="s">
        <v>145</v>
      </c>
      <c r="P32" s="132" t="s">
        <v>146</v>
      </c>
      <c r="Q32" s="132" t="s">
        <v>127</v>
      </c>
      <c r="R32" s="85" t="s">
        <v>77</v>
      </c>
      <c r="S32" s="85" t="s">
        <v>214</v>
      </c>
      <c r="T32" s="133">
        <f>IF(ProgrammeData[Cost Weighting Factor Description]="Base",1,IF(ProgrammeData[Cost Weighting Factor Description]="Medium",1.2,IF(ProgrammeData[Cost Weighting Factor Description]="High",1.3,IF(ProgrammeData[Cost Weighting Factor Description]="Specialist",1.75,0))))</f>
        <v>1</v>
      </c>
      <c r="U32" s="85">
        <v>15.3</v>
      </c>
      <c r="V32" s="84">
        <v>456</v>
      </c>
      <c r="W32" s="84">
        <v>209</v>
      </c>
      <c r="X32" s="84">
        <f>ProgrammeData[Qualification Hours in the Funding Year]+ProgrammeData[Non-Qualification Hours in the Funding Year]</f>
        <v>665</v>
      </c>
      <c r="Y32"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32" s="133">
        <f>ROUND(IF(ProgrammeData[[#This Row],[Funding Band]]="Band 1",ProgrammeData[[#This Row],[Total Hours in the Funding Year]]/600,1),7)</f>
        <v>1</v>
      </c>
      <c r="AA32"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32" s="84">
        <f>ProgrammeData[[#This Row],[Weighting Multiplier]]*ProgrammeData[[#This Row],[Disadvantage Uplift Factor]]</f>
        <v>600</v>
      </c>
      <c r="AC32" s="85">
        <f>ProgrammeData[[#This Row],[Weighting Multiplier]]*ProgrammeData[[#This Row],[Cost Weighting Factor Value]]</f>
        <v>600</v>
      </c>
      <c r="AD32" s="85" t="str">
        <f>IF(ISNONTEXT(VLOOKUP(ProgrammeData[[#This Row],[Student Reference]],Comments!$B$7:$C$1500,2,0)),"",VLOOKUP(ProgrammeData[[#This Row],[Student Reference]],Comments!$B$7:$C$1500,2,0))</f>
        <v/>
      </c>
    </row>
    <row r="33" spans="1:30" x14ac:dyDescent="0.4">
      <c r="A33" s="85" t="s">
        <v>402</v>
      </c>
      <c r="B33" s="86">
        <v>17</v>
      </c>
      <c r="C33" s="131">
        <v>1</v>
      </c>
      <c r="D33" s="85" t="s">
        <v>209</v>
      </c>
      <c r="E33" s="85" t="s">
        <v>209</v>
      </c>
      <c r="F33" s="85" t="s">
        <v>210</v>
      </c>
      <c r="G33" s="85" t="s">
        <v>210</v>
      </c>
      <c r="H33" s="84">
        <v>0</v>
      </c>
      <c r="I33" s="84">
        <v>0</v>
      </c>
      <c r="J33" s="84">
        <f>ProgrammeData[[#This Row],[English Instance]]+ProgrammeData[[#This Row],[Maths Instance]]</f>
        <v>0</v>
      </c>
      <c r="K33" s="84" t="s">
        <v>211</v>
      </c>
      <c r="L33" s="84" t="s">
        <v>211</v>
      </c>
      <c r="M33" s="84" t="s">
        <v>209</v>
      </c>
      <c r="N33" s="132" t="s">
        <v>216</v>
      </c>
      <c r="O33" s="132" t="s">
        <v>147</v>
      </c>
      <c r="P33" s="132" t="s">
        <v>65</v>
      </c>
      <c r="Q33" s="132" t="s">
        <v>86</v>
      </c>
      <c r="R33" s="85" t="s">
        <v>115</v>
      </c>
      <c r="S33" s="85" t="s">
        <v>214</v>
      </c>
      <c r="T33" s="133">
        <f>IF(ProgrammeData[Cost Weighting Factor Description]="Base",1,IF(ProgrammeData[Cost Weighting Factor Description]="Medium",1.2,IF(ProgrammeData[Cost Weighting Factor Description]="High",1.3,IF(ProgrammeData[Cost Weighting Factor Description]="Specialist",1.75,0))))</f>
        <v>1</v>
      </c>
      <c r="U33" s="85">
        <v>15.3</v>
      </c>
      <c r="V33" s="84">
        <v>440</v>
      </c>
      <c r="W33" s="84">
        <v>198</v>
      </c>
      <c r="X33" s="84">
        <f>ProgrammeData[Qualification Hours in the Funding Year]+ProgrammeData[Non-Qualification Hours in the Funding Year]</f>
        <v>638</v>
      </c>
      <c r="Y33"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33" s="133">
        <f>ROUND(IF(ProgrammeData[[#This Row],[Funding Band]]="Band 1",ProgrammeData[[#This Row],[Total Hours in the Funding Year]]/600,1),7)</f>
        <v>1</v>
      </c>
      <c r="AA33"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33" s="84">
        <f>ProgrammeData[[#This Row],[Weighting Multiplier]]*ProgrammeData[[#This Row],[Disadvantage Uplift Factor]]</f>
        <v>600</v>
      </c>
      <c r="AC33" s="85">
        <f>ProgrammeData[[#This Row],[Weighting Multiplier]]*ProgrammeData[[#This Row],[Cost Weighting Factor Value]]</f>
        <v>600</v>
      </c>
      <c r="AD33" s="85" t="str">
        <f>IF(ISNONTEXT(VLOOKUP(ProgrammeData[[#This Row],[Student Reference]],Comments!$B$7:$C$1500,2,0)),"",VLOOKUP(ProgrammeData[[#This Row],[Student Reference]],Comments!$B$7:$C$1500,2,0))</f>
        <v/>
      </c>
    </row>
    <row r="34" spans="1:30" x14ac:dyDescent="0.4">
      <c r="A34" s="85" t="s">
        <v>403</v>
      </c>
      <c r="B34" s="86">
        <v>18</v>
      </c>
      <c r="C34" s="131">
        <v>1</v>
      </c>
      <c r="D34" s="85" t="s">
        <v>209</v>
      </c>
      <c r="E34" s="85" t="s">
        <v>209</v>
      </c>
      <c r="F34" s="85" t="s">
        <v>210</v>
      </c>
      <c r="G34" s="85" t="s">
        <v>210</v>
      </c>
      <c r="H34" s="84">
        <v>0</v>
      </c>
      <c r="I34" s="84">
        <v>0</v>
      </c>
      <c r="J34" s="84">
        <f>ProgrammeData[[#This Row],[English Instance]]+ProgrammeData[[#This Row],[Maths Instance]]</f>
        <v>0</v>
      </c>
      <c r="K34" s="84" t="s">
        <v>211</v>
      </c>
      <c r="L34" s="84" t="s">
        <v>211</v>
      </c>
      <c r="M34" s="84" t="s">
        <v>209</v>
      </c>
      <c r="N34" s="132" t="s">
        <v>213</v>
      </c>
      <c r="O34" s="132" t="s">
        <v>85</v>
      </c>
      <c r="P34" s="132" t="s">
        <v>65</v>
      </c>
      <c r="Q34" s="132" t="s">
        <v>86</v>
      </c>
      <c r="R34" s="85" t="s">
        <v>213</v>
      </c>
      <c r="S34" s="85" t="s">
        <v>214</v>
      </c>
      <c r="T34" s="133">
        <f>IF(ProgrammeData[Cost Weighting Factor Description]="Base",1,IF(ProgrammeData[Cost Weighting Factor Description]="Medium",1.2,IF(ProgrammeData[Cost Weighting Factor Description]="High",1.3,IF(ProgrammeData[Cost Weighting Factor Description]="Specialist",1.75,0))))</f>
        <v>1</v>
      </c>
      <c r="V34" s="84">
        <v>432</v>
      </c>
      <c r="W34" s="84">
        <v>198</v>
      </c>
      <c r="X34" s="84">
        <f>ProgrammeData[Qualification Hours in the Funding Year]+ProgrammeData[Non-Qualification Hours in the Funding Year]</f>
        <v>630</v>
      </c>
      <c r="Y34"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Z34" s="133">
        <f>ROUND(IF(ProgrammeData[[#This Row],[Funding Band]]="Band 1",ProgrammeData[[#This Row],[Total Hours in the Funding Year]]/600,1),7)</f>
        <v>1</v>
      </c>
      <c r="AA34"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B34" s="84">
        <f>ProgrammeData[[#This Row],[Weighting Multiplier]]*ProgrammeData[[#This Row],[Disadvantage Uplift Factor]]</f>
        <v>495</v>
      </c>
      <c r="AC34" s="85">
        <f>ProgrammeData[[#This Row],[Weighting Multiplier]]*ProgrammeData[[#This Row],[Cost Weighting Factor Value]]</f>
        <v>495</v>
      </c>
      <c r="AD34" s="85" t="str">
        <f>IF(ISNONTEXT(VLOOKUP(ProgrammeData[[#This Row],[Student Reference]],Comments!$B$7:$C$1500,2,0)),"",VLOOKUP(ProgrammeData[[#This Row],[Student Reference]],Comments!$B$7:$C$1500,2,0))</f>
        <v/>
      </c>
    </row>
    <row r="35" spans="1:30" x14ac:dyDescent="0.4">
      <c r="A35" s="85" t="s">
        <v>404</v>
      </c>
      <c r="B35" s="86">
        <v>17</v>
      </c>
      <c r="C35" s="131">
        <v>1</v>
      </c>
      <c r="D35" s="85" t="s">
        <v>209</v>
      </c>
      <c r="E35" s="85" t="s">
        <v>209</v>
      </c>
      <c r="F35" s="85" t="s">
        <v>210</v>
      </c>
      <c r="G35" s="85" t="s">
        <v>210</v>
      </c>
      <c r="H35" s="84">
        <v>0</v>
      </c>
      <c r="I35" s="84">
        <v>0</v>
      </c>
      <c r="J35" s="84">
        <f>ProgrammeData[[#This Row],[English Instance]]+ProgrammeData[[#This Row],[Maths Instance]]</f>
        <v>0</v>
      </c>
      <c r="K35" s="84" t="s">
        <v>211</v>
      </c>
      <c r="L35" s="84" t="s">
        <v>211</v>
      </c>
      <c r="M35" s="84" t="s">
        <v>209</v>
      </c>
      <c r="N35" s="132" t="s">
        <v>216</v>
      </c>
      <c r="O35" s="132" t="s">
        <v>85</v>
      </c>
      <c r="P35" s="132" t="s">
        <v>86</v>
      </c>
      <c r="Q35" s="132" t="s">
        <v>86</v>
      </c>
      <c r="R35" s="85" t="s">
        <v>115</v>
      </c>
      <c r="S35" s="85" t="s">
        <v>214</v>
      </c>
      <c r="T35" s="133">
        <f>IF(ProgrammeData[Cost Weighting Factor Description]="Base",1,IF(ProgrammeData[Cost Weighting Factor Description]="Medium",1.2,IF(ProgrammeData[Cost Weighting Factor Description]="High",1.3,IF(ProgrammeData[Cost Weighting Factor Description]="Specialist",1.75,0))))</f>
        <v>1</v>
      </c>
      <c r="U35" s="85">
        <v>15.3</v>
      </c>
      <c r="V35" s="84">
        <v>432</v>
      </c>
      <c r="W35" s="84">
        <v>198</v>
      </c>
      <c r="X35" s="84">
        <f>ProgrammeData[Qualification Hours in the Funding Year]+ProgrammeData[Non-Qualification Hours in the Funding Year]</f>
        <v>630</v>
      </c>
      <c r="Y35"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35" s="133">
        <f>ROUND(IF(ProgrammeData[[#This Row],[Funding Band]]="Band 1",ProgrammeData[[#This Row],[Total Hours in the Funding Year]]/600,1),7)</f>
        <v>1</v>
      </c>
      <c r="AA35"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35" s="84">
        <f>ProgrammeData[[#This Row],[Weighting Multiplier]]*ProgrammeData[[#This Row],[Disadvantage Uplift Factor]]</f>
        <v>600</v>
      </c>
      <c r="AC35" s="85">
        <f>ProgrammeData[[#This Row],[Weighting Multiplier]]*ProgrammeData[[#This Row],[Cost Weighting Factor Value]]</f>
        <v>600</v>
      </c>
      <c r="AD35" s="85" t="str">
        <f>IF(ISNONTEXT(VLOOKUP(ProgrammeData[[#This Row],[Student Reference]],Comments!$B$7:$C$1500,2,0)),"",VLOOKUP(ProgrammeData[[#This Row],[Student Reference]],Comments!$B$7:$C$1500,2,0))</f>
        <v/>
      </c>
    </row>
    <row r="36" spans="1:30" x14ac:dyDescent="0.4">
      <c r="A36" s="85" t="s">
        <v>405</v>
      </c>
      <c r="B36" s="86">
        <v>16</v>
      </c>
      <c r="C36" s="131">
        <v>1</v>
      </c>
      <c r="D36" s="85" t="s">
        <v>209</v>
      </c>
      <c r="E36" s="85" t="s">
        <v>209</v>
      </c>
      <c r="F36" s="85" t="s">
        <v>210</v>
      </c>
      <c r="G36" s="85" t="s">
        <v>210</v>
      </c>
      <c r="H36" s="84">
        <v>0</v>
      </c>
      <c r="I36" s="84">
        <v>0</v>
      </c>
      <c r="J36" s="84">
        <f>ProgrammeData[[#This Row],[English Instance]]+ProgrammeData[[#This Row],[Maths Instance]]</f>
        <v>0</v>
      </c>
      <c r="K36" s="84" t="s">
        <v>211</v>
      </c>
      <c r="L36" s="84" t="s">
        <v>211</v>
      </c>
      <c r="M36" s="84" t="s">
        <v>209</v>
      </c>
      <c r="N36" s="132" t="s">
        <v>216</v>
      </c>
      <c r="O36" s="132" t="s">
        <v>64</v>
      </c>
      <c r="P36" s="132" t="s">
        <v>148</v>
      </c>
      <c r="R36" s="85" t="s">
        <v>77</v>
      </c>
      <c r="S36" s="85" t="s">
        <v>214</v>
      </c>
      <c r="T36" s="133">
        <f>IF(ProgrammeData[Cost Weighting Factor Description]="Base",1,IF(ProgrammeData[Cost Weighting Factor Description]="Medium",1.2,IF(ProgrammeData[Cost Weighting Factor Description]="High",1.3,IF(ProgrammeData[Cost Weighting Factor Description]="Specialist",1.75,0))))</f>
        <v>1</v>
      </c>
      <c r="U36" s="85">
        <v>15.3</v>
      </c>
      <c r="V36" s="84">
        <v>608</v>
      </c>
      <c r="W36" s="84">
        <v>209</v>
      </c>
      <c r="X36" s="84">
        <f>ProgrammeData[Qualification Hours in the Funding Year]+ProgrammeData[Non-Qualification Hours in the Funding Year]</f>
        <v>817</v>
      </c>
      <c r="Y36"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36" s="133">
        <f>ROUND(IF(ProgrammeData[[#This Row],[Funding Band]]="Band 1",ProgrammeData[[#This Row],[Total Hours in the Funding Year]]/600,1),7)</f>
        <v>1</v>
      </c>
      <c r="AA36"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36" s="84">
        <f>ProgrammeData[[#This Row],[Weighting Multiplier]]*ProgrammeData[[#This Row],[Disadvantage Uplift Factor]]</f>
        <v>600</v>
      </c>
      <c r="AC36" s="85">
        <f>ProgrammeData[[#This Row],[Weighting Multiplier]]*ProgrammeData[[#This Row],[Cost Weighting Factor Value]]</f>
        <v>600</v>
      </c>
      <c r="AD36" s="85" t="str">
        <f>IF(ISNONTEXT(VLOOKUP(ProgrammeData[[#This Row],[Student Reference]],Comments!$B$7:$C$1500,2,0)),"",VLOOKUP(ProgrammeData[[#This Row],[Student Reference]],Comments!$B$7:$C$1500,2,0))</f>
        <v/>
      </c>
    </row>
    <row r="37" spans="1:30" x14ac:dyDescent="0.4">
      <c r="A37" s="85" t="s">
        <v>406</v>
      </c>
      <c r="B37" s="86">
        <v>16</v>
      </c>
      <c r="C37" s="131">
        <v>1</v>
      </c>
      <c r="D37" s="85" t="s">
        <v>209</v>
      </c>
      <c r="E37" s="85" t="s">
        <v>209</v>
      </c>
      <c r="F37" s="85" t="s">
        <v>210</v>
      </c>
      <c r="G37" s="85" t="s">
        <v>210</v>
      </c>
      <c r="H37" s="84">
        <v>0</v>
      </c>
      <c r="I37" s="84">
        <v>0</v>
      </c>
      <c r="J37" s="84">
        <f>ProgrammeData[[#This Row],[English Instance]]+ProgrammeData[[#This Row],[Maths Instance]]</f>
        <v>0</v>
      </c>
      <c r="K37" s="84" t="s">
        <v>211</v>
      </c>
      <c r="L37" s="84" t="s">
        <v>211</v>
      </c>
      <c r="M37" s="84" t="s">
        <v>209</v>
      </c>
      <c r="N37" s="132" t="s">
        <v>213</v>
      </c>
      <c r="O37" s="132" t="s">
        <v>64</v>
      </c>
      <c r="P37" s="132" t="s">
        <v>148</v>
      </c>
      <c r="R37" s="85" t="s">
        <v>213</v>
      </c>
      <c r="S37" s="85" t="s">
        <v>214</v>
      </c>
      <c r="T37" s="133">
        <f>IF(ProgrammeData[Cost Weighting Factor Description]="Base",1,IF(ProgrammeData[Cost Weighting Factor Description]="Medium",1.2,IF(ProgrammeData[Cost Weighting Factor Description]="High",1.3,IF(ProgrammeData[Cost Weighting Factor Description]="Specialist",1.75,0))))</f>
        <v>1</v>
      </c>
      <c r="V37" s="84">
        <v>608</v>
      </c>
      <c r="W37" s="84">
        <v>209</v>
      </c>
      <c r="X37" s="84">
        <f>ProgrammeData[Qualification Hours in the Funding Year]+ProgrammeData[Non-Qualification Hours in the Funding Year]</f>
        <v>817</v>
      </c>
      <c r="Y37"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37" s="133">
        <f>ROUND(IF(ProgrammeData[[#This Row],[Funding Band]]="Band 1",ProgrammeData[[#This Row],[Total Hours in the Funding Year]]/600,1),7)</f>
        <v>1</v>
      </c>
      <c r="AA37"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37" s="84">
        <f>ProgrammeData[[#This Row],[Weighting Multiplier]]*ProgrammeData[[#This Row],[Disadvantage Uplift Factor]]</f>
        <v>600</v>
      </c>
      <c r="AC37" s="85">
        <f>ProgrammeData[[#This Row],[Weighting Multiplier]]*ProgrammeData[[#This Row],[Cost Weighting Factor Value]]</f>
        <v>600</v>
      </c>
      <c r="AD37" s="85" t="str">
        <f>IF(ISNONTEXT(VLOOKUP(ProgrammeData[[#This Row],[Student Reference]],Comments!$B$7:$C$1500,2,0)),"",VLOOKUP(ProgrammeData[[#This Row],[Student Reference]],Comments!$B$7:$C$1500,2,0))</f>
        <v/>
      </c>
    </row>
    <row r="38" spans="1:30" x14ac:dyDescent="0.4">
      <c r="A38" s="85" t="s">
        <v>407</v>
      </c>
      <c r="B38" s="86">
        <v>17</v>
      </c>
      <c r="C38" s="131">
        <v>1</v>
      </c>
      <c r="D38" s="85" t="s">
        <v>209</v>
      </c>
      <c r="E38" s="85" t="s">
        <v>209</v>
      </c>
      <c r="F38" s="85" t="s">
        <v>210</v>
      </c>
      <c r="G38" s="85" t="s">
        <v>210</v>
      </c>
      <c r="H38" s="84">
        <v>0</v>
      </c>
      <c r="I38" s="84">
        <v>0</v>
      </c>
      <c r="J38" s="84">
        <f>ProgrammeData[[#This Row],[English Instance]]+ProgrammeData[[#This Row],[Maths Instance]]</f>
        <v>0</v>
      </c>
      <c r="K38" s="84" t="s">
        <v>211</v>
      </c>
      <c r="L38" s="84" t="s">
        <v>211</v>
      </c>
      <c r="M38" s="84" t="s">
        <v>209</v>
      </c>
      <c r="N38" s="132" t="s">
        <v>213</v>
      </c>
      <c r="O38" s="132" t="s">
        <v>85</v>
      </c>
      <c r="P38" s="132" t="s">
        <v>86</v>
      </c>
      <c r="Q38" s="132" t="s">
        <v>86</v>
      </c>
      <c r="R38" s="85" t="s">
        <v>213</v>
      </c>
      <c r="S38" s="85" t="s">
        <v>214</v>
      </c>
      <c r="T38" s="133">
        <f>IF(ProgrammeData[Cost Weighting Factor Description]="Base",1,IF(ProgrammeData[Cost Weighting Factor Description]="Medium",1.2,IF(ProgrammeData[Cost Weighting Factor Description]="High",1.3,IF(ProgrammeData[Cost Weighting Factor Description]="Specialist",1.75,0))))</f>
        <v>1</v>
      </c>
      <c r="V38" s="84">
        <v>432</v>
      </c>
      <c r="W38" s="84">
        <v>198</v>
      </c>
      <c r="X38" s="84">
        <f>ProgrammeData[Qualification Hours in the Funding Year]+ProgrammeData[Non-Qualification Hours in the Funding Year]</f>
        <v>630</v>
      </c>
      <c r="Y38"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38" s="133">
        <f>ROUND(IF(ProgrammeData[[#This Row],[Funding Band]]="Band 1",ProgrammeData[[#This Row],[Total Hours in the Funding Year]]/600,1),7)</f>
        <v>1</v>
      </c>
      <c r="AA38"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38" s="84">
        <f>ProgrammeData[[#This Row],[Weighting Multiplier]]*ProgrammeData[[#This Row],[Disadvantage Uplift Factor]]</f>
        <v>600</v>
      </c>
      <c r="AC38" s="85">
        <f>ProgrammeData[[#This Row],[Weighting Multiplier]]*ProgrammeData[[#This Row],[Cost Weighting Factor Value]]</f>
        <v>600</v>
      </c>
      <c r="AD38" s="85" t="str">
        <f>IF(ISNONTEXT(VLOOKUP(ProgrammeData[[#This Row],[Student Reference]],Comments!$B$7:$C$1500,2,0)),"",VLOOKUP(ProgrammeData[[#This Row],[Student Reference]],Comments!$B$7:$C$1500,2,0))</f>
        <v/>
      </c>
    </row>
    <row r="39" spans="1:30" x14ac:dyDescent="0.4">
      <c r="A39" s="85" t="s">
        <v>408</v>
      </c>
      <c r="B39" s="86">
        <v>17</v>
      </c>
      <c r="C39" s="131">
        <v>1</v>
      </c>
      <c r="D39" s="85" t="s">
        <v>209</v>
      </c>
      <c r="E39" s="85" t="s">
        <v>209</v>
      </c>
      <c r="F39" s="85" t="s">
        <v>210</v>
      </c>
      <c r="G39" s="85" t="s">
        <v>210</v>
      </c>
      <c r="H39" s="84">
        <v>0</v>
      </c>
      <c r="I39" s="84">
        <v>0</v>
      </c>
      <c r="J39" s="84">
        <f>ProgrammeData[[#This Row],[English Instance]]+ProgrammeData[[#This Row],[Maths Instance]]</f>
        <v>0</v>
      </c>
      <c r="K39" s="84" t="s">
        <v>211</v>
      </c>
      <c r="L39" s="84" t="s">
        <v>211</v>
      </c>
      <c r="M39" s="84" t="s">
        <v>209</v>
      </c>
      <c r="N39" s="132" t="s">
        <v>213</v>
      </c>
      <c r="O39" s="132" t="s">
        <v>85</v>
      </c>
      <c r="P39" s="132" t="s">
        <v>86</v>
      </c>
      <c r="Q39" s="132" t="s">
        <v>86</v>
      </c>
      <c r="R39" s="85" t="s">
        <v>213</v>
      </c>
      <c r="S39" s="85" t="s">
        <v>214</v>
      </c>
      <c r="T39" s="133">
        <f>IF(ProgrammeData[Cost Weighting Factor Description]="Base",1,IF(ProgrammeData[Cost Weighting Factor Description]="Medium",1.2,IF(ProgrammeData[Cost Weighting Factor Description]="High",1.3,IF(ProgrammeData[Cost Weighting Factor Description]="Specialist",1.75,0))))</f>
        <v>1</v>
      </c>
      <c r="V39" s="84">
        <v>576</v>
      </c>
      <c r="W39" s="84">
        <v>198</v>
      </c>
      <c r="X39" s="84">
        <f>ProgrammeData[Qualification Hours in the Funding Year]+ProgrammeData[Non-Qualification Hours in the Funding Year]</f>
        <v>774</v>
      </c>
      <c r="Y39"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39" s="133">
        <f>ROUND(IF(ProgrammeData[[#This Row],[Funding Band]]="Band 1",ProgrammeData[[#This Row],[Total Hours in the Funding Year]]/600,1),7)</f>
        <v>1</v>
      </c>
      <c r="AA39"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39" s="84">
        <f>ProgrammeData[[#This Row],[Weighting Multiplier]]*ProgrammeData[[#This Row],[Disadvantage Uplift Factor]]</f>
        <v>600</v>
      </c>
      <c r="AC39" s="85">
        <f>ProgrammeData[[#This Row],[Weighting Multiplier]]*ProgrammeData[[#This Row],[Cost Weighting Factor Value]]</f>
        <v>600</v>
      </c>
      <c r="AD39" s="85" t="str">
        <f>IF(ISNONTEXT(VLOOKUP(ProgrammeData[[#This Row],[Student Reference]],Comments!$B$7:$C$1500,2,0)),"",VLOOKUP(ProgrammeData[[#This Row],[Student Reference]],Comments!$B$7:$C$1500,2,0))</f>
        <v/>
      </c>
    </row>
    <row r="40" spans="1:30" x14ac:dyDescent="0.4">
      <c r="A40" s="85" t="s">
        <v>409</v>
      </c>
      <c r="B40" s="86">
        <v>16</v>
      </c>
      <c r="C40" s="131">
        <v>1</v>
      </c>
      <c r="D40" s="85" t="s">
        <v>209</v>
      </c>
      <c r="E40" s="85" t="s">
        <v>209</v>
      </c>
      <c r="F40" s="85" t="s">
        <v>210</v>
      </c>
      <c r="G40" s="85" t="s">
        <v>210</v>
      </c>
      <c r="H40" s="84">
        <v>0</v>
      </c>
      <c r="I40" s="84">
        <v>0</v>
      </c>
      <c r="J40" s="84">
        <f>ProgrammeData[[#This Row],[English Instance]]+ProgrammeData[[#This Row],[Maths Instance]]</f>
        <v>0</v>
      </c>
      <c r="K40" s="84" t="s">
        <v>211</v>
      </c>
      <c r="L40" s="84" t="s">
        <v>212</v>
      </c>
      <c r="M40" s="84" t="s">
        <v>209</v>
      </c>
      <c r="N40" s="132" t="s">
        <v>213</v>
      </c>
      <c r="O40" s="132" t="s">
        <v>64</v>
      </c>
      <c r="P40" s="132" t="s">
        <v>65</v>
      </c>
      <c r="Q40" s="132" t="s">
        <v>65</v>
      </c>
      <c r="R40" s="85" t="s">
        <v>213</v>
      </c>
      <c r="S40" s="85" t="s">
        <v>214</v>
      </c>
      <c r="T40" s="133">
        <f>IF(ProgrammeData[Cost Weighting Factor Description]="Base",1,IF(ProgrammeData[Cost Weighting Factor Description]="Medium",1.2,IF(ProgrammeData[Cost Weighting Factor Description]="High",1.3,IF(ProgrammeData[Cost Weighting Factor Description]="Specialist",1.75,0))))</f>
        <v>1</v>
      </c>
      <c r="V40" s="84">
        <v>608</v>
      </c>
      <c r="W40" s="84">
        <v>209</v>
      </c>
      <c r="X40" s="84">
        <f>ProgrammeData[Qualification Hours in the Funding Year]+ProgrammeData[Non-Qualification Hours in the Funding Year]</f>
        <v>817</v>
      </c>
      <c r="Y40"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40" s="133">
        <f>ROUND(IF(ProgrammeData[[#This Row],[Funding Band]]="Band 1",ProgrammeData[[#This Row],[Total Hours in the Funding Year]]/600,1),7)</f>
        <v>1</v>
      </c>
      <c r="AA40"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40" s="84">
        <f>ProgrammeData[[#This Row],[Weighting Multiplier]]*ProgrammeData[[#This Row],[Disadvantage Uplift Factor]]</f>
        <v>600</v>
      </c>
      <c r="AC40" s="85">
        <f>ProgrammeData[[#This Row],[Weighting Multiplier]]*ProgrammeData[[#This Row],[Cost Weighting Factor Value]]</f>
        <v>600</v>
      </c>
      <c r="AD40" s="85" t="str">
        <f>IF(ISNONTEXT(VLOOKUP(ProgrammeData[[#This Row],[Student Reference]],Comments!$B$7:$C$1500,2,0)),"",VLOOKUP(ProgrammeData[[#This Row],[Student Reference]],Comments!$B$7:$C$1500,2,0))</f>
        <v/>
      </c>
    </row>
    <row r="41" spans="1:30" x14ac:dyDescent="0.4">
      <c r="A41" s="85" t="s">
        <v>410</v>
      </c>
      <c r="B41" s="86">
        <v>18</v>
      </c>
      <c r="C41" s="131">
        <v>1</v>
      </c>
      <c r="D41" s="85" t="s">
        <v>209</v>
      </c>
      <c r="E41" s="85" t="s">
        <v>209</v>
      </c>
      <c r="F41" s="85" t="s">
        <v>210</v>
      </c>
      <c r="G41" s="85" t="s">
        <v>210</v>
      </c>
      <c r="H41" s="84">
        <v>0</v>
      </c>
      <c r="I41" s="84">
        <v>0</v>
      </c>
      <c r="J41" s="84">
        <f>ProgrammeData[[#This Row],[English Instance]]+ProgrammeData[[#This Row],[Maths Instance]]</f>
        <v>0</v>
      </c>
      <c r="K41" s="84" t="s">
        <v>211</v>
      </c>
      <c r="L41" s="84" t="s">
        <v>212</v>
      </c>
      <c r="M41" s="84" t="s">
        <v>209</v>
      </c>
      <c r="N41" s="132" t="s">
        <v>216</v>
      </c>
      <c r="O41" s="132" t="s">
        <v>85</v>
      </c>
      <c r="P41" s="132" t="s">
        <v>86</v>
      </c>
      <c r="Q41" s="132" t="s">
        <v>86</v>
      </c>
      <c r="R41" s="85" t="s">
        <v>115</v>
      </c>
      <c r="S41" s="85" t="s">
        <v>214</v>
      </c>
      <c r="T41" s="133">
        <f>IF(ProgrammeData[Cost Weighting Factor Description]="Base",1,IF(ProgrammeData[Cost Weighting Factor Description]="Medium",1.2,IF(ProgrammeData[Cost Weighting Factor Description]="High",1.3,IF(ProgrammeData[Cost Weighting Factor Description]="Specialist",1.75,0))))</f>
        <v>1</v>
      </c>
      <c r="U41" s="85">
        <v>15.3</v>
      </c>
      <c r="V41" s="84">
        <v>432</v>
      </c>
      <c r="W41" s="84">
        <v>198</v>
      </c>
      <c r="X41" s="84">
        <f>ProgrammeData[Qualification Hours in the Funding Year]+ProgrammeData[Non-Qualification Hours in the Funding Year]</f>
        <v>630</v>
      </c>
      <c r="Y41"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Z41" s="133">
        <f>ROUND(IF(ProgrammeData[[#This Row],[Funding Band]]="Band 1",ProgrammeData[[#This Row],[Total Hours in the Funding Year]]/600,1),7)</f>
        <v>1</v>
      </c>
      <c r="AA41"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B41" s="84">
        <f>ProgrammeData[[#This Row],[Weighting Multiplier]]*ProgrammeData[[#This Row],[Disadvantage Uplift Factor]]</f>
        <v>495</v>
      </c>
      <c r="AC41" s="85">
        <f>ProgrammeData[[#This Row],[Weighting Multiplier]]*ProgrammeData[[#This Row],[Cost Weighting Factor Value]]</f>
        <v>495</v>
      </c>
      <c r="AD41" s="85" t="str">
        <f>IF(ISNONTEXT(VLOOKUP(ProgrammeData[[#This Row],[Student Reference]],Comments!$B$7:$C$1500,2,0)),"",VLOOKUP(ProgrammeData[[#This Row],[Student Reference]],Comments!$B$7:$C$1500,2,0))</f>
        <v/>
      </c>
    </row>
    <row r="42" spans="1:30" x14ac:dyDescent="0.4">
      <c r="A42" s="85" t="s">
        <v>411</v>
      </c>
      <c r="B42" s="86">
        <v>17</v>
      </c>
      <c r="C42" s="131">
        <v>1</v>
      </c>
      <c r="D42" s="85" t="s">
        <v>209</v>
      </c>
      <c r="E42" s="85" t="s">
        <v>209</v>
      </c>
      <c r="F42" s="85" t="s">
        <v>210</v>
      </c>
      <c r="G42" s="85" t="s">
        <v>210</v>
      </c>
      <c r="H42" s="84">
        <v>0</v>
      </c>
      <c r="I42" s="84">
        <v>0</v>
      </c>
      <c r="J42" s="84">
        <f>ProgrammeData[[#This Row],[English Instance]]+ProgrammeData[[#This Row],[Maths Instance]]</f>
        <v>0</v>
      </c>
      <c r="K42" s="84" t="s">
        <v>211</v>
      </c>
      <c r="L42" s="84" t="s">
        <v>211</v>
      </c>
      <c r="M42" s="84" t="s">
        <v>209</v>
      </c>
      <c r="N42" s="132" t="s">
        <v>213</v>
      </c>
      <c r="O42" s="132" t="s">
        <v>85</v>
      </c>
      <c r="P42" s="132" t="s">
        <v>65</v>
      </c>
      <c r="Q42" s="132" t="s">
        <v>86</v>
      </c>
      <c r="R42" s="85" t="s">
        <v>213</v>
      </c>
      <c r="S42" s="85" t="s">
        <v>214</v>
      </c>
      <c r="T42" s="133">
        <f>IF(ProgrammeData[Cost Weighting Factor Description]="Base",1,IF(ProgrammeData[Cost Weighting Factor Description]="Medium",1.2,IF(ProgrammeData[Cost Weighting Factor Description]="High",1.3,IF(ProgrammeData[Cost Weighting Factor Description]="Specialist",1.75,0))))</f>
        <v>1</v>
      </c>
      <c r="V42" s="84">
        <v>432</v>
      </c>
      <c r="W42" s="84">
        <v>198</v>
      </c>
      <c r="X42" s="84">
        <f>ProgrammeData[Qualification Hours in the Funding Year]+ProgrammeData[Non-Qualification Hours in the Funding Year]</f>
        <v>630</v>
      </c>
      <c r="Y42"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42" s="133">
        <f>ROUND(IF(ProgrammeData[[#This Row],[Funding Band]]="Band 1",ProgrammeData[[#This Row],[Total Hours in the Funding Year]]/600,1),7)</f>
        <v>1</v>
      </c>
      <c r="AA42"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42" s="84">
        <f>ProgrammeData[[#This Row],[Weighting Multiplier]]*ProgrammeData[[#This Row],[Disadvantage Uplift Factor]]</f>
        <v>600</v>
      </c>
      <c r="AC42" s="85">
        <f>ProgrammeData[[#This Row],[Weighting Multiplier]]*ProgrammeData[[#This Row],[Cost Weighting Factor Value]]</f>
        <v>600</v>
      </c>
      <c r="AD42" s="85" t="str">
        <f>IF(ISNONTEXT(VLOOKUP(ProgrammeData[[#This Row],[Student Reference]],Comments!$B$7:$C$1500,2,0)),"",VLOOKUP(ProgrammeData[[#This Row],[Student Reference]],Comments!$B$7:$C$1500,2,0))</f>
        <v/>
      </c>
    </row>
    <row r="43" spans="1:30" x14ac:dyDescent="0.4">
      <c r="A43" s="85" t="s">
        <v>412</v>
      </c>
      <c r="B43" s="86">
        <v>17</v>
      </c>
      <c r="C43" s="131">
        <v>1</v>
      </c>
      <c r="D43" s="85" t="s">
        <v>209</v>
      </c>
      <c r="E43" s="85" t="s">
        <v>209</v>
      </c>
      <c r="F43" s="85" t="s">
        <v>210</v>
      </c>
      <c r="G43" s="85" t="s">
        <v>210</v>
      </c>
      <c r="H43" s="84">
        <v>0</v>
      </c>
      <c r="I43" s="84">
        <v>0</v>
      </c>
      <c r="J43" s="84">
        <f>ProgrammeData[[#This Row],[English Instance]]+ProgrammeData[[#This Row],[Maths Instance]]</f>
        <v>0</v>
      </c>
      <c r="K43" s="84" t="s">
        <v>211</v>
      </c>
      <c r="L43" s="84" t="s">
        <v>211</v>
      </c>
      <c r="M43" s="84" t="s">
        <v>209</v>
      </c>
      <c r="N43" s="132" t="s">
        <v>213</v>
      </c>
      <c r="O43" s="132" t="s">
        <v>99</v>
      </c>
      <c r="P43" s="132" t="s">
        <v>65</v>
      </c>
      <c r="Q43" s="132" t="s">
        <v>86</v>
      </c>
      <c r="R43" s="85" t="s">
        <v>213</v>
      </c>
      <c r="S43" s="85" t="s">
        <v>214</v>
      </c>
      <c r="T43" s="133">
        <f>IF(ProgrammeData[Cost Weighting Factor Description]="Base",1,IF(ProgrammeData[Cost Weighting Factor Description]="Medium",1.2,IF(ProgrammeData[Cost Weighting Factor Description]="High",1.3,IF(ProgrammeData[Cost Weighting Factor Description]="Specialist",1.75,0))))</f>
        <v>1</v>
      </c>
      <c r="V43" s="84">
        <v>440</v>
      </c>
      <c r="W43" s="84">
        <v>198</v>
      </c>
      <c r="X43" s="84">
        <f>ProgrammeData[Qualification Hours in the Funding Year]+ProgrammeData[Non-Qualification Hours in the Funding Year]</f>
        <v>638</v>
      </c>
      <c r="Y43"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43" s="133">
        <f>ROUND(IF(ProgrammeData[[#This Row],[Funding Band]]="Band 1",ProgrammeData[[#This Row],[Total Hours in the Funding Year]]/600,1),7)</f>
        <v>1</v>
      </c>
      <c r="AA43"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43" s="84">
        <f>ProgrammeData[[#This Row],[Weighting Multiplier]]*ProgrammeData[[#This Row],[Disadvantage Uplift Factor]]</f>
        <v>600</v>
      </c>
      <c r="AC43" s="85">
        <f>ProgrammeData[[#This Row],[Weighting Multiplier]]*ProgrammeData[[#This Row],[Cost Weighting Factor Value]]</f>
        <v>600</v>
      </c>
      <c r="AD43" s="85" t="str">
        <f>IF(ISNONTEXT(VLOOKUP(ProgrammeData[[#This Row],[Student Reference]],Comments!$B$7:$C$1500,2,0)),"",VLOOKUP(ProgrammeData[[#This Row],[Student Reference]],Comments!$B$7:$C$1500,2,0))</f>
        <v/>
      </c>
    </row>
    <row r="44" spans="1:30" x14ac:dyDescent="0.4">
      <c r="A44" s="85" t="s">
        <v>413</v>
      </c>
      <c r="B44" s="86">
        <v>17</v>
      </c>
      <c r="C44" s="131">
        <v>1</v>
      </c>
      <c r="D44" s="85" t="s">
        <v>209</v>
      </c>
      <c r="E44" s="85" t="s">
        <v>209</v>
      </c>
      <c r="F44" s="85" t="s">
        <v>210</v>
      </c>
      <c r="G44" s="85" t="s">
        <v>210</v>
      </c>
      <c r="H44" s="84">
        <v>0</v>
      </c>
      <c r="I44" s="84">
        <v>0</v>
      </c>
      <c r="J44" s="84">
        <f>ProgrammeData[[#This Row],[English Instance]]+ProgrammeData[[#This Row],[Maths Instance]]</f>
        <v>0</v>
      </c>
      <c r="K44" s="84" t="s">
        <v>211</v>
      </c>
      <c r="L44" s="84" t="s">
        <v>211</v>
      </c>
      <c r="M44" s="84" t="s">
        <v>209</v>
      </c>
      <c r="N44" s="132" t="s">
        <v>213</v>
      </c>
      <c r="O44" s="132" t="s">
        <v>99</v>
      </c>
      <c r="P44" s="132" t="s">
        <v>86</v>
      </c>
      <c r="Q44" s="132" t="s">
        <v>86</v>
      </c>
      <c r="R44" s="85" t="s">
        <v>213</v>
      </c>
      <c r="S44" s="85" t="s">
        <v>214</v>
      </c>
      <c r="T44" s="133">
        <f>IF(ProgrammeData[Cost Weighting Factor Description]="Base",1,IF(ProgrammeData[Cost Weighting Factor Description]="Medium",1.2,IF(ProgrammeData[Cost Weighting Factor Description]="High",1.3,IF(ProgrammeData[Cost Weighting Factor Description]="Specialist",1.75,0))))</f>
        <v>1</v>
      </c>
      <c r="V44" s="84">
        <v>440</v>
      </c>
      <c r="W44" s="84">
        <v>198</v>
      </c>
      <c r="X44" s="84">
        <f>ProgrammeData[Qualification Hours in the Funding Year]+ProgrammeData[Non-Qualification Hours in the Funding Year]</f>
        <v>638</v>
      </c>
      <c r="Y44"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44" s="133">
        <f>ROUND(IF(ProgrammeData[[#This Row],[Funding Band]]="Band 1",ProgrammeData[[#This Row],[Total Hours in the Funding Year]]/600,1),7)</f>
        <v>1</v>
      </c>
      <c r="AA44"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44" s="84">
        <f>ProgrammeData[[#This Row],[Weighting Multiplier]]*ProgrammeData[[#This Row],[Disadvantage Uplift Factor]]</f>
        <v>600</v>
      </c>
      <c r="AC44" s="85">
        <f>ProgrammeData[[#This Row],[Weighting Multiplier]]*ProgrammeData[[#This Row],[Cost Weighting Factor Value]]</f>
        <v>600</v>
      </c>
      <c r="AD44" s="85" t="str">
        <f>IF(ISNONTEXT(VLOOKUP(ProgrammeData[[#This Row],[Student Reference]],Comments!$B$7:$C$1500,2,0)),"",VLOOKUP(ProgrammeData[[#This Row],[Student Reference]],Comments!$B$7:$C$1500,2,0))</f>
        <v/>
      </c>
    </row>
    <row r="45" spans="1:30" x14ac:dyDescent="0.4">
      <c r="A45" s="85" t="s">
        <v>414</v>
      </c>
      <c r="B45" s="86">
        <v>16</v>
      </c>
      <c r="C45" s="131">
        <v>1</v>
      </c>
      <c r="D45" s="85" t="s">
        <v>209</v>
      </c>
      <c r="E45" s="85" t="s">
        <v>209</v>
      </c>
      <c r="F45" s="85" t="s">
        <v>210</v>
      </c>
      <c r="G45" s="85" t="s">
        <v>210</v>
      </c>
      <c r="H45" s="84">
        <v>0</v>
      </c>
      <c r="I45" s="84">
        <v>0</v>
      </c>
      <c r="J45" s="84">
        <f>ProgrammeData[[#This Row],[English Instance]]+ProgrammeData[[#This Row],[Maths Instance]]</f>
        <v>0</v>
      </c>
      <c r="K45" s="84" t="s">
        <v>211</v>
      </c>
      <c r="L45" s="84" t="s">
        <v>211</v>
      </c>
      <c r="M45" s="84" t="s">
        <v>209</v>
      </c>
      <c r="N45" s="132" t="s">
        <v>213</v>
      </c>
      <c r="O45" s="132" t="s">
        <v>64</v>
      </c>
      <c r="P45" s="132" t="s">
        <v>65</v>
      </c>
      <c r="Q45" s="132" t="s">
        <v>65</v>
      </c>
      <c r="R45" s="85" t="s">
        <v>213</v>
      </c>
      <c r="S45" s="85" t="s">
        <v>214</v>
      </c>
      <c r="T45" s="133">
        <f>IF(ProgrammeData[Cost Weighting Factor Description]="Base",1,IF(ProgrammeData[Cost Weighting Factor Description]="Medium",1.2,IF(ProgrammeData[Cost Weighting Factor Description]="High",1.3,IF(ProgrammeData[Cost Weighting Factor Description]="Specialist",1.75,0))))</f>
        <v>1</v>
      </c>
      <c r="V45" s="84">
        <v>608</v>
      </c>
      <c r="W45" s="84">
        <v>209</v>
      </c>
      <c r="X45" s="84">
        <f>ProgrammeData[Qualification Hours in the Funding Year]+ProgrammeData[Non-Qualification Hours in the Funding Year]</f>
        <v>817</v>
      </c>
      <c r="Y45"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45" s="133">
        <f>ROUND(IF(ProgrammeData[[#This Row],[Funding Band]]="Band 1",ProgrammeData[[#This Row],[Total Hours in the Funding Year]]/600,1),7)</f>
        <v>1</v>
      </c>
      <c r="AA45"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45" s="84">
        <f>ProgrammeData[[#This Row],[Weighting Multiplier]]*ProgrammeData[[#This Row],[Disadvantage Uplift Factor]]</f>
        <v>600</v>
      </c>
      <c r="AC45" s="85">
        <f>ProgrammeData[[#This Row],[Weighting Multiplier]]*ProgrammeData[[#This Row],[Cost Weighting Factor Value]]</f>
        <v>600</v>
      </c>
      <c r="AD45" s="85" t="str">
        <f>IF(ISNONTEXT(VLOOKUP(ProgrammeData[[#This Row],[Student Reference]],Comments!$B$7:$C$1500,2,0)),"",VLOOKUP(ProgrammeData[[#This Row],[Student Reference]],Comments!$B$7:$C$1500,2,0))</f>
        <v/>
      </c>
    </row>
    <row r="46" spans="1:30" x14ac:dyDescent="0.4">
      <c r="A46" s="85" t="s">
        <v>415</v>
      </c>
      <c r="B46" s="86">
        <v>16</v>
      </c>
      <c r="C46" s="131">
        <v>1</v>
      </c>
      <c r="D46" s="85" t="s">
        <v>209</v>
      </c>
      <c r="E46" s="85" t="s">
        <v>209</v>
      </c>
      <c r="F46" s="85" t="s">
        <v>210</v>
      </c>
      <c r="G46" s="85" t="s">
        <v>210</v>
      </c>
      <c r="H46" s="84">
        <v>0</v>
      </c>
      <c r="I46" s="84">
        <v>0</v>
      </c>
      <c r="J46" s="84">
        <f>ProgrammeData[[#This Row],[English Instance]]+ProgrammeData[[#This Row],[Maths Instance]]</f>
        <v>0</v>
      </c>
      <c r="K46" s="84" t="s">
        <v>211</v>
      </c>
      <c r="L46" s="84" t="s">
        <v>212</v>
      </c>
      <c r="M46" s="84" t="s">
        <v>209</v>
      </c>
      <c r="N46" s="132" t="s">
        <v>213</v>
      </c>
      <c r="O46" s="132" t="s">
        <v>64</v>
      </c>
      <c r="P46" s="132" t="s">
        <v>65</v>
      </c>
      <c r="Q46" s="132" t="s">
        <v>65</v>
      </c>
      <c r="R46" s="85" t="s">
        <v>213</v>
      </c>
      <c r="S46" s="85" t="s">
        <v>214</v>
      </c>
      <c r="T46" s="133">
        <f>IF(ProgrammeData[Cost Weighting Factor Description]="Base",1,IF(ProgrammeData[Cost Weighting Factor Description]="Medium",1.2,IF(ProgrammeData[Cost Weighting Factor Description]="High",1.3,IF(ProgrammeData[Cost Weighting Factor Description]="Specialist",1.75,0))))</f>
        <v>1</v>
      </c>
      <c r="V46" s="84">
        <v>608</v>
      </c>
      <c r="W46" s="84">
        <v>209</v>
      </c>
      <c r="X46" s="84">
        <f>ProgrammeData[Qualification Hours in the Funding Year]+ProgrammeData[Non-Qualification Hours in the Funding Year]</f>
        <v>817</v>
      </c>
      <c r="Y46"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46" s="133">
        <f>ROUND(IF(ProgrammeData[[#This Row],[Funding Band]]="Band 1",ProgrammeData[[#This Row],[Total Hours in the Funding Year]]/600,1),7)</f>
        <v>1</v>
      </c>
      <c r="AA46"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46" s="84">
        <f>ProgrammeData[[#This Row],[Weighting Multiplier]]*ProgrammeData[[#This Row],[Disadvantage Uplift Factor]]</f>
        <v>600</v>
      </c>
      <c r="AC46" s="85">
        <f>ProgrammeData[[#This Row],[Weighting Multiplier]]*ProgrammeData[[#This Row],[Cost Weighting Factor Value]]</f>
        <v>600</v>
      </c>
      <c r="AD46" s="85" t="str">
        <f>IF(ISNONTEXT(VLOOKUP(ProgrammeData[[#This Row],[Student Reference]],Comments!$B$7:$C$1500,2,0)),"",VLOOKUP(ProgrammeData[[#This Row],[Student Reference]],Comments!$B$7:$C$1500,2,0))</f>
        <v/>
      </c>
    </row>
    <row r="47" spans="1:30" x14ac:dyDescent="0.4">
      <c r="A47" s="85" t="s">
        <v>416</v>
      </c>
      <c r="B47" s="86">
        <v>17</v>
      </c>
      <c r="C47" s="131">
        <v>1</v>
      </c>
      <c r="D47" s="85" t="s">
        <v>209</v>
      </c>
      <c r="E47" s="85" t="s">
        <v>209</v>
      </c>
      <c r="F47" s="85" t="s">
        <v>210</v>
      </c>
      <c r="G47" s="85" t="s">
        <v>209</v>
      </c>
      <c r="H47" s="84">
        <v>0</v>
      </c>
      <c r="I47" s="84">
        <v>0</v>
      </c>
      <c r="J47" s="84">
        <f>ProgrammeData[[#This Row],[English Instance]]+ProgrammeData[[#This Row],[Maths Instance]]</f>
        <v>0</v>
      </c>
      <c r="K47" s="84" t="s">
        <v>211</v>
      </c>
      <c r="L47" s="84" t="s">
        <v>211</v>
      </c>
      <c r="M47" s="84" t="s">
        <v>209</v>
      </c>
      <c r="N47" s="132" t="s">
        <v>216</v>
      </c>
      <c r="O47" s="132" t="s">
        <v>85</v>
      </c>
      <c r="P47" s="132" t="s">
        <v>148</v>
      </c>
      <c r="R47" s="85" t="s">
        <v>97</v>
      </c>
      <c r="S47" s="85" t="s">
        <v>217</v>
      </c>
      <c r="T47" s="133">
        <f>IF(ProgrammeData[Cost Weighting Factor Description]="Base",1,IF(ProgrammeData[Cost Weighting Factor Description]="Medium",1.2,IF(ProgrammeData[Cost Weighting Factor Description]="High",1.3,IF(ProgrammeData[Cost Weighting Factor Description]="Specialist",1.75,0))))</f>
        <v>1.2</v>
      </c>
      <c r="U47" s="85">
        <v>6.1</v>
      </c>
      <c r="V47" s="84">
        <v>608</v>
      </c>
      <c r="W47" s="84">
        <v>209</v>
      </c>
      <c r="X47" s="84">
        <f>ProgrammeData[Qualification Hours in the Funding Year]+ProgrammeData[Non-Qualification Hours in the Funding Year]</f>
        <v>817</v>
      </c>
      <c r="Y47"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47" s="133">
        <f>ROUND(IF(ProgrammeData[[#This Row],[Funding Band]]="Band 1",ProgrammeData[[#This Row],[Total Hours in the Funding Year]]/600,1),7)</f>
        <v>1</v>
      </c>
      <c r="AA47"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47" s="84">
        <f>ProgrammeData[[#This Row],[Weighting Multiplier]]*ProgrammeData[[#This Row],[Disadvantage Uplift Factor]]</f>
        <v>600</v>
      </c>
      <c r="AC47" s="85">
        <f>ProgrammeData[[#This Row],[Weighting Multiplier]]*ProgrammeData[[#This Row],[Cost Weighting Factor Value]]</f>
        <v>720</v>
      </c>
      <c r="AD47" s="85" t="str">
        <f>IF(ISNONTEXT(VLOOKUP(ProgrammeData[[#This Row],[Student Reference]],Comments!$B$7:$C$1500,2,0)),"",VLOOKUP(ProgrammeData[[#This Row],[Student Reference]],Comments!$B$7:$C$1500,2,0))</f>
        <v/>
      </c>
    </row>
    <row r="48" spans="1:30" x14ac:dyDescent="0.4">
      <c r="A48" s="85" t="s">
        <v>417</v>
      </c>
      <c r="B48" s="86">
        <v>17</v>
      </c>
      <c r="C48" s="131">
        <v>1</v>
      </c>
      <c r="D48" s="85" t="s">
        <v>209</v>
      </c>
      <c r="E48" s="85" t="s">
        <v>209</v>
      </c>
      <c r="F48" s="85" t="s">
        <v>210</v>
      </c>
      <c r="G48" s="85" t="s">
        <v>210</v>
      </c>
      <c r="H48" s="84">
        <v>1</v>
      </c>
      <c r="I48" s="84">
        <v>0</v>
      </c>
      <c r="J48" s="84">
        <f>ProgrammeData[[#This Row],[English Instance]]+ProgrammeData[[#This Row],[Maths Instance]]</f>
        <v>1</v>
      </c>
      <c r="K48" s="84" t="s">
        <v>215</v>
      </c>
      <c r="L48" s="84" t="s">
        <v>211</v>
      </c>
      <c r="M48" s="84" t="s">
        <v>209</v>
      </c>
      <c r="N48" s="132" t="s">
        <v>213</v>
      </c>
      <c r="O48" s="132" t="s">
        <v>85</v>
      </c>
      <c r="P48" s="132" t="s">
        <v>65</v>
      </c>
      <c r="Q48" s="132" t="s">
        <v>65</v>
      </c>
      <c r="R48" s="85" t="s">
        <v>213</v>
      </c>
      <c r="S48" s="85" t="s">
        <v>214</v>
      </c>
      <c r="T48" s="133">
        <f>IF(ProgrammeData[Cost Weighting Factor Description]="Base",1,IF(ProgrammeData[Cost Weighting Factor Description]="Medium",1.2,IF(ProgrammeData[Cost Weighting Factor Description]="High",1.3,IF(ProgrammeData[Cost Weighting Factor Description]="Specialist",1.75,0))))</f>
        <v>1</v>
      </c>
      <c r="V48" s="84">
        <v>488</v>
      </c>
      <c r="W48" s="84">
        <v>209</v>
      </c>
      <c r="X48" s="84">
        <f>ProgrammeData[Qualification Hours in the Funding Year]+ProgrammeData[Non-Qualification Hours in the Funding Year]</f>
        <v>697</v>
      </c>
      <c r="Y48"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48" s="133">
        <f>ROUND(IF(ProgrammeData[[#This Row],[Funding Band]]="Band 1",ProgrammeData[[#This Row],[Total Hours in the Funding Year]]/600,1),7)</f>
        <v>1</v>
      </c>
      <c r="AA48"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48" s="84">
        <f>ProgrammeData[[#This Row],[Weighting Multiplier]]*ProgrammeData[[#This Row],[Disadvantage Uplift Factor]]</f>
        <v>600</v>
      </c>
      <c r="AC48" s="85">
        <f>ProgrammeData[[#This Row],[Weighting Multiplier]]*ProgrammeData[[#This Row],[Cost Weighting Factor Value]]</f>
        <v>600</v>
      </c>
      <c r="AD48" s="85" t="str">
        <f>IF(ISNONTEXT(VLOOKUP(ProgrammeData[[#This Row],[Student Reference]],Comments!$B$7:$C$1500,2,0)),"",VLOOKUP(ProgrammeData[[#This Row],[Student Reference]],Comments!$B$7:$C$1500,2,0))</f>
        <v/>
      </c>
    </row>
    <row r="49" spans="1:30" x14ac:dyDescent="0.4">
      <c r="A49" s="85" t="s">
        <v>418</v>
      </c>
      <c r="B49" s="86">
        <v>17</v>
      </c>
      <c r="C49" s="131">
        <v>1</v>
      </c>
      <c r="D49" s="85" t="s">
        <v>209</v>
      </c>
      <c r="E49" s="85" t="s">
        <v>209</v>
      </c>
      <c r="F49" s="85" t="s">
        <v>210</v>
      </c>
      <c r="G49" s="85" t="s">
        <v>210</v>
      </c>
      <c r="H49" s="84">
        <v>0</v>
      </c>
      <c r="I49" s="84">
        <v>0</v>
      </c>
      <c r="J49" s="84">
        <f>ProgrammeData[[#This Row],[English Instance]]+ProgrammeData[[#This Row],[Maths Instance]]</f>
        <v>0</v>
      </c>
      <c r="K49" s="84" t="s">
        <v>211</v>
      </c>
      <c r="L49" s="84" t="s">
        <v>211</v>
      </c>
      <c r="M49" s="84" t="s">
        <v>209</v>
      </c>
      <c r="N49" s="132" t="s">
        <v>213</v>
      </c>
      <c r="O49" s="132" t="s">
        <v>99</v>
      </c>
      <c r="P49" s="132" t="s">
        <v>65</v>
      </c>
      <c r="Q49" s="132" t="s">
        <v>86</v>
      </c>
      <c r="R49" s="85" t="s">
        <v>213</v>
      </c>
      <c r="S49" s="85" t="s">
        <v>214</v>
      </c>
      <c r="T49" s="133">
        <f>IF(ProgrammeData[Cost Weighting Factor Description]="Base",1,IF(ProgrammeData[Cost Weighting Factor Description]="Medium",1.2,IF(ProgrammeData[Cost Weighting Factor Description]="High",1.3,IF(ProgrammeData[Cost Weighting Factor Description]="Specialist",1.75,0))))</f>
        <v>1</v>
      </c>
      <c r="V49" s="84">
        <v>440</v>
      </c>
      <c r="W49" s="84">
        <v>198</v>
      </c>
      <c r="X49" s="84">
        <f>ProgrammeData[Qualification Hours in the Funding Year]+ProgrammeData[Non-Qualification Hours in the Funding Year]</f>
        <v>638</v>
      </c>
      <c r="Y49"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49" s="133">
        <f>ROUND(IF(ProgrammeData[[#This Row],[Funding Band]]="Band 1",ProgrammeData[[#This Row],[Total Hours in the Funding Year]]/600,1),7)</f>
        <v>1</v>
      </c>
      <c r="AA49"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49" s="84">
        <f>ProgrammeData[[#This Row],[Weighting Multiplier]]*ProgrammeData[[#This Row],[Disadvantage Uplift Factor]]</f>
        <v>600</v>
      </c>
      <c r="AC49" s="85">
        <f>ProgrammeData[[#This Row],[Weighting Multiplier]]*ProgrammeData[[#This Row],[Cost Weighting Factor Value]]</f>
        <v>600</v>
      </c>
      <c r="AD49" s="85" t="str">
        <f>IF(ISNONTEXT(VLOOKUP(ProgrammeData[[#This Row],[Student Reference]],Comments!$B$7:$C$1500,2,0)),"",VLOOKUP(ProgrammeData[[#This Row],[Student Reference]],Comments!$B$7:$C$1500,2,0))</f>
        <v/>
      </c>
    </row>
    <row r="50" spans="1:30" x14ac:dyDescent="0.4">
      <c r="A50" s="85" t="s">
        <v>419</v>
      </c>
      <c r="B50" s="86">
        <v>17</v>
      </c>
      <c r="C50" s="131">
        <v>1</v>
      </c>
      <c r="D50" s="85" t="s">
        <v>209</v>
      </c>
      <c r="E50" s="85" t="s">
        <v>209</v>
      </c>
      <c r="F50" s="85" t="s">
        <v>210</v>
      </c>
      <c r="G50" s="85" t="s">
        <v>210</v>
      </c>
      <c r="H50" s="84">
        <v>0</v>
      </c>
      <c r="I50" s="84">
        <v>0</v>
      </c>
      <c r="J50" s="84">
        <f>ProgrammeData[[#This Row],[English Instance]]+ProgrammeData[[#This Row],[Maths Instance]]</f>
        <v>0</v>
      </c>
      <c r="K50" s="84" t="s">
        <v>211</v>
      </c>
      <c r="L50" s="84" t="s">
        <v>212</v>
      </c>
      <c r="M50" s="84" t="s">
        <v>209</v>
      </c>
      <c r="N50" s="132" t="s">
        <v>213</v>
      </c>
      <c r="O50" s="132" t="s">
        <v>85</v>
      </c>
      <c r="P50" s="132" t="s">
        <v>86</v>
      </c>
      <c r="Q50" s="132" t="s">
        <v>86</v>
      </c>
      <c r="R50" s="85" t="s">
        <v>213</v>
      </c>
      <c r="S50" s="85" t="s">
        <v>214</v>
      </c>
      <c r="T50" s="133">
        <f>IF(ProgrammeData[Cost Weighting Factor Description]="Base",1,IF(ProgrammeData[Cost Weighting Factor Description]="Medium",1.2,IF(ProgrammeData[Cost Weighting Factor Description]="High",1.3,IF(ProgrammeData[Cost Weighting Factor Description]="Specialist",1.75,0))))</f>
        <v>1</v>
      </c>
      <c r="V50" s="84">
        <v>432</v>
      </c>
      <c r="W50" s="84">
        <v>198</v>
      </c>
      <c r="X50" s="84">
        <f>ProgrammeData[Qualification Hours in the Funding Year]+ProgrammeData[Non-Qualification Hours in the Funding Year]</f>
        <v>630</v>
      </c>
      <c r="Y50"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50" s="133">
        <f>ROUND(IF(ProgrammeData[[#This Row],[Funding Band]]="Band 1",ProgrammeData[[#This Row],[Total Hours in the Funding Year]]/600,1),7)</f>
        <v>1</v>
      </c>
      <c r="AA50"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50" s="84">
        <f>ProgrammeData[[#This Row],[Weighting Multiplier]]*ProgrammeData[[#This Row],[Disadvantage Uplift Factor]]</f>
        <v>600</v>
      </c>
      <c r="AC50" s="85">
        <f>ProgrammeData[[#This Row],[Weighting Multiplier]]*ProgrammeData[[#This Row],[Cost Weighting Factor Value]]</f>
        <v>600</v>
      </c>
      <c r="AD50" s="85" t="str">
        <f>IF(ISNONTEXT(VLOOKUP(ProgrammeData[[#This Row],[Student Reference]],Comments!$B$7:$C$1500,2,0)),"",VLOOKUP(ProgrammeData[[#This Row],[Student Reference]],Comments!$B$7:$C$1500,2,0))</f>
        <v/>
      </c>
    </row>
    <row r="51" spans="1:30" x14ac:dyDescent="0.4">
      <c r="A51" s="85" t="s">
        <v>420</v>
      </c>
      <c r="B51" s="86">
        <v>17</v>
      </c>
      <c r="C51" s="131">
        <v>1</v>
      </c>
      <c r="D51" s="85" t="s">
        <v>209</v>
      </c>
      <c r="E51" s="85" t="s">
        <v>209</v>
      </c>
      <c r="F51" s="85" t="s">
        <v>210</v>
      </c>
      <c r="G51" s="85" t="s">
        <v>210</v>
      </c>
      <c r="H51" s="84">
        <v>0</v>
      </c>
      <c r="I51" s="84">
        <v>0</v>
      </c>
      <c r="J51" s="84">
        <f>ProgrammeData[[#This Row],[English Instance]]+ProgrammeData[[#This Row],[Maths Instance]]</f>
        <v>0</v>
      </c>
      <c r="K51" s="84" t="s">
        <v>211</v>
      </c>
      <c r="L51" s="84" t="s">
        <v>211</v>
      </c>
      <c r="M51" s="84" t="s">
        <v>209</v>
      </c>
      <c r="N51" s="132" t="s">
        <v>213</v>
      </c>
      <c r="O51" s="132" t="s">
        <v>134</v>
      </c>
      <c r="P51" s="132" t="s">
        <v>86</v>
      </c>
      <c r="Q51" s="132" t="s">
        <v>86</v>
      </c>
      <c r="R51" s="85" t="s">
        <v>213</v>
      </c>
      <c r="S51" s="85" t="s">
        <v>214</v>
      </c>
      <c r="T51" s="133">
        <f>IF(ProgrammeData[Cost Weighting Factor Description]="Base",1,IF(ProgrammeData[Cost Weighting Factor Description]="Medium",1.2,IF(ProgrammeData[Cost Weighting Factor Description]="High",1.3,IF(ProgrammeData[Cost Weighting Factor Description]="Specialist",1.75,0))))</f>
        <v>1</v>
      </c>
      <c r="V51" s="84">
        <v>440</v>
      </c>
      <c r="W51" s="84">
        <v>198</v>
      </c>
      <c r="X51" s="84">
        <f>ProgrammeData[Qualification Hours in the Funding Year]+ProgrammeData[Non-Qualification Hours in the Funding Year]</f>
        <v>638</v>
      </c>
      <c r="Y51"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51" s="133">
        <f>ROUND(IF(ProgrammeData[[#This Row],[Funding Band]]="Band 1",ProgrammeData[[#This Row],[Total Hours in the Funding Year]]/600,1),7)</f>
        <v>1</v>
      </c>
      <c r="AA51"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51" s="84">
        <f>ProgrammeData[[#This Row],[Weighting Multiplier]]*ProgrammeData[[#This Row],[Disadvantage Uplift Factor]]</f>
        <v>600</v>
      </c>
      <c r="AC51" s="85">
        <f>ProgrammeData[[#This Row],[Weighting Multiplier]]*ProgrammeData[[#This Row],[Cost Weighting Factor Value]]</f>
        <v>600</v>
      </c>
      <c r="AD51" s="85" t="str">
        <f>IF(ISNONTEXT(VLOOKUP(ProgrammeData[[#This Row],[Student Reference]],Comments!$B$7:$C$1500,2,0)),"",VLOOKUP(ProgrammeData[[#This Row],[Student Reference]],Comments!$B$7:$C$1500,2,0))</f>
        <v/>
      </c>
    </row>
    <row r="52" spans="1:30" x14ac:dyDescent="0.4">
      <c r="A52" s="85" t="s">
        <v>421</v>
      </c>
      <c r="B52" s="86">
        <v>17</v>
      </c>
      <c r="C52" s="131">
        <v>1</v>
      </c>
      <c r="D52" s="85" t="s">
        <v>209</v>
      </c>
      <c r="E52" s="85" t="s">
        <v>209</v>
      </c>
      <c r="F52" s="85" t="s">
        <v>210</v>
      </c>
      <c r="G52" s="85" t="s">
        <v>210</v>
      </c>
      <c r="H52" s="84">
        <v>0</v>
      </c>
      <c r="I52" s="84">
        <v>0</v>
      </c>
      <c r="J52" s="84">
        <f>ProgrammeData[[#This Row],[English Instance]]+ProgrammeData[[#This Row],[Maths Instance]]</f>
        <v>0</v>
      </c>
      <c r="K52" s="84" t="s">
        <v>211</v>
      </c>
      <c r="L52" s="84" t="s">
        <v>211</v>
      </c>
      <c r="M52" s="84" t="s">
        <v>209</v>
      </c>
      <c r="N52" s="132" t="s">
        <v>213</v>
      </c>
      <c r="O52" s="132" t="s">
        <v>85</v>
      </c>
      <c r="P52" s="132" t="s">
        <v>65</v>
      </c>
      <c r="Q52" s="132" t="s">
        <v>86</v>
      </c>
      <c r="R52" s="85" t="s">
        <v>213</v>
      </c>
      <c r="S52" s="85" t="s">
        <v>214</v>
      </c>
      <c r="T52" s="133">
        <f>IF(ProgrammeData[Cost Weighting Factor Description]="Base",1,IF(ProgrammeData[Cost Weighting Factor Description]="Medium",1.2,IF(ProgrammeData[Cost Weighting Factor Description]="High",1.3,IF(ProgrammeData[Cost Weighting Factor Description]="Specialist",1.75,0))))</f>
        <v>1</v>
      </c>
      <c r="V52" s="84">
        <v>432</v>
      </c>
      <c r="W52" s="84">
        <v>198</v>
      </c>
      <c r="X52" s="84">
        <f>ProgrammeData[Qualification Hours in the Funding Year]+ProgrammeData[Non-Qualification Hours in the Funding Year]</f>
        <v>630</v>
      </c>
      <c r="Y52"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52" s="133">
        <f>ROUND(IF(ProgrammeData[[#This Row],[Funding Band]]="Band 1",ProgrammeData[[#This Row],[Total Hours in the Funding Year]]/600,1),7)</f>
        <v>1</v>
      </c>
      <c r="AA52"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52" s="84">
        <f>ProgrammeData[[#This Row],[Weighting Multiplier]]*ProgrammeData[[#This Row],[Disadvantage Uplift Factor]]</f>
        <v>600</v>
      </c>
      <c r="AC52" s="85">
        <f>ProgrammeData[[#This Row],[Weighting Multiplier]]*ProgrammeData[[#This Row],[Cost Weighting Factor Value]]</f>
        <v>600</v>
      </c>
      <c r="AD52" s="85" t="str">
        <f>IF(ISNONTEXT(VLOOKUP(ProgrammeData[[#This Row],[Student Reference]],Comments!$B$7:$C$1500,2,0)),"",VLOOKUP(ProgrammeData[[#This Row],[Student Reference]],Comments!$B$7:$C$1500,2,0))</f>
        <v/>
      </c>
    </row>
    <row r="53" spans="1:30" x14ac:dyDescent="0.4">
      <c r="A53" s="85" t="s">
        <v>422</v>
      </c>
      <c r="B53" s="86">
        <v>16</v>
      </c>
      <c r="C53" s="131">
        <v>1</v>
      </c>
      <c r="D53" s="85" t="s">
        <v>209</v>
      </c>
      <c r="E53" s="85" t="s">
        <v>209</v>
      </c>
      <c r="F53" s="85" t="s">
        <v>210</v>
      </c>
      <c r="G53" s="85" t="s">
        <v>210</v>
      </c>
      <c r="H53" s="84">
        <v>0</v>
      </c>
      <c r="I53" s="84">
        <v>0</v>
      </c>
      <c r="J53" s="84">
        <f>ProgrammeData[[#This Row],[English Instance]]+ProgrammeData[[#This Row],[Maths Instance]]</f>
        <v>0</v>
      </c>
      <c r="K53" s="84" t="s">
        <v>211</v>
      </c>
      <c r="L53" s="84" t="s">
        <v>212</v>
      </c>
      <c r="M53" s="84" t="s">
        <v>209</v>
      </c>
      <c r="N53" s="132" t="s">
        <v>213</v>
      </c>
      <c r="O53" s="132" t="s">
        <v>64</v>
      </c>
      <c r="P53" s="132" t="s">
        <v>65</v>
      </c>
      <c r="Q53" s="132" t="s">
        <v>65</v>
      </c>
      <c r="R53" s="85" t="s">
        <v>213</v>
      </c>
      <c r="S53" s="85" t="s">
        <v>214</v>
      </c>
      <c r="T53" s="133">
        <f>IF(ProgrammeData[Cost Weighting Factor Description]="Base",1,IF(ProgrammeData[Cost Weighting Factor Description]="Medium",1.2,IF(ProgrammeData[Cost Weighting Factor Description]="High",1.3,IF(ProgrammeData[Cost Weighting Factor Description]="Specialist",1.75,0))))</f>
        <v>1</v>
      </c>
      <c r="V53" s="84">
        <v>608</v>
      </c>
      <c r="W53" s="84">
        <v>209</v>
      </c>
      <c r="X53" s="84">
        <f>ProgrammeData[Qualification Hours in the Funding Year]+ProgrammeData[Non-Qualification Hours in the Funding Year]</f>
        <v>817</v>
      </c>
      <c r="Y53"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53" s="133">
        <f>ROUND(IF(ProgrammeData[[#This Row],[Funding Band]]="Band 1",ProgrammeData[[#This Row],[Total Hours in the Funding Year]]/600,1),7)</f>
        <v>1</v>
      </c>
      <c r="AA53"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53" s="84">
        <f>ProgrammeData[[#This Row],[Weighting Multiplier]]*ProgrammeData[[#This Row],[Disadvantage Uplift Factor]]</f>
        <v>600</v>
      </c>
      <c r="AC53" s="85">
        <f>ProgrammeData[[#This Row],[Weighting Multiplier]]*ProgrammeData[[#This Row],[Cost Weighting Factor Value]]</f>
        <v>600</v>
      </c>
      <c r="AD53" s="85" t="str">
        <f>IF(ISNONTEXT(VLOOKUP(ProgrammeData[[#This Row],[Student Reference]],Comments!$B$7:$C$1500,2,0)),"",VLOOKUP(ProgrammeData[[#This Row],[Student Reference]],Comments!$B$7:$C$1500,2,0))</f>
        <v/>
      </c>
    </row>
    <row r="54" spans="1:30" x14ac:dyDescent="0.4">
      <c r="A54" s="85" t="s">
        <v>423</v>
      </c>
      <c r="B54" s="86">
        <v>16</v>
      </c>
      <c r="C54" s="131">
        <v>1</v>
      </c>
      <c r="D54" s="85" t="s">
        <v>209</v>
      </c>
      <c r="E54" s="85" t="s">
        <v>209</v>
      </c>
      <c r="F54" s="85" t="s">
        <v>210</v>
      </c>
      <c r="G54" s="85" t="s">
        <v>210</v>
      </c>
      <c r="H54" s="84">
        <v>0</v>
      </c>
      <c r="I54" s="84">
        <v>0</v>
      </c>
      <c r="J54" s="84">
        <f>ProgrammeData[[#This Row],[English Instance]]+ProgrammeData[[#This Row],[Maths Instance]]</f>
        <v>0</v>
      </c>
      <c r="K54" s="84" t="s">
        <v>211</v>
      </c>
      <c r="L54" s="84" t="s">
        <v>212</v>
      </c>
      <c r="M54" s="84" t="s">
        <v>209</v>
      </c>
      <c r="N54" s="132" t="s">
        <v>213</v>
      </c>
      <c r="O54" s="132" t="s">
        <v>64</v>
      </c>
      <c r="P54" s="132" t="s">
        <v>65</v>
      </c>
      <c r="Q54" s="132" t="s">
        <v>65</v>
      </c>
      <c r="R54" s="85" t="s">
        <v>213</v>
      </c>
      <c r="S54" s="85" t="s">
        <v>214</v>
      </c>
      <c r="T54" s="133">
        <f>IF(ProgrammeData[Cost Weighting Factor Description]="Base",1,IF(ProgrammeData[Cost Weighting Factor Description]="Medium",1.2,IF(ProgrammeData[Cost Weighting Factor Description]="High",1.3,IF(ProgrammeData[Cost Weighting Factor Description]="Specialist",1.75,0))))</f>
        <v>1</v>
      </c>
      <c r="V54" s="84">
        <v>608</v>
      </c>
      <c r="W54" s="84">
        <v>209</v>
      </c>
      <c r="X54" s="84">
        <f>ProgrammeData[Qualification Hours in the Funding Year]+ProgrammeData[Non-Qualification Hours in the Funding Year]</f>
        <v>817</v>
      </c>
      <c r="Y54"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54" s="133">
        <f>ROUND(IF(ProgrammeData[[#This Row],[Funding Band]]="Band 1",ProgrammeData[[#This Row],[Total Hours in the Funding Year]]/600,1),7)</f>
        <v>1</v>
      </c>
      <c r="AA54"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54" s="84">
        <f>ProgrammeData[[#This Row],[Weighting Multiplier]]*ProgrammeData[[#This Row],[Disadvantage Uplift Factor]]</f>
        <v>600</v>
      </c>
      <c r="AC54" s="85">
        <f>ProgrammeData[[#This Row],[Weighting Multiplier]]*ProgrammeData[[#This Row],[Cost Weighting Factor Value]]</f>
        <v>600</v>
      </c>
      <c r="AD54" s="85" t="str">
        <f>IF(ISNONTEXT(VLOOKUP(ProgrammeData[[#This Row],[Student Reference]],Comments!$B$7:$C$1500,2,0)),"",VLOOKUP(ProgrammeData[[#This Row],[Student Reference]],Comments!$B$7:$C$1500,2,0))</f>
        <v/>
      </c>
    </row>
    <row r="55" spans="1:30" x14ac:dyDescent="0.4">
      <c r="A55" s="85" t="s">
        <v>424</v>
      </c>
      <c r="B55" s="86">
        <v>16</v>
      </c>
      <c r="C55" s="131">
        <v>1</v>
      </c>
      <c r="D55" s="85" t="s">
        <v>209</v>
      </c>
      <c r="E55" s="85" t="s">
        <v>209</v>
      </c>
      <c r="F55" s="85" t="s">
        <v>210</v>
      </c>
      <c r="G55" s="85" t="s">
        <v>210</v>
      </c>
      <c r="H55" s="84">
        <v>0</v>
      </c>
      <c r="I55" s="84">
        <v>0</v>
      </c>
      <c r="J55" s="84">
        <f>ProgrammeData[[#This Row],[English Instance]]+ProgrammeData[[#This Row],[Maths Instance]]</f>
        <v>0</v>
      </c>
      <c r="K55" s="84" t="s">
        <v>211</v>
      </c>
      <c r="L55" s="84" t="s">
        <v>211</v>
      </c>
      <c r="M55" s="84" t="s">
        <v>209</v>
      </c>
      <c r="N55" s="132" t="s">
        <v>213</v>
      </c>
      <c r="O55" s="132" t="s">
        <v>64</v>
      </c>
      <c r="P55" s="132" t="s">
        <v>65</v>
      </c>
      <c r="Q55" s="132" t="s">
        <v>65</v>
      </c>
      <c r="R55" s="85" t="s">
        <v>213</v>
      </c>
      <c r="S55" s="85" t="s">
        <v>214</v>
      </c>
      <c r="T55" s="133">
        <f>IF(ProgrammeData[Cost Weighting Factor Description]="Base",1,IF(ProgrammeData[Cost Weighting Factor Description]="Medium",1.2,IF(ProgrammeData[Cost Weighting Factor Description]="High",1.3,IF(ProgrammeData[Cost Weighting Factor Description]="Specialist",1.75,0))))</f>
        <v>1</v>
      </c>
      <c r="V55" s="84">
        <v>456</v>
      </c>
      <c r="W55" s="84">
        <v>209</v>
      </c>
      <c r="X55" s="84">
        <f>ProgrammeData[Qualification Hours in the Funding Year]+ProgrammeData[Non-Qualification Hours in the Funding Year]</f>
        <v>665</v>
      </c>
      <c r="Y55"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55" s="133">
        <f>ROUND(IF(ProgrammeData[[#This Row],[Funding Band]]="Band 1",ProgrammeData[[#This Row],[Total Hours in the Funding Year]]/600,1),7)</f>
        <v>1</v>
      </c>
      <c r="AA55"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55" s="84">
        <f>ProgrammeData[[#This Row],[Weighting Multiplier]]*ProgrammeData[[#This Row],[Disadvantage Uplift Factor]]</f>
        <v>600</v>
      </c>
      <c r="AC55" s="85">
        <f>ProgrammeData[[#This Row],[Weighting Multiplier]]*ProgrammeData[[#This Row],[Cost Weighting Factor Value]]</f>
        <v>600</v>
      </c>
      <c r="AD55" s="85" t="str">
        <f>IF(ISNONTEXT(VLOOKUP(ProgrammeData[[#This Row],[Student Reference]],Comments!$B$7:$C$1500,2,0)),"",VLOOKUP(ProgrammeData[[#This Row],[Student Reference]],Comments!$B$7:$C$1500,2,0))</f>
        <v/>
      </c>
    </row>
    <row r="56" spans="1:30" x14ac:dyDescent="0.4">
      <c r="A56" s="85" t="s">
        <v>425</v>
      </c>
      <c r="B56" s="86">
        <v>17</v>
      </c>
      <c r="C56" s="131">
        <v>1</v>
      </c>
      <c r="D56" s="85" t="s">
        <v>209</v>
      </c>
      <c r="E56" s="85" t="s">
        <v>209</v>
      </c>
      <c r="F56" s="85" t="s">
        <v>210</v>
      </c>
      <c r="G56" s="85" t="s">
        <v>210</v>
      </c>
      <c r="H56" s="84">
        <v>1</v>
      </c>
      <c r="I56" s="84">
        <v>0</v>
      </c>
      <c r="J56" s="84">
        <f>ProgrammeData[[#This Row],[English Instance]]+ProgrammeData[[#This Row],[Maths Instance]]</f>
        <v>1</v>
      </c>
      <c r="K56" s="84" t="s">
        <v>215</v>
      </c>
      <c r="L56" s="84" t="s">
        <v>211</v>
      </c>
      <c r="M56" s="84" t="s">
        <v>209</v>
      </c>
      <c r="N56" s="132" t="s">
        <v>213</v>
      </c>
      <c r="O56" s="132" t="s">
        <v>85</v>
      </c>
      <c r="P56" s="132" t="s">
        <v>86</v>
      </c>
      <c r="Q56" s="132" t="s">
        <v>86</v>
      </c>
      <c r="R56" s="85" t="s">
        <v>213</v>
      </c>
      <c r="S56" s="85" t="s">
        <v>214</v>
      </c>
      <c r="T56" s="133">
        <f>IF(ProgrammeData[Cost Weighting Factor Description]="Base",1,IF(ProgrammeData[Cost Weighting Factor Description]="Medium",1.2,IF(ProgrammeData[Cost Weighting Factor Description]="High",1.3,IF(ProgrammeData[Cost Weighting Factor Description]="Specialist",1.75,0))))</f>
        <v>1</v>
      </c>
      <c r="V56" s="84">
        <v>464</v>
      </c>
      <c r="W56" s="84">
        <v>198</v>
      </c>
      <c r="X56" s="84">
        <f>ProgrammeData[Qualification Hours in the Funding Year]+ProgrammeData[Non-Qualification Hours in the Funding Year]</f>
        <v>662</v>
      </c>
      <c r="Y56"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56" s="133">
        <f>ROUND(IF(ProgrammeData[[#This Row],[Funding Band]]="Band 1",ProgrammeData[[#This Row],[Total Hours in the Funding Year]]/600,1),7)</f>
        <v>1</v>
      </c>
      <c r="AA56"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56" s="84">
        <f>ProgrammeData[[#This Row],[Weighting Multiplier]]*ProgrammeData[[#This Row],[Disadvantage Uplift Factor]]</f>
        <v>600</v>
      </c>
      <c r="AC56" s="85">
        <f>ProgrammeData[[#This Row],[Weighting Multiplier]]*ProgrammeData[[#This Row],[Cost Weighting Factor Value]]</f>
        <v>600</v>
      </c>
      <c r="AD56" s="85" t="str">
        <f>IF(ISNONTEXT(VLOOKUP(ProgrammeData[[#This Row],[Student Reference]],Comments!$B$7:$C$1500,2,0)),"",VLOOKUP(ProgrammeData[[#This Row],[Student Reference]],Comments!$B$7:$C$1500,2,0))</f>
        <v/>
      </c>
    </row>
    <row r="57" spans="1:30" x14ac:dyDescent="0.4">
      <c r="A57" s="85" t="s">
        <v>426</v>
      </c>
      <c r="B57" s="86">
        <v>17</v>
      </c>
      <c r="C57" s="131">
        <v>1</v>
      </c>
      <c r="D57" s="85" t="s">
        <v>209</v>
      </c>
      <c r="E57" s="85" t="s">
        <v>209</v>
      </c>
      <c r="F57" s="85" t="s">
        <v>210</v>
      </c>
      <c r="G57" s="85" t="s">
        <v>210</v>
      </c>
      <c r="H57" s="84">
        <v>1</v>
      </c>
      <c r="I57" s="84">
        <v>0</v>
      </c>
      <c r="J57" s="84">
        <f>ProgrammeData[[#This Row],[English Instance]]+ProgrammeData[[#This Row],[Maths Instance]]</f>
        <v>1</v>
      </c>
      <c r="K57" s="84" t="s">
        <v>215</v>
      </c>
      <c r="L57" s="84" t="s">
        <v>211</v>
      </c>
      <c r="M57" s="84" t="s">
        <v>209</v>
      </c>
      <c r="N57" s="132" t="s">
        <v>213</v>
      </c>
      <c r="O57" s="132" t="s">
        <v>85</v>
      </c>
      <c r="P57" s="132" t="s">
        <v>146</v>
      </c>
      <c r="Q57" s="132" t="s">
        <v>162</v>
      </c>
      <c r="R57" s="85" t="s">
        <v>213</v>
      </c>
      <c r="S57" s="85" t="s">
        <v>214</v>
      </c>
      <c r="T57" s="133">
        <f>IF(ProgrammeData[Cost Weighting Factor Description]="Base",1,IF(ProgrammeData[Cost Weighting Factor Description]="Medium",1.2,IF(ProgrammeData[Cost Weighting Factor Description]="High",1.3,IF(ProgrammeData[Cost Weighting Factor Description]="Specialist",1.75,0))))</f>
        <v>1</v>
      </c>
      <c r="V57" s="84">
        <v>640</v>
      </c>
      <c r="W57" s="84">
        <v>209</v>
      </c>
      <c r="X57" s="84">
        <f>ProgrammeData[Qualification Hours in the Funding Year]+ProgrammeData[Non-Qualification Hours in the Funding Year]</f>
        <v>849</v>
      </c>
      <c r="Y57"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57" s="133">
        <f>ROUND(IF(ProgrammeData[[#This Row],[Funding Band]]="Band 1",ProgrammeData[[#This Row],[Total Hours in the Funding Year]]/600,1),7)</f>
        <v>1</v>
      </c>
      <c r="AA57"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57" s="84">
        <f>ProgrammeData[[#This Row],[Weighting Multiplier]]*ProgrammeData[[#This Row],[Disadvantage Uplift Factor]]</f>
        <v>600</v>
      </c>
      <c r="AC57" s="85">
        <f>ProgrammeData[[#This Row],[Weighting Multiplier]]*ProgrammeData[[#This Row],[Cost Weighting Factor Value]]</f>
        <v>600</v>
      </c>
      <c r="AD57" s="85" t="str">
        <f>IF(ISNONTEXT(VLOOKUP(ProgrammeData[[#This Row],[Student Reference]],Comments!$B$7:$C$1500,2,0)),"",VLOOKUP(ProgrammeData[[#This Row],[Student Reference]],Comments!$B$7:$C$1500,2,0))</f>
        <v/>
      </c>
    </row>
    <row r="58" spans="1:30" x14ac:dyDescent="0.4">
      <c r="A58" s="85" t="s">
        <v>427</v>
      </c>
      <c r="B58" s="86">
        <v>17</v>
      </c>
      <c r="C58" s="131">
        <v>1</v>
      </c>
      <c r="D58" s="85" t="s">
        <v>209</v>
      </c>
      <c r="E58" s="85" t="s">
        <v>209</v>
      </c>
      <c r="F58" s="85" t="s">
        <v>210</v>
      </c>
      <c r="G58" s="85" t="s">
        <v>210</v>
      </c>
      <c r="H58" s="84">
        <v>0</v>
      </c>
      <c r="I58" s="84">
        <v>0</v>
      </c>
      <c r="J58" s="84">
        <f>ProgrammeData[[#This Row],[English Instance]]+ProgrammeData[[#This Row],[Maths Instance]]</f>
        <v>0</v>
      </c>
      <c r="K58" s="84" t="s">
        <v>211</v>
      </c>
      <c r="L58" s="84" t="s">
        <v>211</v>
      </c>
      <c r="M58" s="84" t="s">
        <v>209</v>
      </c>
      <c r="N58" s="132" t="s">
        <v>213</v>
      </c>
      <c r="O58" s="132" t="s">
        <v>99</v>
      </c>
      <c r="P58" s="132" t="s">
        <v>65</v>
      </c>
      <c r="Q58" s="132" t="s">
        <v>86</v>
      </c>
      <c r="R58" s="85" t="s">
        <v>213</v>
      </c>
      <c r="S58" s="85" t="s">
        <v>214</v>
      </c>
      <c r="T58" s="133">
        <f>IF(ProgrammeData[Cost Weighting Factor Description]="Base",1,IF(ProgrammeData[Cost Weighting Factor Description]="Medium",1.2,IF(ProgrammeData[Cost Weighting Factor Description]="High",1.3,IF(ProgrammeData[Cost Weighting Factor Description]="Specialist",1.75,0))))</f>
        <v>1</v>
      </c>
      <c r="V58" s="84">
        <v>448</v>
      </c>
      <c r="W58" s="84">
        <v>198</v>
      </c>
      <c r="X58" s="84">
        <f>ProgrammeData[Qualification Hours in the Funding Year]+ProgrammeData[Non-Qualification Hours in the Funding Year]</f>
        <v>646</v>
      </c>
      <c r="Y58"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58" s="133">
        <f>ROUND(IF(ProgrammeData[[#This Row],[Funding Band]]="Band 1",ProgrammeData[[#This Row],[Total Hours in the Funding Year]]/600,1),7)</f>
        <v>1</v>
      </c>
      <c r="AA58"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58" s="84">
        <f>ProgrammeData[[#This Row],[Weighting Multiplier]]*ProgrammeData[[#This Row],[Disadvantage Uplift Factor]]</f>
        <v>600</v>
      </c>
      <c r="AC58" s="85">
        <f>ProgrammeData[[#This Row],[Weighting Multiplier]]*ProgrammeData[[#This Row],[Cost Weighting Factor Value]]</f>
        <v>600</v>
      </c>
      <c r="AD58" s="85" t="str">
        <f>IF(ISNONTEXT(VLOOKUP(ProgrammeData[[#This Row],[Student Reference]],Comments!$B$7:$C$1500,2,0)),"",VLOOKUP(ProgrammeData[[#This Row],[Student Reference]],Comments!$B$7:$C$1500,2,0))</f>
        <v/>
      </c>
    </row>
    <row r="59" spans="1:30" x14ac:dyDescent="0.4">
      <c r="A59" s="85" t="s">
        <v>428</v>
      </c>
      <c r="B59" s="86">
        <v>17</v>
      </c>
      <c r="C59" s="131">
        <v>1</v>
      </c>
      <c r="D59" s="85" t="s">
        <v>209</v>
      </c>
      <c r="E59" s="85" t="s">
        <v>209</v>
      </c>
      <c r="F59" s="85" t="s">
        <v>210</v>
      </c>
      <c r="G59" s="85" t="s">
        <v>210</v>
      </c>
      <c r="H59" s="84">
        <v>0</v>
      </c>
      <c r="I59" s="84">
        <v>0</v>
      </c>
      <c r="J59" s="84">
        <f>ProgrammeData[[#This Row],[English Instance]]+ProgrammeData[[#This Row],[Maths Instance]]</f>
        <v>0</v>
      </c>
      <c r="K59" s="84" t="s">
        <v>211</v>
      </c>
      <c r="L59" s="84" t="s">
        <v>211</v>
      </c>
      <c r="M59" s="84" t="s">
        <v>209</v>
      </c>
      <c r="N59" s="132" t="s">
        <v>213</v>
      </c>
      <c r="O59" s="132" t="s">
        <v>134</v>
      </c>
      <c r="P59" s="132" t="s">
        <v>86</v>
      </c>
      <c r="Q59" s="132" t="s">
        <v>86</v>
      </c>
      <c r="R59" s="85" t="s">
        <v>213</v>
      </c>
      <c r="S59" s="85" t="s">
        <v>214</v>
      </c>
      <c r="T59" s="133">
        <f>IF(ProgrammeData[Cost Weighting Factor Description]="Base",1,IF(ProgrammeData[Cost Weighting Factor Description]="Medium",1.2,IF(ProgrammeData[Cost Weighting Factor Description]="High",1.3,IF(ProgrammeData[Cost Weighting Factor Description]="Specialist",1.75,0))))</f>
        <v>1</v>
      </c>
      <c r="V59" s="84">
        <v>592</v>
      </c>
      <c r="W59" s="84">
        <v>198</v>
      </c>
      <c r="X59" s="84">
        <f>ProgrammeData[Qualification Hours in the Funding Year]+ProgrammeData[Non-Qualification Hours in the Funding Year]</f>
        <v>790</v>
      </c>
      <c r="Y59"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59" s="133">
        <f>ROUND(IF(ProgrammeData[[#This Row],[Funding Band]]="Band 1",ProgrammeData[[#This Row],[Total Hours in the Funding Year]]/600,1),7)</f>
        <v>1</v>
      </c>
      <c r="AA59"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59" s="84">
        <f>ProgrammeData[[#This Row],[Weighting Multiplier]]*ProgrammeData[[#This Row],[Disadvantage Uplift Factor]]</f>
        <v>600</v>
      </c>
      <c r="AC59" s="85">
        <f>ProgrammeData[[#This Row],[Weighting Multiplier]]*ProgrammeData[[#This Row],[Cost Weighting Factor Value]]</f>
        <v>600</v>
      </c>
      <c r="AD59" s="85" t="str">
        <f>IF(ISNONTEXT(VLOOKUP(ProgrammeData[[#This Row],[Student Reference]],Comments!$B$7:$C$1500,2,0)),"",VLOOKUP(ProgrammeData[[#This Row],[Student Reference]],Comments!$B$7:$C$1500,2,0))</f>
        <v/>
      </c>
    </row>
    <row r="60" spans="1:30" x14ac:dyDescent="0.4">
      <c r="A60" s="85" t="s">
        <v>429</v>
      </c>
      <c r="B60" s="86">
        <v>16</v>
      </c>
      <c r="C60" s="131">
        <v>1</v>
      </c>
      <c r="D60" s="85" t="s">
        <v>209</v>
      </c>
      <c r="E60" s="85" t="s">
        <v>209</v>
      </c>
      <c r="F60" s="85" t="s">
        <v>209</v>
      </c>
      <c r="G60" s="85" t="s">
        <v>210</v>
      </c>
      <c r="H60" s="84">
        <v>0</v>
      </c>
      <c r="I60" s="84">
        <v>0</v>
      </c>
      <c r="J60" s="84">
        <f>ProgrammeData[[#This Row],[English Instance]]+ProgrammeData[[#This Row],[Maths Instance]]</f>
        <v>0</v>
      </c>
      <c r="K60" s="84" t="s">
        <v>211</v>
      </c>
      <c r="L60" s="84" t="s">
        <v>212</v>
      </c>
      <c r="M60" s="84" t="s">
        <v>209</v>
      </c>
      <c r="N60" s="132" t="s">
        <v>213</v>
      </c>
      <c r="O60" s="132" t="s">
        <v>64</v>
      </c>
      <c r="P60" s="132" t="s">
        <v>65</v>
      </c>
      <c r="Q60" s="132" t="s">
        <v>65</v>
      </c>
      <c r="R60" s="85" t="s">
        <v>213</v>
      </c>
      <c r="S60" s="85" t="s">
        <v>214</v>
      </c>
      <c r="T60" s="133">
        <f>IF(ProgrammeData[Cost Weighting Factor Description]="Base",1,IF(ProgrammeData[Cost Weighting Factor Description]="Medium",1.2,IF(ProgrammeData[Cost Weighting Factor Description]="High",1.3,IF(ProgrammeData[Cost Weighting Factor Description]="Specialist",1.75,0))))</f>
        <v>1</v>
      </c>
      <c r="V60" s="84">
        <v>608</v>
      </c>
      <c r="W60" s="84">
        <v>209</v>
      </c>
      <c r="X60" s="84">
        <f>ProgrammeData[Qualification Hours in the Funding Year]+ProgrammeData[Non-Qualification Hours in the Funding Year]</f>
        <v>817</v>
      </c>
      <c r="Y60"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60" s="133">
        <f>ROUND(IF(ProgrammeData[[#This Row],[Funding Band]]="Band 1",ProgrammeData[[#This Row],[Total Hours in the Funding Year]]/600,1),7)</f>
        <v>1</v>
      </c>
      <c r="AA60"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60" s="84">
        <f>ProgrammeData[[#This Row],[Weighting Multiplier]]*ProgrammeData[[#This Row],[Disadvantage Uplift Factor]]</f>
        <v>600</v>
      </c>
      <c r="AC60" s="85">
        <f>ProgrammeData[[#This Row],[Weighting Multiplier]]*ProgrammeData[[#This Row],[Cost Weighting Factor Value]]</f>
        <v>600</v>
      </c>
      <c r="AD60" s="85" t="str">
        <f>IF(ISNONTEXT(VLOOKUP(ProgrammeData[[#This Row],[Student Reference]],Comments!$B$7:$C$1500,2,0)),"",VLOOKUP(ProgrammeData[[#This Row],[Student Reference]],Comments!$B$7:$C$1500,2,0))</f>
        <v/>
      </c>
    </row>
    <row r="61" spans="1:30" x14ac:dyDescent="0.4">
      <c r="A61" s="85" t="s">
        <v>430</v>
      </c>
      <c r="B61" s="86">
        <v>16</v>
      </c>
      <c r="C61" s="131">
        <v>1</v>
      </c>
      <c r="D61" s="85" t="s">
        <v>209</v>
      </c>
      <c r="E61" s="85" t="s">
        <v>209</v>
      </c>
      <c r="F61" s="85" t="s">
        <v>210</v>
      </c>
      <c r="G61" s="85" t="s">
        <v>210</v>
      </c>
      <c r="H61" s="84">
        <v>0</v>
      </c>
      <c r="I61" s="84">
        <v>0</v>
      </c>
      <c r="J61" s="84">
        <f>ProgrammeData[[#This Row],[English Instance]]+ProgrammeData[[#This Row],[Maths Instance]]</f>
        <v>0</v>
      </c>
      <c r="K61" s="84" t="s">
        <v>211</v>
      </c>
      <c r="L61" s="84" t="s">
        <v>212</v>
      </c>
      <c r="M61" s="84" t="s">
        <v>209</v>
      </c>
      <c r="N61" s="132" t="s">
        <v>213</v>
      </c>
      <c r="O61" s="132" t="s">
        <v>64</v>
      </c>
      <c r="P61" s="132" t="s">
        <v>65</v>
      </c>
      <c r="Q61" s="132" t="s">
        <v>65</v>
      </c>
      <c r="R61" s="85" t="s">
        <v>213</v>
      </c>
      <c r="S61" s="85" t="s">
        <v>214</v>
      </c>
      <c r="T61" s="133">
        <f>IF(ProgrammeData[Cost Weighting Factor Description]="Base",1,IF(ProgrammeData[Cost Weighting Factor Description]="Medium",1.2,IF(ProgrammeData[Cost Weighting Factor Description]="High",1.3,IF(ProgrammeData[Cost Weighting Factor Description]="Specialist",1.75,0))))</f>
        <v>1</v>
      </c>
      <c r="V61" s="84">
        <v>456</v>
      </c>
      <c r="W61" s="84">
        <v>209</v>
      </c>
      <c r="X61" s="84">
        <f>ProgrammeData[Qualification Hours in the Funding Year]+ProgrammeData[Non-Qualification Hours in the Funding Year]</f>
        <v>665</v>
      </c>
      <c r="Y61"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61" s="133">
        <f>ROUND(IF(ProgrammeData[[#This Row],[Funding Band]]="Band 1",ProgrammeData[[#This Row],[Total Hours in the Funding Year]]/600,1),7)</f>
        <v>1</v>
      </c>
      <c r="AA61"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61" s="84">
        <f>ProgrammeData[[#This Row],[Weighting Multiplier]]*ProgrammeData[[#This Row],[Disadvantage Uplift Factor]]</f>
        <v>600</v>
      </c>
      <c r="AC61" s="85">
        <f>ProgrammeData[[#This Row],[Weighting Multiplier]]*ProgrammeData[[#This Row],[Cost Weighting Factor Value]]</f>
        <v>600</v>
      </c>
      <c r="AD61" s="85" t="str">
        <f>IF(ISNONTEXT(VLOOKUP(ProgrammeData[[#This Row],[Student Reference]],Comments!$B$7:$C$1500,2,0)),"",VLOOKUP(ProgrammeData[[#This Row],[Student Reference]],Comments!$B$7:$C$1500,2,0))</f>
        <v/>
      </c>
    </row>
    <row r="62" spans="1:30" x14ac:dyDescent="0.4">
      <c r="A62" s="85" t="s">
        <v>431</v>
      </c>
      <c r="B62" s="86">
        <v>16</v>
      </c>
      <c r="C62" s="131">
        <v>1</v>
      </c>
      <c r="D62" s="85" t="s">
        <v>209</v>
      </c>
      <c r="E62" s="85" t="s">
        <v>209</v>
      </c>
      <c r="F62" s="85" t="s">
        <v>210</v>
      </c>
      <c r="G62" s="85" t="s">
        <v>210</v>
      </c>
      <c r="H62" s="84">
        <v>0</v>
      </c>
      <c r="I62" s="84">
        <v>0</v>
      </c>
      <c r="J62" s="84">
        <f>ProgrammeData[[#This Row],[English Instance]]+ProgrammeData[[#This Row],[Maths Instance]]</f>
        <v>0</v>
      </c>
      <c r="K62" s="84" t="s">
        <v>211</v>
      </c>
      <c r="L62" s="84" t="s">
        <v>211</v>
      </c>
      <c r="M62" s="84" t="s">
        <v>209</v>
      </c>
      <c r="N62" s="132" t="s">
        <v>213</v>
      </c>
      <c r="O62" s="132" t="s">
        <v>64</v>
      </c>
      <c r="P62" s="132" t="s">
        <v>65</v>
      </c>
      <c r="Q62" s="132" t="s">
        <v>65</v>
      </c>
      <c r="R62" s="85" t="s">
        <v>213</v>
      </c>
      <c r="S62" s="85" t="s">
        <v>214</v>
      </c>
      <c r="T62" s="133">
        <f>IF(ProgrammeData[Cost Weighting Factor Description]="Base",1,IF(ProgrammeData[Cost Weighting Factor Description]="Medium",1.2,IF(ProgrammeData[Cost Weighting Factor Description]="High",1.3,IF(ProgrammeData[Cost Weighting Factor Description]="Specialist",1.75,0))))</f>
        <v>1</v>
      </c>
      <c r="V62" s="84">
        <v>608</v>
      </c>
      <c r="W62" s="84">
        <v>209</v>
      </c>
      <c r="X62" s="84">
        <f>ProgrammeData[Qualification Hours in the Funding Year]+ProgrammeData[Non-Qualification Hours in the Funding Year]</f>
        <v>817</v>
      </c>
      <c r="Y62"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62" s="133">
        <f>ROUND(IF(ProgrammeData[[#This Row],[Funding Band]]="Band 1",ProgrammeData[[#This Row],[Total Hours in the Funding Year]]/600,1),7)</f>
        <v>1</v>
      </c>
      <c r="AA62"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62" s="84">
        <f>ProgrammeData[[#This Row],[Weighting Multiplier]]*ProgrammeData[[#This Row],[Disadvantage Uplift Factor]]</f>
        <v>600</v>
      </c>
      <c r="AC62" s="85">
        <f>ProgrammeData[[#This Row],[Weighting Multiplier]]*ProgrammeData[[#This Row],[Cost Weighting Factor Value]]</f>
        <v>600</v>
      </c>
      <c r="AD62" s="85" t="str">
        <f>IF(ISNONTEXT(VLOOKUP(ProgrammeData[[#This Row],[Student Reference]],Comments!$B$7:$C$1500,2,0)),"",VLOOKUP(ProgrammeData[[#This Row],[Student Reference]],Comments!$B$7:$C$1500,2,0))</f>
        <v/>
      </c>
    </row>
    <row r="63" spans="1:30" x14ac:dyDescent="0.4">
      <c r="A63" s="85" t="s">
        <v>432</v>
      </c>
      <c r="B63" s="86">
        <v>17</v>
      </c>
      <c r="C63" s="131">
        <v>1</v>
      </c>
      <c r="D63" s="85" t="s">
        <v>209</v>
      </c>
      <c r="E63" s="85" t="s">
        <v>209</v>
      </c>
      <c r="F63" s="85" t="s">
        <v>210</v>
      </c>
      <c r="G63" s="85" t="s">
        <v>210</v>
      </c>
      <c r="H63" s="84">
        <v>0</v>
      </c>
      <c r="I63" s="84">
        <v>0</v>
      </c>
      <c r="J63" s="84">
        <f>ProgrammeData[[#This Row],[English Instance]]+ProgrammeData[[#This Row],[Maths Instance]]</f>
        <v>0</v>
      </c>
      <c r="K63" s="84" t="s">
        <v>211</v>
      </c>
      <c r="L63" s="84" t="s">
        <v>211</v>
      </c>
      <c r="M63" s="84" t="s">
        <v>209</v>
      </c>
      <c r="N63" s="132" t="s">
        <v>213</v>
      </c>
      <c r="O63" s="132" t="s">
        <v>85</v>
      </c>
      <c r="P63" s="132" t="s">
        <v>65</v>
      </c>
      <c r="Q63" s="132" t="s">
        <v>86</v>
      </c>
      <c r="R63" s="85" t="s">
        <v>213</v>
      </c>
      <c r="S63" s="85" t="s">
        <v>214</v>
      </c>
      <c r="T63" s="133">
        <f>IF(ProgrammeData[Cost Weighting Factor Description]="Base",1,IF(ProgrammeData[Cost Weighting Factor Description]="Medium",1.2,IF(ProgrammeData[Cost Weighting Factor Description]="High",1.3,IF(ProgrammeData[Cost Weighting Factor Description]="Specialist",1.75,0))))</f>
        <v>1</v>
      </c>
      <c r="V63" s="84">
        <v>440</v>
      </c>
      <c r="W63" s="84">
        <v>198</v>
      </c>
      <c r="X63" s="84">
        <f>ProgrammeData[Qualification Hours in the Funding Year]+ProgrammeData[Non-Qualification Hours in the Funding Year]</f>
        <v>638</v>
      </c>
      <c r="Y63"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63" s="133">
        <f>ROUND(IF(ProgrammeData[[#This Row],[Funding Band]]="Band 1",ProgrammeData[[#This Row],[Total Hours in the Funding Year]]/600,1),7)</f>
        <v>1</v>
      </c>
      <c r="AA63"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63" s="84">
        <f>ProgrammeData[[#This Row],[Weighting Multiplier]]*ProgrammeData[[#This Row],[Disadvantage Uplift Factor]]</f>
        <v>600</v>
      </c>
      <c r="AC63" s="85">
        <f>ProgrammeData[[#This Row],[Weighting Multiplier]]*ProgrammeData[[#This Row],[Cost Weighting Factor Value]]</f>
        <v>600</v>
      </c>
      <c r="AD63" s="85" t="str">
        <f>IF(ISNONTEXT(VLOOKUP(ProgrammeData[[#This Row],[Student Reference]],Comments!$B$7:$C$1500,2,0)),"",VLOOKUP(ProgrammeData[[#This Row],[Student Reference]],Comments!$B$7:$C$1500,2,0))</f>
        <v/>
      </c>
    </row>
    <row r="64" spans="1:30" x14ac:dyDescent="0.4">
      <c r="A64" s="85" t="s">
        <v>433</v>
      </c>
      <c r="B64" s="86">
        <v>16</v>
      </c>
      <c r="C64" s="131">
        <v>1</v>
      </c>
      <c r="D64" s="85" t="s">
        <v>209</v>
      </c>
      <c r="E64" s="85" t="s">
        <v>209</v>
      </c>
      <c r="F64" s="85" t="s">
        <v>210</v>
      </c>
      <c r="G64" s="85" t="s">
        <v>210</v>
      </c>
      <c r="H64" s="84">
        <v>0</v>
      </c>
      <c r="I64" s="84">
        <v>0</v>
      </c>
      <c r="J64" s="84">
        <f>ProgrammeData[[#This Row],[English Instance]]+ProgrammeData[[#This Row],[Maths Instance]]</f>
        <v>0</v>
      </c>
      <c r="K64" s="84" t="s">
        <v>211</v>
      </c>
      <c r="L64" s="84" t="s">
        <v>211</v>
      </c>
      <c r="M64" s="84" t="s">
        <v>209</v>
      </c>
      <c r="N64" s="132" t="s">
        <v>213</v>
      </c>
      <c r="O64" s="132" t="s">
        <v>64</v>
      </c>
      <c r="P64" s="132" t="s">
        <v>65</v>
      </c>
      <c r="Q64" s="132" t="s">
        <v>65</v>
      </c>
      <c r="R64" s="85" t="s">
        <v>213</v>
      </c>
      <c r="S64" s="85" t="s">
        <v>214</v>
      </c>
      <c r="T64" s="133">
        <f>IF(ProgrammeData[Cost Weighting Factor Description]="Base",1,IF(ProgrammeData[Cost Weighting Factor Description]="Medium",1.2,IF(ProgrammeData[Cost Weighting Factor Description]="High",1.3,IF(ProgrammeData[Cost Weighting Factor Description]="Specialist",1.75,0))))</f>
        <v>1</v>
      </c>
      <c r="V64" s="84">
        <v>608</v>
      </c>
      <c r="W64" s="84">
        <v>209</v>
      </c>
      <c r="X64" s="84">
        <f>ProgrammeData[Qualification Hours in the Funding Year]+ProgrammeData[Non-Qualification Hours in the Funding Year]</f>
        <v>817</v>
      </c>
      <c r="Y64"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64" s="133">
        <f>ROUND(IF(ProgrammeData[[#This Row],[Funding Band]]="Band 1",ProgrammeData[[#This Row],[Total Hours in the Funding Year]]/600,1),7)</f>
        <v>1</v>
      </c>
      <c r="AA64"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64" s="84">
        <f>ProgrammeData[[#This Row],[Weighting Multiplier]]*ProgrammeData[[#This Row],[Disadvantage Uplift Factor]]</f>
        <v>600</v>
      </c>
      <c r="AC64" s="85">
        <f>ProgrammeData[[#This Row],[Weighting Multiplier]]*ProgrammeData[[#This Row],[Cost Weighting Factor Value]]</f>
        <v>600</v>
      </c>
      <c r="AD64" s="85" t="str">
        <f>IF(ISNONTEXT(VLOOKUP(ProgrammeData[[#This Row],[Student Reference]],Comments!$B$7:$C$1500,2,0)),"",VLOOKUP(ProgrammeData[[#This Row],[Student Reference]],Comments!$B$7:$C$1500,2,0))</f>
        <v/>
      </c>
    </row>
    <row r="65" spans="1:30" x14ac:dyDescent="0.4">
      <c r="A65" s="85" t="s">
        <v>434</v>
      </c>
      <c r="B65" s="86">
        <v>17</v>
      </c>
      <c r="C65" s="131">
        <v>1</v>
      </c>
      <c r="D65" s="85" t="s">
        <v>209</v>
      </c>
      <c r="E65" s="85" t="s">
        <v>209</v>
      </c>
      <c r="F65" s="85" t="s">
        <v>210</v>
      </c>
      <c r="G65" s="85" t="s">
        <v>210</v>
      </c>
      <c r="H65" s="84">
        <v>0</v>
      </c>
      <c r="I65" s="84">
        <v>0</v>
      </c>
      <c r="J65" s="84">
        <f>ProgrammeData[[#This Row],[English Instance]]+ProgrammeData[[#This Row],[Maths Instance]]</f>
        <v>0</v>
      </c>
      <c r="K65" s="84" t="s">
        <v>211</v>
      </c>
      <c r="L65" s="84" t="s">
        <v>211</v>
      </c>
      <c r="M65" s="84" t="s">
        <v>209</v>
      </c>
      <c r="N65" s="132" t="s">
        <v>216</v>
      </c>
      <c r="O65" s="132" t="s">
        <v>85</v>
      </c>
      <c r="P65" s="132" t="s">
        <v>86</v>
      </c>
      <c r="Q65" s="132" t="s">
        <v>86</v>
      </c>
      <c r="R65" s="85" t="s">
        <v>115</v>
      </c>
      <c r="S65" s="85" t="s">
        <v>214</v>
      </c>
      <c r="T65" s="133">
        <f>IF(ProgrammeData[Cost Weighting Factor Description]="Base",1,IF(ProgrammeData[Cost Weighting Factor Description]="Medium",1.2,IF(ProgrammeData[Cost Weighting Factor Description]="High",1.3,IF(ProgrammeData[Cost Weighting Factor Description]="Specialist",1.75,0))))</f>
        <v>1</v>
      </c>
      <c r="U65" s="85">
        <v>15.3</v>
      </c>
      <c r="V65" s="84">
        <v>432</v>
      </c>
      <c r="W65" s="84">
        <v>198</v>
      </c>
      <c r="X65" s="84">
        <f>ProgrammeData[Qualification Hours in the Funding Year]+ProgrammeData[Non-Qualification Hours in the Funding Year]</f>
        <v>630</v>
      </c>
      <c r="Y65"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65" s="133">
        <f>ROUND(IF(ProgrammeData[[#This Row],[Funding Band]]="Band 1",ProgrammeData[[#This Row],[Total Hours in the Funding Year]]/600,1),7)</f>
        <v>1</v>
      </c>
      <c r="AA65"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65" s="84">
        <f>ProgrammeData[[#This Row],[Weighting Multiplier]]*ProgrammeData[[#This Row],[Disadvantage Uplift Factor]]</f>
        <v>600</v>
      </c>
      <c r="AC65" s="85">
        <f>ProgrammeData[[#This Row],[Weighting Multiplier]]*ProgrammeData[[#This Row],[Cost Weighting Factor Value]]</f>
        <v>600</v>
      </c>
      <c r="AD65" s="85" t="str">
        <f>IF(ISNONTEXT(VLOOKUP(ProgrammeData[[#This Row],[Student Reference]],Comments!$B$7:$C$1500,2,0)),"",VLOOKUP(ProgrammeData[[#This Row],[Student Reference]],Comments!$B$7:$C$1500,2,0))</f>
        <v/>
      </c>
    </row>
    <row r="66" spans="1:30" x14ac:dyDescent="0.4">
      <c r="A66" s="85" t="s">
        <v>435</v>
      </c>
      <c r="B66" s="86">
        <v>17</v>
      </c>
      <c r="C66" s="131">
        <v>1</v>
      </c>
      <c r="D66" s="85" t="s">
        <v>209</v>
      </c>
      <c r="E66" s="85" t="s">
        <v>209</v>
      </c>
      <c r="F66" s="85" t="s">
        <v>210</v>
      </c>
      <c r="G66" s="85" t="s">
        <v>210</v>
      </c>
      <c r="H66" s="84">
        <v>0</v>
      </c>
      <c r="I66" s="84">
        <v>0</v>
      </c>
      <c r="J66" s="84">
        <f>ProgrammeData[[#This Row],[English Instance]]+ProgrammeData[[#This Row],[Maths Instance]]</f>
        <v>0</v>
      </c>
      <c r="K66" s="84" t="s">
        <v>211</v>
      </c>
      <c r="L66" s="84" t="s">
        <v>212</v>
      </c>
      <c r="M66" s="84" t="s">
        <v>209</v>
      </c>
      <c r="N66" s="132" t="s">
        <v>213</v>
      </c>
      <c r="O66" s="132" t="s">
        <v>85</v>
      </c>
      <c r="P66" s="132" t="s">
        <v>86</v>
      </c>
      <c r="Q66" s="132" t="s">
        <v>86</v>
      </c>
      <c r="R66" s="85" t="s">
        <v>213</v>
      </c>
      <c r="S66" s="85" t="s">
        <v>214</v>
      </c>
      <c r="T66" s="133">
        <f>IF(ProgrammeData[Cost Weighting Factor Description]="Base",1,IF(ProgrammeData[Cost Weighting Factor Description]="Medium",1.2,IF(ProgrammeData[Cost Weighting Factor Description]="High",1.3,IF(ProgrammeData[Cost Weighting Factor Description]="Specialist",1.75,0))))</f>
        <v>1</v>
      </c>
      <c r="V66" s="84">
        <v>432</v>
      </c>
      <c r="W66" s="84">
        <v>198</v>
      </c>
      <c r="X66" s="84">
        <f>ProgrammeData[Qualification Hours in the Funding Year]+ProgrammeData[Non-Qualification Hours in the Funding Year]</f>
        <v>630</v>
      </c>
      <c r="Y66"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66" s="133">
        <f>ROUND(IF(ProgrammeData[[#This Row],[Funding Band]]="Band 1",ProgrammeData[[#This Row],[Total Hours in the Funding Year]]/600,1),7)</f>
        <v>1</v>
      </c>
      <c r="AA66"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66" s="84">
        <f>ProgrammeData[[#This Row],[Weighting Multiplier]]*ProgrammeData[[#This Row],[Disadvantage Uplift Factor]]</f>
        <v>600</v>
      </c>
      <c r="AC66" s="85">
        <f>ProgrammeData[[#This Row],[Weighting Multiplier]]*ProgrammeData[[#This Row],[Cost Weighting Factor Value]]</f>
        <v>600</v>
      </c>
      <c r="AD66" s="85" t="str">
        <f>IF(ISNONTEXT(VLOOKUP(ProgrammeData[[#This Row],[Student Reference]],Comments!$B$7:$C$1500,2,0)),"",VLOOKUP(ProgrammeData[[#This Row],[Student Reference]],Comments!$B$7:$C$1500,2,0))</f>
        <v/>
      </c>
    </row>
    <row r="67" spans="1:30" x14ac:dyDescent="0.4">
      <c r="A67" s="85" t="s">
        <v>436</v>
      </c>
      <c r="B67" s="86">
        <v>16</v>
      </c>
      <c r="C67" s="131">
        <v>1</v>
      </c>
      <c r="D67" s="85" t="s">
        <v>209</v>
      </c>
      <c r="E67" s="85" t="s">
        <v>209</v>
      </c>
      <c r="F67" s="85" t="s">
        <v>210</v>
      </c>
      <c r="G67" s="85" t="s">
        <v>210</v>
      </c>
      <c r="H67" s="84">
        <v>0</v>
      </c>
      <c r="I67" s="84">
        <v>0</v>
      </c>
      <c r="J67" s="84">
        <f>ProgrammeData[[#This Row],[English Instance]]+ProgrammeData[[#This Row],[Maths Instance]]</f>
        <v>0</v>
      </c>
      <c r="K67" s="84" t="s">
        <v>211</v>
      </c>
      <c r="L67" s="84" t="s">
        <v>211</v>
      </c>
      <c r="M67" s="84" t="s">
        <v>209</v>
      </c>
      <c r="N67" s="132" t="s">
        <v>213</v>
      </c>
      <c r="O67" s="132" t="s">
        <v>64</v>
      </c>
      <c r="P67" s="132" t="s">
        <v>148</v>
      </c>
      <c r="R67" s="85" t="s">
        <v>213</v>
      </c>
      <c r="S67" s="85" t="s">
        <v>214</v>
      </c>
      <c r="T67" s="133">
        <f>IF(ProgrammeData[Cost Weighting Factor Description]="Base",1,IF(ProgrammeData[Cost Weighting Factor Description]="Medium",1.2,IF(ProgrammeData[Cost Weighting Factor Description]="High",1.3,IF(ProgrammeData[Cost Weighting Factor Description]="Specialist",1.75,0))))</f>
        <v>1</v>
      </c>
      <c r="V67" s="84">
        <v>608</v>
      </c>
      <c r="W67" s="84">
        <v>209</v>
      </c>
      <c r="X67" s="84">
        <f>ProgrammeData[Qualification Hours in the Funding Year]+ProgrammeData[Non-Qualification Hours in the Funding Year]</f>
        <v>817</v>
      </c>
      <c r="Y67"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67" s="133">
        <f>ROUND(IF(ProgrammeData[[#This Row],[Funding Band]]="Band 1",ProgrammeData[[#This Row],[Total Hours in the Funding Year]]/600,1),7)</f>
        <v>1</v>
      </c>
      <c r="AA67"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67" s="84">
        <f>ProgrammeData[[#This Row],[Weighting Multiplier]]*ProgrammeData[[#This Row],[Disadvantage Uplift Factor]]</f>
        <v>600</v>
      </c>
      <c r="AC67" s="85">
        <f>ProgrammeData[[#This Row],[Weighting Multiplier]]*ProgrammeData[[#This Row],[Cost Weighting Factor Value]]</f>
        <v>600</v>
      </c>
      <c r="AD67" s="85" t="str">
        <f>IF(ISNONTEXT(VLOOKUP(ProgrammeData[[#This Row],[Student Reference]],Comments!$B$7:$C$1500,2,0)),"",VLOOKUP(ProgrammeData[[#This Row],[Student Reference]],Comments!$B$7:$C$1500,2,0))</f>
        <v/>
      </c>
    </row>
    <row r="68" spans="1:30" x14ac:dyDescent="0.4">
      <c r="A68" s="85" t="s">
        <v>437</v>
      </c>
      <c r="B68" s="86">
        <v>17</v>
      </c>
      <c r="C68" s="131">
        <v>1</v>
      </c>
      <c r="D68" s="85" t="s">
        <v>209</v>
      </c>
      <c r="E68" s="85" t="s">
        <v>209</v>
      </c>
      <c r="F68" s="85" t="s">
        <v>210</v>
      </c>
      <c r="G68" s="85" t="s">
        <v>210</v>
      </c>
      <c r="H68" s="84">
        <v>0</v>
      </c>
      <c r="I68" s="84">
        <v>0</v>
      </c>
      <c r="J68" s="84">
        <f>ProgrammeData[[#This Row],[English Instance]]+ProgrammeData[[#This Row],[Maths Instance]]</f>
        <v>0</v>
      </c>
      <c r="K68" s="84" t="s">
        <v>211</v>
      </c>
      <c r="L68" s="84" t="s">
        <v>211</v>
      </c>
      <c r="M68" s="84" t="s">
        <v>209</v>
      </c>
      <c r="N68" s="132" t="s">
        <v>213</v>
      </c>
      <c r="O68" s="132" t="s">
        <v>85</v>
      </c>
      <c r="P68" s="132" t="s">
        <v>86</v>
      </c>
      <c r="Q68" s="132" t="s">
        <v>86</v>
      </c>
      <c r="R68" s="85" t="s">
        <v>213</v>
      </c>
      <c r="S68" s="85" t="s">
        <v>214</v>
      </c>
      <c r="T68" s="133">
        <f>IF(ProgrammeData[Cost Weighting Factor Description]="Base",1,IF(ProgrammeData[Cost Weighting Factor Description]="Medium",1.2,IF(ProgrammeData[Cost Weighting Factor Description]="High",1.3,IF(ProgrammeData[Cost Weighting Factor Description]="Specialist",1.75,0))))</f>
        <v>1</v>
      </c>
      <c r="V68" s="84">
        <v>576</v>
      </c>
      <c r="W68" s="84">
        <v>198</v>
      </c>
      <c r="X68" s="84">
        <f>ProgrammeData[Qualification Hours in the Funding Year]+ProgrammeData[Non-Qualification Hours in the Funding Year]</f>
        <v>774</v>
      </c>
      <c r="Y68"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68" s="133">
        <f>ROUND(IF(ProgrammeData[[#This Row],[Funding Band]]="Band 1",ProgrammeData[[#This Row],[Total Hours in the Funding Year]]/600,1),7)</f>
        <v>1</v>
      </c>
      <c r="AA68"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68" s="84">
        <f>ProgrammeData[[#This Row],[Weighting Multiplier]]*ProgrammeData[[#This Row],[Disadvantage Uplift Factor]]</f>
        <v>600</v>
      </c>
      <c r="AC68" s="85">
        <f>ProgrammeData[[#This Row],[Weighting Multiplier]]*ProgrammeData[[#This Row],[Cost Weighting Factor Value]]</f>
        <v>600</v>
      </c>
      <c r="AD68" s="85" t="str">
        <f>IF(ISNONTEXT(VLOOKUP(ProgrammeData[[#This Row],[Student Reference]],Comments!$B$7:$C$1500,2,0)),"",VLOOKUP(ProgrammeData[[#This Row],[Student Reference]],Comments!$B$7:$C$1500,2,0))</f>
        <v/>
      </c>
    </row>
    <row r="69" spans="1:30" x14ac:dyDescent="0.4">
      <c r="A69" s="85" t="s">
        <v>438</v>
      </c>
      <c r="B69" s="86">
        <v>17</v>
      </c>
      <c r="C69" s="131">
        <v>1</v>
      </c>
      <c r="D69" s="85" t="s">
        <v>209</v>
      </c>
      <c r="E69" s="85" t="s">
        <v>209</v>
      </c>
      <c r="F69" s="85" t="s">
        <v>210</v>
      </c>
      <c r="G69" s="85" t="s">
        <v>210</v>
      </c>
      <c r="H69" s="84">
        <v>0</v>
      </c>
      <c r="I69" s="84">
        <v>0</v>
      </c>
      <c r="J69" s="84">
        <f>ProgrammeData[[#This Row],[English Instance]]+ProgrammeData[[#This Row],[Maths Instance]]</f>
        <v>0</v>
      </c>
      <c r="K69" s="84" t="s">
        <v>211</v>
      </c>
      <c r="L69" s="84" t="s">
        <v>212</v>
      </c>
      <c r="M69" s="84" t="s">
        <v>209</v>
      </c>
      <c r="N69" s="132" t="s">
        <v>213</v>
      </c>
      <c r="O69" s="132" t="s">
        <v>85</v>
      </c>
      <c r="P69" s="132" t="s">
        <v>65</v>
      </c>
      <c r="Q69" s="132" t="s">
        <v>86</v>
      </c>
      <c r="R69" s="85" t="s">
        <v>213</v>
      </c>
      <c r="S69" s="85" t="s">
        <v>214</v>
      </c>
      <c r="T69" s="133">
        <f>IF(ProgrammeData[Cost Weighting Factor Description]="Base",1,IF(ProgrammeData[Cost Weighting Factor Description]="Medium",1.2,IF(ProgrammeData[Cost Weighting Factor Description]="High",1.3,IF(ProgrammeData[Cost Weighting Factor Description]="Specialist",1.75,0))))</f>
        <v>1</v>
      </c>
      <c r="V69" s="84">
        <v>432</v>
      </c>
      <c r="W69" s="84">
        <v>198</v>
      </c>
      <c r="X69" s="84">
        <f>ProgrammeData[Qualification Hours in the Funding Year]+ProgrammeData[Non-Qualification Hours in the Funding Year]</f>
        <v>630</v>
      </c>
      <c r="Y69"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69" s="133">
        <f>ROUND(IF(ProgrammeData[[#This Row],[Funding Band]]="Band 1",ProgrammeData[[#This Row],[Total Hours in the Funding Year]]/600,1),7)</f>
        <v>1</v>
      </c>
      <c r="AA69"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69" s="84">
        <f>ProgrammeData[[#This Row],[Weighting Multiplier]]*ProgrammeData[[#This Row],[Disadvantage Uplift Factor]]</f>
        <v>600</v>
      </c>
      <c r="AC69" s="85">
        <f>ProgrammeData[[#This Row],[Weighting Multiplier]]*ProgrammeData[[#This Row],[Cost Weighting Factor Value]]</f>
        <v>600</v>
      </c>
      <c r="AD69" s="85" t="str">
        <f>IF(ISNONTEXT(VLOOKUP(ProgrammeData[[#This Row],[Student Reference]],Comments!$B$7:$C$1500,2,0)),"",VLOOKUP(ProgrammeData[[#This Row],[Student Reference]],Comments!$B$7:$C$1500,2,0))</f>
        <v/>
      </c>
    </row>
    <row r="70" spans="1:30" x14ac:dyDescent="0.4">
      <c r="A70" s="85" t="s">
        <v>439</v>
      </c>
      <c r="B70" s="86">
        <v>17</v>
      </c>
      <c r="C70" s="131">
        <v>1</v>
      </c>
      <c r="D70" s="85" t="s">
        <v>209</v>
      </c>
      <c r="E70" s="85" t="s">
        <v>209</v>
      </c>
      <c r="F70" s="85" t="s">
        <v>210</v>
      </c>
      <c r="G70" s="85" t="s">
        <v>210</v>
      </c>
      <c r="H70" s="84">
        <v>0</v>
      </c>
      <c r="I70" s="84">
        <v>0</v>
      </c>
      <c r="J70" s="84">
        <f>ProgrammeData[[#This Row],[English Instance]]+ProgrammeData[[#This Row],[Maths Instance]]</f>
        <v>0</v>
      </c>
      <c r="K70" s="84" t="s">
        <v>211</v>
      </c>
      <c r="L70" s="84" t="s">
        <v>211</v>
      </c>
      <c r="M70" s="84" t="s">
        <v>209</v>
      </c>
      <c r="N70" s="132" t="s">
        <v>216</v>
      </c>
      <c r="O70" s="132" t="s">
        <v>85</v>
      </c>
      <c r="P70" s="132" t="s">
        <v>86</v>
      </c>
      <c r="Q70" s="132" t="s">
        <v>86</v>
      </c>
      <c r="R70" s="85" t="s">
        <v>115</v>
      </c>
      <c r="S70" s="85" t="s">
        <v>214</v>
      </c>
      <c r="T70" s="133">
        <f>IF(ProgrammeData[Cost Weighting Factor Description]="Base",1,IF(ProgrammeData[Cost Weighting Factor Description]="Medium",1.2,IF(ProgrammeData[Cost Weighting Factor Description]="High",1.3,IF(ProgrammeData[Cost Weighting Factor Description]="Specialist",1.75,0))))</f>
        <v>1</v>
      </c>
      <c r="U70" s="85">
        <v>15.3</v>
      </c>
      <c r="V70" s="84">
        <v>432</v>
      </c>
      <c r="W70" s="84">
        <v>198</v>
      </c>
      <c r="X70" s="84">
        <f>ProgrammeData[Qualification Hours in the Funding Year]+ProgrammeData[Non-Qualification Hours in the Funding Year]</f>
        <v>630</v>
      </c>
      <c r="Y70"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70" s="133">
        <f>ROUND(IF(ProgrammeData[[#This Row],[Funding Band]]="Band 1",ProgrammeData[[#This Row],[Total Hours in the Funding Year]]/600,1),7)</f>
        <v>1</v>
      </c>
      <c r="AA70"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70" s="84">
        <f>ProgrammeData[[#This Row],[Weighting Multiplier]]*ProgrammeData[[#This Row],[Disadvantage Uplift Factor]]</f>
        <v>600</v>
      </c>
      <c r="AC70" s="85">
        <f>ProgrammeData[[#This Row],[Weighting Multiplier]]*ProgrammeData[[#This Row],[Cost Weighting Factor Value]]</f>
        <v>600</v>
      </c>
      <c r="AD70" s="85" t="str">
        <f>IF(ISNONTEXT(VLOOKUP(ProgrammeData[[#This Row],[Student Reference]],Comments!$B$7:$C$1500,2,0)),"",VLOOKUP(ProgrammeData[[#This Row],[Student Reference]],Comments!$B$7:$C$1500,2,0))</f>
        <v/>
      </c>
    </row>
    <row r="71" spans="1:30" x14ac:dyDescent="0.4">
      <c r="A71" s="85" t="s">
        <v>440</v>
      </c>
      <c r="B71" s="86">
        <v>16</v>
      </c>
      <c r="C71" s="131">
        <v>1</v>
      </c>
      <c r="D71" s="85" t="s">
        <v>209</v>
      </c>
      <c r="E71" s="85" t="s">
        <v>209</v>
      </c>
      <c r="F71" s="85" t="s">
        <v>210</v>
      </c>
      <c r="G71" s="85" t="s">
        <v>209</v>
      </c>
      <c r="H71" s="84">
        <v>0</v>
      </c>
      <c r="I71" s="84">
        <v>0</v>
      </c>
      <c r="J71" s="84">
        <f>ProgrammeData[[#This Row],[English Instance]]+ProgrammeData[[#This Row],[Maths Instance]]</f>
        <v>0</v>
      </c>
      <c r="K71" s="84" t="s">
        <v>211</v>
      </c>
      <c r="L71" s="84" t="s">
        <v>211</v>
      </c>
      <c r="M71" s="84" t="s">
        <v>209</v>
      </c>
      <c r="N71" s="132" t="s">
        <v>216</v>
      </c>
      <c r="O71" s="132" t="s">
        <v>85</v>
      </c>
      <c r="P71" s="132" t="s">
        <v>148</v>
      </c>
      <c r="R71" s="85" t="s">
        <v>97</v>
      </c>
      <c r="S71" s="85" t="s">
        <v>217</v>
      </c>
      <c r="T71" s="133">
        <f>IF(ProgrammeData[Cost Weighting Factor Description]="Base",1,IF(ProgrammeData[Cost Weighting Factor Description]="Medium",1.2,IF(ProgrammeData[Cost Weighting Factor Description]="High",1.3,IF(ProgrammeData[Cost Weighting Factor Description]="Specialist",1.75,0))))</f>
        <v>1.2</v>
      </c>
      <c r="U71" s="85">
        <v>6.1</v>
      </c>
      <c r="V71" s="84">
        <v>608</v>
      </c>
      <c r="W71" s="84">
        <v>209</v>
      </c>
      <c r="X71" s="84">
        <f>ProgrammeData[Qualification Hours in the Funding Year]+ProgrammeData[Non-Qualification Hours in the Funding Year]</f>
        <v>817</v>
      </c>
      <c r="Y71"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71" s="133">
        <f>ROUND(IF(ProgrammeData[[#This Row],[Funding Band]]="Band 1",ProgrammeData[[#This Row],[Total Hours in the Funding Year]]/600,1),7)</f>
        <v>1</v>
      </c>
      <c r="AA71"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71" s="84">
        <f>ProgrammeData[[#This Row],[Weighting Multiplier]]*ProgrammeData[[#This Row],[Disadvantage Uplift Factor]]</f>
        <v>600</v>
      </c>
      <c r="AC71" s="85">
        <f>ProgrammeData[[#This Row],[Weighting Multiplier]]*ProgrammeData[[#This Row],[Cost Weighting Factor Value]]</f>
        <v>720</v>
      </c>
      <c r="AD71" s="85" t="str">
        <f>IF(ISNONTEXT(VLOOKUP(ProgrammeData[[#This Row],[Student Reference]],Comments!$B$7:$C$1500,2,0)),"",VLOOKUP(ProgrammeData[[#This Row],[Student Reference]],Comments!$B$7:$C$1500,2,0))</f>
        <v/>
      </c>
    </row>
    <row r="72" spans="1:30" x14ac:dyDescent="0.4">
      <c r="A72" s="85" t="s">
        <v>441</v>
      </c>
      <c r="B72" s="86">
        <v>17</v>
      </c>
      <c r="C72" s="131">
        <v>1</v>
      </c>
      <c r="D72" s="85" t="s">
        <v>209</v>
      </c>
      <c r="E72" s="85" t="s">
        <v>209</v>
      </c>
      <c r="F72" s="85" t="s">
        <v>210</v>
      </c>
      <c r="G72" s="85" t="s">
        <v>210</v>
      </c>
      <c r="H72" s="84">
        <v>0</v>
      </c>
      <c r="I72" s="84">
        <v>0</v>
      </c>
      <c r="J72" s="84">
        <f>ProgrammeData[[#This Row],[English Instance]]+ProgrammeData[[#This Row],[Maths Instance]]</f>
        <v>0</v>
      </c>
      <c r="K72" s="84" t="s">
        <v>211</v>
      </c>
      <c r="L72" s="84" t="s">
        <v>212</v>
      </c>
      <c r="M72" s="84" t="s">
        <v>209</v>
      </c>
      <c r="N72" s="132" t="s">
        <v>216</v>
      </c>
      <c r="O72" s="132" t="s">
        <v>85</v>
      </c>
      <c r="P72" s="132" t="s">
        <v>86</v>
      </c>
      <c r="Q72" s="132" t="s">
        <v>86</v>
      </c>
      <c r="R72" s="85" t="s">
        <v>115</v>
      </c>
      <c r="S72" s="85" t="s">
        <v>214</v>
      </c>
      <c r="T72" s="133">
        <f>IF(ProgrammeData[Cost Weighting Factor Description]="Base",1,IF(ProgrammeData[Cost Weighting Factor Description]="Medium",1.2,IF(ProgrammeData[Cost Weighting Factor Description]="High",1.3,IF(ProgrammeData[Cost Weighting Factor Description]="Specialist",1.75,0))))</f>
        <v>1</v>
      </c>
      <c r="U72" s="85">
        <v>15.3</v>
      </c>
      <c r="V72" s="84">
        <v>432</v>
      </c>
      <c r="W72" s="84">
        <v>198</v>
      </c>
      <c r="X72" s="84">
        <f>ProgrammeData[Qualification Hours in the Funding Year]+ProgrammeData[Non-Qualification Hours in the Funding Year]</f>
        <v>630</v>
      </c>
      <c r="Y72"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72" s="133">
        <f>ROUND(IF(ProgrammeData[[#This Row],[Funding Band]]="Band 1",ProgrammeData[[#This Row],[Total Hours in the Funding Year]]/600,1),7)</f>
        <v>1</v>
      </c>
      <c r="AA72"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72" s="84">
        <f>ProgrammeData[[#This Row],[Weighting Multiplier]]*ProgrammeData[[#This Row],[Disadvantage Uplift Factor]]</f>
        <v>600</v>
      </c>
      <c r="AC72" s="85">
        <f>ProgrammeData[[#This Row],[Weighting Multiplier]]*ProgrammeData[[#This Row],[Cost Weighting Factor Value]]</f>
        <v>600</v>
      </c>
      <c r="AD72" s="85" t="str">
        <f>IF(ISNONTEXT(VLOOKUP(ProgrammeData[[#This Row],[Student Reference]],Comments!$B$7:$C$1500,2,0)),"",VLOOKUP(ProgrammeData[[#This Row],[Student Reference]],Comments!$B$7:$C$1500,2,0))</f>
        <v/>
      </c>
    </row>
    <row r="73" spans="1:30" x14ac:dyDescent="0.4">
      <c r="A73" s="85" t="s">
        <v>442</v>
      </c>
      <c r="B73" s="86">
        <v>17</v>
      </c>
      <c r="C73" s="131">
        <v>1</v>
      </c>
      <c r="D73" s="85" t="s">
        <v>209</v>
      </c>
      <c r="E73" s="85" t="s">
        <v>209</v>
      </c>
      <c r="F73" s="85" t="s">
        <v>210</v>
      </c>
      <c r="G73" s="85" t="s">
        <v>210</v>
      </c>
      <c r="H73" s="84">
        <v>0</v>
      </c>
      <c r="I73" s="84">
        <v>0</v>
      </c>
      <c r="J73" s="84">
        <f>ProgrammeData[[#This Row],[English Instance]]+ProgrammeData[[#This Row],[Maths Instance]]</f>
        <v>0</v>
      </c>
      <c r="K73" s="84" t="s">
        <v>211</v>
      </c>
      <c r="L73" s="84" t="s">
        <v>211</v>
      </c>
      <c r="M73" s="84" t="s">
        <v>209</v>
      </c>
      <c r="N73" s="132" t="s">
        <v>213</v>
      </c>
      <c r="O73" s="132" t="s">
        <v>85</v>
      </c>
      <c r="P73" s="132" t="s">
        <v>65</v>
      </c>
      <c r="Q73" s="132" t="s">
        <v>86</v>
      </c>
      <c r="R73" s="85" t="s">
        <v>213</v>
      </c>
      <c r="S73" s="85" t="s">
        <v>214</v>
      </c>
      <c r="T73" s="133">
        <f>IF(ProgrammeData[Cost Weighting Factor Description]="Base",1,IF(ProgrammeData[Cost Weighting Factor Description]="Medium",1.2,IF(ProgrammeData[Cost Weighting Factor Description]="High",1.3,IF(ProgrammeData[Cost Weighting Factor Description]="Specialist",1.75,0))))</f>
        <v>1</v>
      </c>
      <c r="V73" s="84">
        <v>432</v>
      </c>
      <c r="W73" s="84">
        <v>198</v>
      </c>
      <c r="X73" s="84">
        <f>ProgrammeData[Qualification Hours in the Funding Year]+ProgrammeData[Non-Qualification Hours in the Funding Year]</f>
        <v>630</v>
      </c>
      <c r="Y73"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73" s="133">
        <f>ROUND(IF(ProgrammeData[[#This Row],[Funding Band]]="Band 1",ProgrammeData[[#This Row],[Total Hours in the Funding Year]]/600,1),7)</f>
        <v>1</v>
      </c>
      <c r="AA73"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73" s="84">
        <f>ProgrammeData[[#This Row],[Weighting Multiplier]]*ProgrammeData[[#This Row],[Disadvantage Uplift Factor]]</f>
        <v>600</v>
      </c>
      <c r="AC73" s="85">
        <f>ProgrammeData[[#This Row],[Weighting Multiplier]]*ProgrammeData[[#This Row],[Cost Weighting Factor Value]]</f>
        <v>600</v>
      </c>
      <c r="AD73" s="85" t="str">
        <f>IF(ISNONTEXT(VLOOKUP(ProgrammeData[[#This Row],[Student Reference]],Comments!$B$7:$C$1500,2,0)),"",VLOOKUP(ProgrammeData[[#This Row],[Student Reference]],Comments!$B$7:$C$1500,2,0))</f>
        <v/>
      </c>
    </row>
    <row r="74" spans="1:30" x14ac:dyDescent="0.4">
      <c r="A74" s="85" t="s">
        <v>443</v>
      </c>
      <c r="B74" s="86">
        <v>16</v>
      </c>
      <c r="C74" s="131">
        <v>1</v>
      </c>
      <c r="D74" s="85" t="s">
        <v>209</v>
      </c>
      <c r="E74" s="85" t="s">
        <v>210</v>
      </c>
      <c r="F74" s="85" t="s">
        <v>210</v>
      </c>
      <c r="G74" s="85" t="s">
        <v>210</v>
      </c>
      <c r="H74" s="84">
        <v>0</v>
      </c>
      <c r="I74" s="84">
        <v>1</v>
      </c>
      <c r="J74" s="84">
        <f>ProgrammeData[[#This Row],[English Instance]]+ProgrammeData[[#This Row],[Maths Instance]]</f>
        <v>1</v>
      </c>
      <c r="K74" s="84" t="s">
        <v>211</v>
      </c>
      <c r="L74" s="84" t="s">
        <v>215</v>
      </c>
      <c r="M74" s="84" t="s">
        <v>209</v>
      </c>
      <c r="N74" s="132" t="s">
        <v>216</v>
      </c>
      <c r="O74" s="132" t="s">
        <v>85</v>
      </c>
      <c r="P74" s="132" t="s">
        <v>146</v>
      </c>
      <c r="Q74" s="132" t="s">
        <v>165</v>
      </c>
      <c r="R74" s="85" t="s">
        <v>77</v>
      </c>
      <c r="S74" s="85" t="s">
        <v>214</v>
      </c>
      <c r="T74" s="133">
        <f>IF(ProgrammeData[Cost Weighting Factor Description]="Base",1,IF(ProgrammeData[Cost Weighting Factor Description]="Medium",1.2,IF(ProgrammeData[Cost Weighting Factor Description]="High",1.3,IF(ProgrammeData[Cost Weighting Factor Description]="Specialist",1.75,0))))</f>
        <v>1</v>
      </c>
      <c r="U74" s="85">
        <v>15.3</v>
      </c>
      <c r="V74" s="84">
        <v>456</v>
      </c>
      <c r="W74" s="84">
        <v>241</v>
      </c>
      <c r="X74" s="84">
        <f>ProgrammeData[Qualification Hours in the Funding Year]+ProgrammeData[Non-Qualification Hours in the Funding Year]</f>
        <v>697</v>
      </c>
      <c r="Y74"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74" s="133">
        <f>ROUND(IF(ProgrammeData[[#This Row],[Funding Band]]="Band 1",ProgrammeData[[#This Row],[Total Hours in the Funding Year]]/600,1),7)</f>
        <v>1</v>
      </c>
      <c r="AA74"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74" s="84">
        <f>ProgrammeData[[#This Row],[Weighting Multiplier]]*ProgrammeData[[#This Row],[Disadvantage Uplift Factor]]</f>
        <v>600</v>
      </c>
      <c r="AC74" s="85">
        <f>ProgrammeData[[#This Row],[Weighting Multiplier]]*ProgrammeData[[#This Row],[Cost Weighting Factor Value]]</f>
        <v>600</v>
      </c>
      <c r="AD74" s="85" t="str">
        <f>IF(ISNONTEXT(VLOOKUP(ProgrammeData[[#This Row],[Student Reference]],Comments!$B$7:$C$1500,2,0)),"",VLOOKUP(ProgrammeData[[#This Row],[Student Reference]],Comments!$B$7:$C$1500,2,0))</f>
        <v/>
      </c>
    </row>
    <row r="75" spans="1:30" x14ac:dyDescent="0.4">
      <c r="A75" s="85" t="s">
        <v>444</v>
      </c>
      <c r="B75" s="86">
        <v>16</v>
      </c>
      <c r="C75" s="131">
        <v>1</v>
      </c>
      <c r="D75" s="85" t="s">
        <v>209</v>
      </c>
      <c r="E75" s="85" t="s">
        <v>209</v>
      </c>
      <c r="F75" s="85" t="s">
        <v>210</v>
      </c>
      <c r="G75" s="85" t="s">
        <v>210</v>
      </c>
      <c r="H75" s="84">
        <v>0</v>
      </c>
      <c r="I75" s="84">
        <v>0</v>
      </c>
      <c r="J75" s="84">
        <f>ProgrammeData[[#This Row],[English Instance]]+ProgrammeData[[#This Row],[Maths Instance]]</f>
        <v>0</v>
      </c>
      <c r="K75" s="84" t="s">
        <v>211</v>
      </c>
      <c r="L75" s="84" t="s">
        <v>211</v>
      </c>
      <c r="M75" s="84" t="s">
        <v>209</v>
      </c>
      <c r="N75" s="132" t="s">
        <v>213</v>
      </c>
      <c r="O75" s="132" t="s">
        <v>85</v>
      </c>
      <c r="P75" s="132" t="s">
        <v>148</v>
      </c>
      <c r="R75" s="85" t="s">
        <v>213</v>
      </c>
      <c r="S75" s="85" t="s">
        <v>214</v>
      </c>
      <c r="T75" s="133">
        <f>IF(ProgrammeData[Cost Weighting Factor Description]="Base",1,IF(ProgrammeData[Cost Weighting Factor Description]="Medium",1.2,IF(ProgrammeData[Cost Weighting Factor Description]="High",1.3,IF(ProgrammeData[Cost Weighting Factor Description]="Specialist",1.75,0))))</f>
        <v>1</v>
      </c>
      <c r="V75" s="84">
        <v>608</v>
      </c>
      <c r="W75" s="84">
        <v>190</v>
      </c>
      <c r="X75" s="84">
        <f>ProgrammeData[Qualification Hours in the Funding Year]+ProgrammeData[Non-Qualification Hours in the Funding Year]</f>
        <v>798</v>
      </c>
      <c r="Y75"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75" s="133">
        <f>ROUND(IF(ProgrammeData[[#This Row],[Funding Band]]="Band 1",ProgrammeData[[#This Row],[Total Hours in the Funding Year]]/600,1),7)</f>
        <v>1</v>
      </c>
      <c r="AA75"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75" s="84">
        <f>ProgrammeData[[#This Row],[Weighting Multiplier]]*ProgrammeData[[#This Row],[Disadvantage Uplift Factor]]</f>
        <v>600</v>
      </c>
      <c r="AC75" s="85">
        <f>ProgrammeData[[#This Row],[Weighting Multiplier]]*ProgrammeData[[#This Row],[Cost Weighting Factor Value]]</f>
        <v>600</v>
      </c>
      <c r="AD75" s="85" t="str">
        <f>IF(ISNONTEXT(VLOOKUP(ProgrammeData[[#This Row],[Student Reference]],Comments!$B$7:$C$1500,2,0)),"",VLOOKUP(ProgrammeData[[#This Row],[Student Reference]],Comments!$B$7:$C$1500,2,0))</f>
        <v/>
      </c>
    </row>
    <row r="76" spans="1:30" x14ac:dyDescent="0.4">
      <c r="A76" s="85" t="s">
        <v>445</v>
      </c>
      <c r="B76" s="86">
        <v>17</v>
      </c>
      <c r="C76" s="131">
        <v>1</v>
      </c>
      <c r="D76" s="85" t="s">
        <v>209</v>
      </c>
      <c r="E76" s="85" t="s">
        <v>209</v>
      </c>
      <c r="F76" s="85" t="s">
        <v>210</v>
      </c>
      <c r="G76" s="85" t="s">
        <v>210</v>
      </c>
      <c r="H76" s="84">
        <v>0</v>
      </c>
      <c r="I76" s="84">
        <v>0</v>
      </c>
      <c r="J76" s="84">
        <f>ProgrammeData[[#This Row],[English Instance]]+ProgrammeData[[#This Row],[Maths Instance]]</f>
        <v>0</v>
      </c>
      <c r="K76" s="84" t="s">
        <v>211</v>
      </c>
      <c r="L76" s="84" t="s">
        <v>211</v>
      </c>
      <c r="M76" s="84" t="s">
        <v>209</v>
      </c>
      <c r="N76" s="132" t="s">
        <v>216</v>
      </c>
      <c r="O76" s="132" t="s">
        <v>85</v>
      </c>
      <c r="P76" s="132" t="s">
        <v>65</v>
      </c>
      <c r="Q76" s="132" t="s">
        <v>86</v>
      </c>
      <c r="R76" s="85" t="s">
        <v>115</v>
      </c>
      <c r="S76" s="85" t="s">
        <v>214</v>
      </c>
      <c r="T76" s="133">
        <f>IF(ProgrammeData[Cost Weighting Factor Description]="Base",1,IF(ProgrammeData[Cost Weighting Factor Description]="Medium",1.2,IF(ProgrammeData[Cost Weighting Factor Description]="High",1.3,IF(ProgrammeData[Cost Weighting Factor Description]="Specialist",1.75,0))))</f>
        <v>1</v>
      </c>
      <c r="U76" s="85">
        <v>15.3</v>
      </c>
      <c r="V76" s="84">
        <v>440</v>
      </c>
      <c r="W76" s="84">
        <v>198</v>
      </c>
      <c r="X76" s="84">
        <f>ProgrammeData[Qualification Hours in the Funding Year]+ProgrammeData[Non-Qualification Hours in the Funding Year]</f>
        <v>638</v>
      </c>
      <c r="Y76"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76" s="133">
        <f>ROUND(IF(ProgrammeData[[#This Row],[Funding Band]]="Band 1",ProgrammeData[[#This Row],[Total Hours in the Funding Year]]/600,1),7)</f>
        <v>1</v>
      </c>
      <c r="AA76"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76" s="84">
        <f>ProgrammeData[[#This Row],[Weighting Multiplier]]*ProgrammeData[[#This Row],[Disadvantage Uplift Factor]]</f>
        <v>600</v>
      </c>
      <c r="AC76" s="85">
        <f>ProgrammeData[[#This Row],[Weighting Multiplier]]*ProgrammeData[[#This Row],[Cost Weighting Factor Value]]</f>
        <v>600</v>
      </c>
      <c r="AD76" s="85" t="str">
        <f>IF(ISNONTEXT(VLOOKUP(ProgrammeData[[#This Row],[Student Reference]],Comments!$B$7:$C$1500,2,0)),"",VLOOKUP(ProgrammeData[[#This Row],[Student Reference]],Comments!$B$7:$C$1500,2,0))</f>
        <v/>
      </c>
    </row>
    <row r="77" spans="1:30" x14ac:dyDescent="0.4">
      <c r="A77" s="85" t="s">
        <v>446</v>
      </c>
      <c r="B77" s="86">
        <v>17</v>
      </c>
      <c r="C77" s="131">
        <v>1</v>
      </c>
      <c r="D77" s="85" t="s">
        <v>209</v>
      </c>
      <c r="E77" s="85" t="s">
        <v>209</v>
      </c>
      <c r="F77" s="85" t="s">
        <v>210</v>
      </c>
      <c r="G77" s="85" t="s">
        <v>210</v>
      </c>
      <c r="H77" s="84">
        <v>0</v>
      </c>
      <c r="I77" s="84">
        <v>0</v>
      </c>
      <c r="J77" s="84">
        <f>ProgrammeData[[#This Row],[English Instance]]+ProgrammeData[[#This Row],[Maths Instance]]</f>
        <v>0</v>
      </c>
      <c r="K77" s="84" t="s">
        <v>211</v>
      </c>
      <c r="L77" s="84" t="s">
        <v>211</v>
      </c>
      <c r="M77" s="84" t="s">
        <v>209</v>
      </c>
      <c r="N77" s="132" t="s">
        <v>216</v>
      </c>
      <c r="O77" s="132" t="s">
        <v>134</v>
      </c>
      <c r="P77" s="132" t="s">
        <v>86</v>
      </c>
      <c r="Q77" s="132" t="s">
        <v>86</v>
      </c>
      <c r="R77" s="85" t="s">
        <v>115</v>
      </c>
      <c r="S77" s="85" t="s">
        <v>214</v>
      </c>
      <c r="T77" s="133">
        <f>IF(ProgrammeData[Cost Weighting Factor Description]="Base",1,IF(ProgrammeData[Cost Weighting Factor Description]="Medium",1.2,IF(ProgrammeData[Cost Weighting Factor Description]="High",1.3,IF(ProgrammeData[Cost Weighting Factor Description]="Specialist",1.75,0))))</f>
        <v>1</v>
      </c>
      <c r="U77" s="85">
        <v>15.3</v>
      </c>
      <c r="V77" s="84">
        <v>440</v>
      </c>
      <c r="W77" s="84">
        <v>198</v>
      </c>
      <c r="X77" s="84">
        <f>ProgrammeData[Qualification Hours in the Funding Year]+ProgrammeData[Non-Qualification Hours in the Funding Year]</f>
        <v>638</v>
      </c>
      <c r="Y77"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77" s="133">
        <f>ROUND(IF(ProgrammeData[[#This Row],[Funding Band]]="Band 1",ProgrammeData[[#This Row],[Total Hours in the Funding Year]]/600,1),7)</f>
        <v>1</v>
      </c>
      <c r="AA77"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77" s="84">
        <f>ProgrammeData[[#This Row],[Weighting Multiplier]]*ProgrammeData[[#This Row],[Disadvantage Uplift Factor]]</f>
        <v>600</v>
      </c>
      <c r="AC77" s="85">
        <f>ProgrammeData[[#This Row],[Weighting Multiplier]]*ProgrammeData[[#This Row],[Cost Weighting Factor Value]]</f>
        <v>600</v>
      </c>
      <c r="AD77" s="85" t="str">
        <f>IF(ISNONTEXT(VLOOKUP(ProgrammeData[[#This Row],[Student Reference]],Comments!$B$7:$C$1500,2,0)),"",VLOOKUP(ProgrammeData[[#This Row],[Student Reference]],Comments!$B$7:$C$1500,2,0))</f>
        <v/>
      </c>
    </row>
    <row r="78" spans="1:30" x14ac:dyDescent="0.4">
      <c r="A78" s="85" t="s">
        <v>447</v>
      </c>
      <c r="B78" s="86">
        <v>16</v>
      </c>
      <c r="C78" s="131">
        <v>1</v>
      </c>
      <c r="D78" s="85" t="s">
        <v>209</v>
      </c>
      <c r="E78" s="85" t="s">
        <v>209</v>
      </c>
      <c r="F78" s="85" t="s">
        <v>210</v>
      </c>
      <c r="G78" s="85" t="s">
        <v>210</v>
      </c>
      <c r="H78" s="84">
        <v>0</v>
      </c>
      <c r="I78" s="84">
        <v>0</v>
      </c>
      <c r="J78" s="84">
        <f>ProgrammeData[[#This Row],[English Instance]]+ProgrammeData[[#This Row],[Maths Instance]]</f>
        <v>0</v>
      </c>
      <c r="K78" s="84" t="s">
        <v>211</v>
      </c>
      <c r="L78" s="84" t="s">
        <v>212</v>
      </c>
      <c r="M78" s="84" t="s">
        <v>209</v>
      </c>
      <c r="N78" s="132" t="s">
        <v>213</v>
      </c>
      <c r="O78" s="132" t="s">
        <v>64</v>
      </c>
      <c r="P78" s="132" t="s">
        <v>65</v>
      </c>
      <c r="Q78" s="132" t="s">
        <v>65</v>
      </c>
      <c r="R78" s="85" t="s">
        <v>213</v>
      </c>
      <c r="S78" s="85" t="s">
        <v>214</v>
      </c>
      <c r="T78" s="133">
        <f>IF(ProgrammeData[Cost Weighting Factor Description]="Base",1,IF(ProgrammeData[Cost Weighting Factor Description]="Medium",1.2,IF(ProgrammeData[Cost Weighting Factor Description]="High",1.3,IF(ProgrammeData[Cost Weighting Factor Description]="Specialist",1.75,0))))</f>
        <v>1</v>
      </c>
      <c r="V78" s="84">
        <v>608</v>
      </c>
      <c r="W78" s="84">
        <v>209</v>
      </c>
      <c r="X78" s="84">
        <f>ProgrammeData[Qualification Hours in the Funding Year]+ProgrammeData[Non-Qualification Hours in the Funding Year]</f>
        <v>817</v>
      </c>
      <c r="Y78"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78" s="133">
        <f>ROUND(IF(ProgrammeData[[#This Row],[Funding Band]]="Band 1",ProgrammeData[[#This Row],[Total Hours in the Funding Year]]/600,1),7)</f>
        <v>1</v>
      </c>
      <c r="AA78"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78" s="84">
        <f>ProgrammeData[[#This Row],[Weighting Multiplier]]*ProgrammeData[[#This Row],[Disadvantage Uplift Factor]]</f>
        <v>600</v>
      </c>
      <c r="AC78" s="85">
        <f>ProgrammeData[[#This Row],[Weighting Multiplier]]*ProgrammeData[[#This Row],[Cost Weighting Factor Value]]</f>
        <v>600</v>
      </c>
      <c r="AD78" s="85" t="str">
        <f>IF(ISNONTEXT(VLOOKUP(ProgrammeData[[#This Row],[Student Reference]],Comments!$B$7:$C$1500,2,0)),"",VLOOKUP(ProgrammeData[[#This Row],[Student Reference]],Comments!$B$7:$C$1500,2,0))</f>
        <v/>
      </c>
    </row>
    <row r="79" spans="1:30" x14ac:dyDescent="0.4">
      <c r="A79" s="85" t="s">
        <v>448</v>
      </c>
      <c r="B79" s="86">
        <v>16</v>
      </c>
      <c r="C79" s="131">
        <v>1</v>
      </c>
      <c r="D79" s="85" t="s">
        <v>209</v>
      </c>
      <c r="E79" s="85" t="s">
        <v>209</v>
      </c>
      <c r="F79" s="85" t="s">
        <v>210</v>
      </c>
      <c r="G79" s="85" t="s">
        <v>210</v>
      </c>
      <c r="H79" s="84">
        <v>0</v>
      </c>
      <c r="I79" s="84">
        <v>0</v>
      </c>
      <c r="J79" s="84">
        <f>ProgrammeData[[#This Row],[English Instance]]+ProgrammeData[[#This Row],[Maths Instance]]</f>
        <v>0</v>
      </c>
      <c r="K79" s="84" t="s">
        <v>211</v>
      </c>
      <c r="L79" s="84" t="s">
        <v>212</v>
      </c>
      <c r="M79" s="84" t="s">
        <v>209</v>
      </c>
      <c r="N79" s="132" t="s">
        <v>213</v>
      </c>
      <c r="O79" s="132" t="s">
        <v>123</v>
      </c>
      <c r="P79" s="132" t="s">
        <v>65</v>
      </c>
      <c r="Q79" s="132" t="s">
        <v>65</v>
      </c>
      <c r="R79" s="85" t="s">
        <v>213</v>
      </c>
      <c r="S79" s="85" t="s">
        <v>214</v>
      </c>
      <c r="T79" s="133">
        <f>IF(ProgrammeData[Cost Weighting Factor Description]="Base",1,IF(ProgrammeData[Cost Weighting Factor Description]="Medium",1.2,IF(ProgrammeData[Cost Weighting Factor Description]="High",1.3,IF(ProgrammeData[Cost Weighting Factor Description]="Specialist",1.75,0))))</f>
        <v>1</v>
      </c>
      <c r="V79" s="84">
        <v>608</v>
      </c>
      <c r="W79" s="84">
        <v>209</v>
      </c>
      <c r="X79" s="84">
        <f>ProgrammeData[Qualification Hours in the Funding Year]+ProgrammeData[Non-Qualification Hours in the Funding Year]</f>
        <v>817</v>
      </c>
      <c r="Y79"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79" s="133">
        <f>ROUND(IF(ProgrammeData[[#This Row],[Funding Band]]="Band 1",ProgrammeData[[#This Row],[Total Hours in the Funding Year]]/600,1),7)</f>
        <v>1</v>
      </c>
      <c r="AA79"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79" s="84">
        <f>ProgrammeData[[#This Row],[Weighting Multiplier]]*ProgrammeData[[#This Row],[Disadvantage Uplift Factor]]</f>
        <v>600</v>
      </c>
      <c r="AC79" s="85">
        <f>ProgrammeData[[#This Row],[Weighting Multiplier]]*ProgrammeData[[#This Row],[Cost Weighting Factor Value]]</f>
        <v>600</v>
      </c>
      <c r="AD79" s="85" t="str">
        <f>IF(ISNONTEXT(VLOOKUP(ProgrammeData[[#This Row],[Student Reference]],Comments!$B$7:$C$1500,2,0)),"",VLOOKUP(ProgrammeData[[#This Row],[Student Reference]],Comments!$B$7:$C$1500,2,0))</f>
        <v/>
      </c>
    </row>
    <row r="80" spans="1:30" x14ac:dyDescent="0.4">
      <c r="A80" s="85" t="s">
        <v>449</v>
      </c>
      <c r="B80" s="86">
        <v>17</v>
      </c>
      <c r="C80" s="131">
        <v>1</v>
      </c>
      <c r="D80" s="85" t="s">
        <v>209</v>
      </c>
      <c r="E80" s="85" t="s">
        <v>209</v>
      </c>
      <c r="F80" s="85" t="s">
        <v>210</v>
      </c>
      <c r="G80" s="85" t="s">
        <v>210</v>
      </c>
      <c r="H80" s="84">
        <v>0</v>
      </c>
      <c r="I80" s="84">
        <v>0</v>
      </c>
      <c r="J80" s="84">
        <f>ProgrammeData[[#This Row],[English Instance]]+ProgrammeData[[#This Row],[Maths Instance]]</f>
        <v>0</v>
      </c>
      <c r="K80" s="84" t="s">
        <v>211</v>
      </c>
      <c r="L80" s="84" t="s">
        <v>212</v>
      </c>
      <c r="M80" s="84" t="s">
        <v>209</v>
      </c>
      <c r="N80" s="132" t="s">
        <v>213</v>
      </c>
      <c r="O80" s="132" t="s">
        <v>85</v>
      </c>
      <c r="P80" s="132" t="s">
        <v>86</v>
      </c>
      <c r="Q80" s="132" t="s">
        <v>86</v>
      </c>
      <c r="R80" s="85" t="s">
        <v>213</v>
      </c>
      <c r="S80" s="85" t="s">
        <v>214</v>
      </c>
      <c r="T80" s="133">
        <f>IF(ProgrammeData[Cost Weighting Factor Description]="Base",1,IF(ProgrammeData[Cost Weighting Factor Description]="Medium",1.2,IF(ProgrammeData[Cost Weighting Factor Description]="High",1.3,IF(ProgrammeData[Cost Weighting Factor Description]="Specialist",1.75,0))))</f>
        <v>1</v>
      </c>
      <c r="V80" s="84">
        <v>432</v>
      </c>
      <c r="W80" s="84">
        <v>198</v>
      </c>
      <c r="X80" s="84">
        <f>ProgrammeData[Qualification Hours in the Funding Year]+ProgrammeData[Non-Qualification Hours in the Funding Year]</f>
        <v>630</v>
      </c>
      <c r="Y80"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80" s="133">
        <f>ROUND(IF(ProgrammeData[[#This Row],[Funding Band]]="Band 1",ProgrammeData[[#This Row],[Total Hours in the Funding Year]]/600,1),7)</f>
        <v>1</v>
      </c>
      <c r="AA80"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80" s="84">
        <f>ProgrammeData[[#This Row],[Weighting Multiplier]]*ProgrammeData[[#This Row],[Disadvantage Uplift Factor]]</f>
        <v>600</v>
      </c>
      <c r="AC80" s="85">
        <f>ProgrammeData[[#This Row],[Weighting Multiplier]]*ProgrammeData[[#This Row],[Cost Weighting Factor Value]]</f>
        <v>600</v>
      </c>
      <c r="AD80" s="85" t="str">
        <f>IF(ISNONTEXT(VLOOKUP(ProgrammeData[[#This Row],[Student Reference]],Comments!$B$7:$C$1500,2,0)),"",VLOOKUP(ProgrammeData[[#This Row],[Student Reference]],Comments!$B$7:$C$1500,2,0))</f>
        <v/>
      </c>
    </row>
    <row r="81" spans="1:30" x14ac:dyDescent="0.4">
      <c r="A81" s="85" t="s">
        <v>450</v>
      </c>
      <c r="B81" s="86">
        <v>16</v>
      </c>
      <c r="C81" s="131">
        <v>1</v>
      </c>
      <c r="D81" s="85" t="s">
        <v>209</v>
      </c>
      <c r="E81" s="85" t="s">
        <v>209</v>
      </c>
      <c r="F81" s="85" t="s">
        <v>210</v>
      </c>
      <c r="G81" s="85" t="s">
        <v>209</v>
      </c>
      <c r="H81" s="84">
        <v>0</v>
      </c>
      <c r="I81" s="84">
        <v>0</v>
      </c>
      <c r="J81" s="84">
        <f>ProgrammeData[[#This Row],[English Instance]]+ProgrammeData[[#This Row],[Maths Instance]]</f>
        <v>0</v>
      </c>
      <c r="K81" s="84" t="s">
        <v>211</v>
      </c>
      <c r="L81" s="84" t="s">
        <v>211</v>
      </c>
      <c r="M81" s="84" t="s">
        <v>209</v>
      </c>
      <c r="N81" s="132" t="s">
        <v>216</v>
      </c>
      <c r="O81" s="132" t="s">
        <v>85</v>
      </c>
      <c r="P81" s="132" t="s">
        <v>148</v>
      </c>
      <c r="R81" s="85" t="s">
        <v>97</v>
      </c>
      <c r="S81" s="85" t="s">
        <v>217</v>
      </c>
      <c r="T81" s="133">
        <f>IF(ProgrammeData[Cost Weighting Factor Description]="Base",1,IF(ProgrammeData[Cost Weighting Factor Description]="Medium",1.2,IF(ProgrammeData[Cost Weighting Factor Description]="High",1.3,IF(ProgrammeData[Cost Weighting Factor Description]="Specialist",1.75,0))))</f>
        <v>1.2</v>
      </c>
      <c r="U81" s="85">
        <v>6.1</v>
      </c>
      <c r="V81" s="84">
        <v>608</v>
      </c>
      <c r="W81" s="84">
        <v>209</v>
      </c>
      <c r="X81" s="84">
        <f>ProgrammeData[Qualification Hours in the Funding Year]+ProgrammeData[Non-Qualification Hours in the Funding Year]</f>
        <v>817</v>
      </c>
      <c r="Y81"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81" s="133">
        <f>ROUND(IF(ProgrammeData[[#This Row],[Funding Band]]="Band 1",ProgrammeData[[#This Row],[Total Hours in the Funding Year]]/600,1),7)</f>
        <v>1</v>
      </c>
      <c r="AA81"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81" s="84">
        <f>ProgrammeData[[#This Row],[Weighting Multiplier]]*ProgrammeData[[#This Row],[Disadvantage Uplift Factor]]</f>
        <v>600</v>
      </c>
      <c r="AC81" s="85">
        <f>ProgrammeData[[#This Row],[Weighting Multiplier]]*ProgrammeData[[#This Row],[Cost Weighting Factor Value]]</f>
        <v>720</v>
      </c>
      <c r="AD81" s="85" t="str">
        <f>IF(ISNONTEXT(VLOOKUP(ProgrammeData[[#This Row],[Student Reference]],Comments!$B$7:$C$1500,2,0)),"",VLOOKUP(ProgrammeData[[#This Row],[Student Reference]],Comments!$B$7:$C$1500,2,0))</f>
        <v/>
      </c>
    </row>
    <row r="82" spans="1:30" x14ac:dyDescent="0.4">
      <c r="A82" s="85" t="s">
        <v>451</v>
      </c>
      <c r="B82" s="86">
        <v>17</v>
      </c>
      <c r="C82" s="131">
        <v>1</v>
      </c>
      <c r="D82" s="85" t="s">
        <v>209</v>
      </c>
      <c r="E82" s="85" t="s">
        <v>209</v>
      </c>
      <c r="F82" s="85" t="s">
        <v>210</v>
      </c>
      <c r="G82" s="85" t="s">
        <v>210</v>
      </c>
      <c r="H82" s="84">
        <v>0</v>
      </c>
      <c r="I82" s="84">
        <v>0</v>
      </c>
      <c r="J82" s="84">
        <f>ProgrammeData[[#This Row],[English Instance]]+ProgrammeData[[#This Row],[Maths Instance]]</f>
        <v>0</v>
      </c>
      <c r="K82" s="84" t="s">
        <v>211</v>
      </c>
      <c r="L82" s="84" t="s">
        <v>211</v>
      </c>
      <c r="M82" s="84" t="s">
        <v>209</v>
      </c>
      <c r="N82" s="132" t="s">
        <v>213</v>
      </c>
      <c r="O82" s="132" t="s">
        <v>85</v>
      </c>
      <c r="P82" s="132" t="s">
        <v>65</v>
      </c>
      <c r="Q82" s="132" t="s">
        <v>86</v>
      </c>
      <c r="R82" s="85" t="s">
        <v>213</v>
      </c>
      <c r="S82" s="85" t="s">
        <v>214</v>
      </c>
      <c r="T82" s="133">
        <f>IF(ProgrammeData[Cost Weighting Factor Description]="Base",1,IF(ProgrammeData[Cost Weighting Factor Description]="Medium",1.2,IF(ProgrammeData[Cost Weighting Factor Description]="High",1.3,IF(ProgrammeData[Cost Weighting Factor Description]="Specialist",1.75,0))))</f>
        <v>1</v>
      </c>
      <c r="V82" s="84">
        <v>540</v>
      </c>
      <c r="W82" s="84">
        <v>198</v>
      </c>
      <c r="X82" s="84">
        <f>ProgrammeData[Qualification Hours in the Funding Year]+ProgrammeData[Non-Qualification Hours in the Funding Year]</f>
        <v>738</v>
      </c>
      <c r="Y82"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82" s="133">
        <f>ROUND(IF(ProgrammeData[[#This Row],[Funding Band]]="Band 1",ProgrammeData[[#This Row],[Total Hours in the Funding Year]]/600,1),7)</f>
        <v>1</v>
      </c>
      <c r="AA82"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82" s="84">
        <f>ProgrammeData[[#This Row],[Weighting Multiplier]]*ProgrammeData[[#This Row],[Disadvantage Uplift Factor]]</f>
        <v>600</v>
      </c>
      <c r="AC82" s="85">
        <f>ProgrammeData[[#This Row],[Weighting Multiplier]]*ProgrammeData[[#This Row],[Cost Weighting Factor Value]]</f>
        <v>600</v>
      </c>
      <c r="AD82" s="85" t="str">
        <f>IF(ISNONTEXT(VLOOKUP(ProgrammeData[[#This Row],[Student Reference]],Comments!$B$7:$C$1500,2,0)),"",VLOOKUP(ProgrammeData[[#This Row],[Student Reference]],Comments!$B$7:$C$1500,2,0))</f>
        <v/>
      </c>
    </row>
    <row r="83" spans="1:30" x14ac:dyDescent="0.4">
      <c r="A83" s="85" t="s">
        <v>452</v>
      </c>
      <c r="B83" s="86">
        <v>17</v>
      </c>
      <c r="C83" s="131">
        <v>1</v>
      </c>
      <c r="D83" s="85" t="s">
        <v>209</v>
      </c>
      <c r="E83" s="85" t="s">
        <v>209</v>
      </c>
      <c r="F83" s="85" t="s">
        <v>210</v>
      </c>
      <c r="G83" s="85" t="s">
        <v>210</v>
      </c>
      <c r="H83" s="84">
        <v>0</v>
      </c>
      <c r="I83" s="84">
        <v>0</v>
      </c>
      <c r="J83" s="84">
        <f>ProgrammeData[[#This Row],[English Instance]]+ProgrammeData[[#This Row],[Maths Instance]]</f>
        <v>0</v>
      </c>
      <c r="K83" s="84" t="s">
        <v>211</v>
      </c>
      <c r="L83" s="84" t="s">
        <v>211</v>
      </c>
      <c r="M83" s="84" t="s">
        <v>209</v>
      </c>
      <c r="N83" s="132" t="s">
        <v>216</v>
      </c>
      <c r="O83" s="132" t="s">
        <v>85</v>
      </c>
      <c r="P83" s="132" t="s">
        <v>65</v>
      </c>
      <c r="Q83" s="132" t="s">
        <v>86</v>
      </c>
      <c r="R83" s="85" t="s">
        <v>115</v>
      </c>
      <c r="S83" s="85" t="s">
        <v>214</v>
      </c>
      <c r="T83" s="133">
        <f>IF(ProgrammeData[Cost Weighting Factor Description]="Base",1,IF(ProgrammeData[Cost Weighting Factor Description]="Medium",1.2,IF(ProgrammeData[Cost Weighting Factor Description]="High",1.3,IF(ProgrammeData[Cost Weighting Factor Description]="Specialist",1.75,0))))</f>
        <v>1</v>
      </c>
      <c r="U83" s="85">
        <v>15.3</v>
      </c>
      <c r="V83" s="84">
        <v>440</v>
      </c>
      <c r="W83" s="84">
        <v>198</v>
      </c>
      <c r="X83" s="84">
        <f>ProgrammeData[Qualification Hours in the Funding Year]+ProgrammeData[Non-Qualification Hours in the Funding Year]</f>
        <v>638</v>
      </c>
      <c r="Y83"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83" s="133">
        <f>ROUND(IF(ProgrammeData[[#This Row],[Funding Band]]="Band 1",ProgrammeData[[#This Row],[Total Hours in the Funding Year]]/600,1),7)</f>
        <v>1</v>
      </c>
      <c r="AA83"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83" s="84">
        <f>ProgrammeData[[#This Row],[Weighting Multiplier]]*ProgrammeData[[#This Row],[Disadvantage Uplift Factor]]</f>
        <v>600</v>
      </c>
      <c r="AC83" s="85">
        <f>ProgrammeData[[#This Row],[Weighting Multiplier]]*ProgrammeData[[#This Row],[Cost Weighting Factor Value]]</f>
        <v>600</v>
      </c>
      <c r="AD83" s="85" t="str">
        <f>IF(ISNONTEXT(VLOOKUP(ProgrammeData[[#This Row],[Student Reference]],Comments!$B$7:$C$1500,2,0)),"",VLOOKUP(ProgrammeData[[#This Row],[Student Reference]],Comments!$B$7:$C$1500,2,0))</f>
        <v/>
      </c>
    </row>
    <row r="84" spans="1:30" x14ac:dyDescent="0.4">
      <c r="A84" s="85" t="s">
        <v>453</v>
      </c>
      <c r="B84" s="86">
        <v>16</v>
      </c>
      <c r="C84" s="131">
        <v>1</v>
      </c>
      <c r="D84" s="85" t="s">
        <v>209</v>
      </c>
      <c r="E84" s="85" t="s">
        <v>209</v>
      </c>
      <c r="F84" s="85" t="s">
        <v>210</v>
      </c>
      <c r="G84" s="85" t="s">
        <v>210</v>
      </c>
      <c r="H84" s="84">
        <v>0</v>
      </c>
      <c r="I84" s="84">
        <v>0</v>
      </c>
      <c r="J84" s="84">
        <f>ProgrammeData[[#This Row],[English Instance]]+ProgrammeData[[#This Row],[Maths Instance]]</f>
        <v>0</v>
      </c>
      <c r="K84" s="84" t="s">
        <v>211</v>
      </c>
      <c r="L84" s="84" t="s">
        <v>211</v>
      </c>
      <c r="M84" s="84" t="s">
        <v>209</v>
      </c>
      <c r="N84" s="132" t="s">
        <v>213</v>
      </c>
      <c r="O84" s="132" t="s">
        <v>64</v>
      </c>
      <c r="P84" s="132" t="s">
        <v>65</v>
      </c>
      <c r="Q84" s="132" t="s">
        <v>65</v>
      </c>
      <c r="R84" s="85" t="s">
        <v>213</v>
      </c>
      <c r="S84" s="85" t="s">
        <v>214</v>
      </c>
      <c r="T84" s="133">
        <f>IF(ProgrammeData[Cost Weighting Factor Description]="Base",1,IF(ProgrammeData[Cost Weighting Factor Description]="Medium",1.2,IF(ProgrammeData[Cost Weighting Factor Description]="High",1.3,IF(ProgrammeData[Cost Weighting Factor Description]="Specialist",1.75,0))))</f>
        <v>1</v>
      </c>
      <c r="V84" s="84">
        <v>456</v>
      </c>
      <c r="W84" s="84">
        <v>209</v>
      </c>
      <c r="X84" s="84">
        <f>ProgrammeData[Qualification Hours in the Funding Year]+ProgrammeData[Non-Qualification Hours in the Funding Year]</f>
        <v>665</v>
      </c>
      <c r="Y84"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84" s="133">
        <f>ROUND(IF(ProgrammeData[[#This Row],[Funding Band]]="Band 1",ProgrammeData[[#This Row],[Total Hours in the Funding Year]]/600,1),7)</f>
        <v>1</v>
      </c>
      <c r="AA84"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84" s="84">
        <f>ProgrammeData[[#This Row],[Weighting Multiplier]]*ProgrammeData[[#This Row],[Disadvantage Uplift Factor]]</f>
        <v>600</v>
      </c>
      <c r="AC84" s="85">
        <f>ProgrammeData[[#This Row],[Weighting Multiplier]]*ProgrammeData[[#This Row],[Cost Weighting Factor Value]]</f>
        <v>600</v>
      </c>
      <c r="AD84" s="85" t="str">
        <f>IF(ISNONTEXT(VLOOKUP(ProgrammeData[[#This Row],[Student Reference]],Comments!$B$7:$C$1500,2,0)),"",VLOOKUP(ProgrammeData[[#This Row],[Student Reference]],Comments!$B$7:$C$1500,2,0))</f>
        <v/>
      </c>
    </row>
    <row r="85" spans="1:30" x14ac:dyDescent="0.4">
      <c r="A85" s="85" t="s">
        <v>454</v>
      </c>
      <c r="B85" s="86">
        <v>17</v>
      </c>
      <c r="C85" s="131">
        <v>1</v>
      </c>
      <c r="D85" s="85" t="s">
        <v>209</v>
      </c>
      <c r="E85" s="85" t="s">
        <v>209</v>
      </c>
      <c r="F85" s="85" t="s">
        <v>210</v>
      </c>
      <c r="G85" s="85" t="s">
        <v>210</v>
      </c>
      <c r="H85" s="84">
        <v>0</v>
      </c>
      <c r="I85" s="84">
        <v>0</v>
      </c>
      <c r="J85" s="84">
        <f>ProgrammeData[[#This Row],[English Instance]]+ProgrammeData[[#This Row],[Maths Instance]]</f>
        <v>0</v>
      </c>
      <c r="K85" s="84" t="s">
        <v>211</v>
      </c>
      <c r="L85" s="84" t="s">
        <v>211</v>
      </c>
      <c r="M85" s="84" t="s">
        <v>209</v>
      </c>
      <c r="N85" s="132" t="s">
        <v>213</v>
      </c>
      <c r="O85" s="132" t="s">
        <v>64</v>
      </c>
      <c r="P85" s="132" t="s">
        <v>146</v>
      </c>
      <c r="Q85" s="132" t="s">
        <v>169</v>
      </c>
      <c r="R85" s="85" t="s">
        <v>213</v>
      </c>
      <c r="S85" s="85" t="s">
        <v>214</v>
      </c>
      <c r="T85" s="133">
        <f>IF(ProgrammeData[Cost Weighting Factor Description]="Base",1,IF(ProgrammeData[Cost Weighting Factor Description]="Medium",1.2,IF(ProgrammeData[Cost Weighting Factor Description]="High",1.3,IF(ProgrammeData[Cost Weighting Factor Description]="Specialist",1.75,0))))</f>
        <v>1</v>
      </c>
      <c r="V85" s="84">
        <v>608</v>
      </c>
      <c r="W85" s="84">
        <v>209</v>
      </c>
      <c r="X85" s="84">
        <f>ProgrammeData[Qualification Hours in the Funding Year]+ProgrammeData[Non-Qualification Hours in the Funding Year]</f>
        <v>817</v>
      </c>
      <c r="Y85"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85" s="133">
        <f>ROUND(IF(ProgrammeData[[#This Row],[Funding Band]]="Band 1",ProgrammeData[[#This Row],[Total Hours in the Funding Year]]/600,1),7)</f>
        <v>1</v>
      </c>
      <c r="AA85"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85" s="84">
        <f>ProgrammeData[[#This Row],[Weighting Multiplier]]*ProgrammeData[[#This Row],[Disadvantage Uplift Factor]]</f>
        <v>600</v>
      </c>
      <c r="AC85" s="85">
        <f>ProgrammeData[[#This Row],[Weighting Multiplier]]*ProgrammeData[[#This Row],[Cost Weighting Factor Value]]</f>
        <v>600</v>
      </c>
      <c r="AD85" s="85" t="str">
        <f>IF(ISNONTEXT(VLOOKUP(ProgrammeData[[#This Row],[Student Reference]],Comments!$B$7:$C$1500,2,0)),"",VLOOKUP(ProgrammeData[[#This Row],[Student Reference]],Comments!$B$7:$C$1500,2,0))</f>
        <v/>
      </c>
    </row>
    <row r="86" spans="1:30" x14ac:dyDescent="0.4">
      <c r="A86" s="85" t="s">
        <v>455</v>
      </c>
      <c r="B86" s="86">
        <v>16</v>
      </c>
      <c r="C86" s="131">
        <v>1</v>
      </c>
      <c r="D86" s="85" t="s">
        <v>209</v>
      </c>
      <c r="E86" s="85" t="s">
        <v>209</v>
      </c>
      <c r="F86" s="85" t="s">
        <v>210</v>
      </c>
      <c r="G86" s="85" t="s">
        <v>210</v>
      </c>
      <c r="H86" s="84">
        <v>0</v>
      </c>
      <c r="I86" s="84">
        <v>0</v>
      </c>
      <c r="J86" s="84">
        <f>ProgrammeData[[#This Row],[English Instance]]+ProgrammeData[[#This Row],[Maths Instance]]</f>
        <v>0</v>
      </c>
      <c r="K86" s="84" t="s">
        <v>211</v>
      </c>
      <c r="L86" s="84" t="s">
        <v>212</v>
      </c>
      <c r="M86" s="84" t="s">
        <v>209</v>
      </c>
      <c r="N86" s="132" t="s">
        <v>213</v>
      </c>
      <c r="O86" s="132" t="s">
        <v>64</v>
      </c>
      <c r="P86" s="132" t="s">
        <v>65</v>
      </c>
      <c r="Q86" s="132" t="s">
        <v>65</v>
      </c>
      <c r="R86" s="85" t="s">
        <v>213</v>
      </c>
      <c r="S86" s="85" t="s">
        <v>214</v>
      </c>
      <c r="T86" s="133">
        <f>IF(ProgrammeData[Cost Weighting Factor Description]="Base",1,IF(ProgrammeData[Cost Weighting Factor Description]="Medium",1.2,IF(ProgrammeData[Cost Weighting Factor Description]="High",1.3,IF(ProgrammeData[Cost Weighting Factor Description]="Specialist",1.75,0))))</f>
        <v>1</v>
      </c>
      <c r="V86" s="84">
        <v>608</v>
      </c>
      <c r="W86" s="84">
        <v>209</v>
      </c>
      <c r="X86" s="84">
        <f>ProgrammeData[Qualification Hours in the Funding Year]+ProgrammeData[Non-Qualification Hours in the Funding Year]</f>
        <v>817</v>
      </c>
      <c r="Y86"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86" s="133">
        <f>ROUND(IF(ProgrammeData[[#This Row],[Funding Band]]="Band 1",ProgrammeData[[#This Row],[Total Hours in the Funding Year]]/600,1),7)</f>
        <v>1</v>
      </c>
      <c r="AA86"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86" s="84">
        <f>ProgrammeData[[#This Row],[Weighting Multiplier]]*ProgrammeData[[#This Row],[Disadvantage Uplift Factor]]</f>
        <v>600</v>
      </c>
      <c r="AC86" s="85">
        <f>ProgrammeData[[#This Row],[Weighting Multiplier]]*ProgrammeData[[#This Row],[Cost Weighting Factor Value]]</f>
        <v>600</v>
      </c>
      <c r="AD86" s="85" t="str">
        <f>IF(ISNONTEXT(VLOOKUP(ProgrammeData[[#This Row],[Student Reference]],Comments!$B$7:$C$1500,2,0)),"",VLOOKUP(ProgrammeData[[#This Row],[Student Reference]],Comments!$B$7:$C$1500,2,0))</f>
        <v/>
      </c>
    </row>
    <row r="87" spans="1:30" x14ac:dyDescent="0.4">
      <c r="A87" s="85" t="s">
        <v>456</v>
      </c>
      <c r="B87" s="86">
        <v>18</v>
      </c>
      <c r="C87" s="131">
        <v>1</v>
      </c>
      <c r="D87" s="85" t="s">
        <v>209</v>
      </c>
      <c r="E87" s="85" t="s">
        <v>209</v>
      </c>
      <c r="F87" s="85" t="s">
        <v>210</v>
      </c>
      <c r="G87" s="85" t="s">
        <v>210</v>
      </c>
      <c r="H87" s="84">
        <v>1</v>
      </c>
      <c r="I87" s="84">
        <v>0</v>
      </c>
      <c r="J87" s="84">
        <f>ProgrammeData[[#This Row],[English Instance]]+ProgrammeData[[#This Row],[Maths Instance]]</f>
        <v>1</v>
      </c>
      <c r="K87" s="84" t="s">
        <v>215</v>
      </c>
      <c r="L87" s="84" t="s">
        <v>211</v>
      </c>
      <c r="M87" s="84" t="s">
        <v>209</v>
      </c>
      <c r="N87" s="132" t="s">
        <v>216</v>
      </c>
      <c r="O87" s="132" t="s">
        <v>85</v>
      </c>
      <c r="P87" s="132" t="s">
        <v>146</v>
      </c>
      <c r="Q87" s="132" t="s">
        <v>127</v>
      </c>
      <c r="R87" s="85" t="s">
        <v>77</v>
      </c>
      <c r="S87" s="85" t="s">
        <v>214</v>
      </c>
      <c r="T87" s="133">
        <f>IF(ProgrammeData[Cost Weighting Factor Description]="Base",1,IF(ProgrammeData[Cost Weighting Factor Description]="Medium",1.2,IF(ProgrammeData[Cost Weighting Factor Description]="High",1.3,IF(ProgrammeData[Cost Weighting Factor Description]="Specialist",1.75,0))))</f>
        <v>1</v>
      </c>
      <c r="U87" s="85">
        <v>15.3</v>
      </c>
      <c r="V87" s="84">
        <v>488</v>
      </c>
      <c r="W87" s="84">
        <v>209</v>
      </c>
      <c r="X87" s="84">
        <f>ProgrammeData[Qualification Hours in the Funding Year]+ProgrammeData[Non-Qualification Hours in the Funding Year]</f>
        <v>697</v>
      </c>
      <c r="Y87"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Z87" s="133">
        <f>ROUND(IF(ProgrammeData[[#This Row],[Funding Band]]="Band 1",ProgrammeData[[#This Row],[Total Hours in the Funding Year]]/600,1),7)</f>
        <v>1</v>
      </c>
      <c r="AA87"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B87" s="84">
        <f>ProgrammeData[[#This Row],[Weighting Multiplier]]*ProgrammeData[[#This Row],[Disadvantage Uplift Factor]]</f>
        <v>495</v>
      </c>
      <c r="AC87" s="85">
        <f>ProgrammeData[[#This Row],[Weighting Multiplier]]*ProgrammeData[[#This Row],[Cost Weighting Factor Value]]</f>
        <v>495</v>
      </c>
      <c r="AD87" s="85" t="str">
        <f>IF(ISNONTEXT(VLOOKUP(ProgrammeData[[#This Row],[Student Reference]],Comments!$B$7:$C$1500,2,0)),"",VLOOKUP(ProgrammeData[[#This Row],[Student Reference]],Comments!$B$7:$C$1500,2,0))</f>
        <v/>
      </c>
    </row>
    <row r="88" spans="1:30" x14ac:dyDescent="0.4">
      <c r="A88" s="85" t="s">
        <v>457</v>
      </c>
      <c r="B88" s="86">
        <v>16</v>
      </c>
      <c r="C88" s="131">
        <v>1</v>
      </c>
      <c r="D88" s="85" t="s">
        <v>209</v>
      </c>
      <c r="E88" s="85" t="s">
        <v>209</v>
      </c>
      <c r="F88" s="85" t="s">
        <v>210</v>
      </c>
      <c r="G88" s="85" t="s">
        <v>210</v>
      </c>
      <c r="H88" s="84">
        <v>0</v>
      </c>
      <c r="I88" s="84">
        <v>0</v>
      </c>
      <c r="J88" s="84">
        <f>ProgrammeData[[#This Row],[English Instance]]+ProgrammeData[[#This Row],[Maths Instance]]</f>
        <v>0</v>
      </c>
      <c r="K88" s="84" t="s">
        <v>211</v>
      </c>
      <c r="L88" s="84" t="s">
        <v>211</v>
      </c>
      <c r="M88" s="84" t="s">
        <v>209</v>
      </c>
      <c r="N88" s="132" t="s">
        <v>216</v>
      </c>
      <c r="O88" s="132" t="s">
        <v>85</v>
      </c>
      <c r="P88" s="132" t="s">
        <v>148</v>
      </c>
      <c r="R88" s="85" t="s">
        <v>153</v>
      </c>
      <c r="S88" s="85" t="s">
        <v>214</v>
      </c>
      <c r="T88" s="133">
        <f>IF(ProgrammeData[Cost Weighting Factor Description]="Base",1,IF(ProgrammeData[Cost Weighting Factor Description]="Medium",1.2,IF(ProgrammeData[Cost Weighting Factor Description]="High",1.3,IF(ProgrammeData[Cost Weighting Factor Description]="Specialist",1.75,0))))</f>
        <v>1</v>
      </c>
      <c r="U88" s="85">
        <v>1.3</v>
      </c>
      <c r="V88" s="84">
        <v>608</v>
      </c>
      <c r="W88" s="84">
        <v>209</v>
      </c>
      <c r="X88" s="84">
        <f>ProgrammeData[Qualification Hours in the Funding Year]+ProgrammeData[Non-Qualification Hours in the Funding Year]</f>
        <v>817</v>
      </c>
      <c r="Y88"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88" s="133">
        <f>ROUND(IF(ProgrammeData[[#This Row],[Funding Band]]="Band 1",ProgrammeData[[#This Row],[Total Hours in the Funding Year]]/600,1),7)</f>
        <v>1</v>
      </c>
      <c r="AA88"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88" s="84">
        <f>ProgrammeData[[#This Row],[Weighting Multiplier]]*ProgrammeData[[#This Row],[Disadvantage Uplift Factor]]</f>
        <v>600</v>
      </c>
      <c r="AC88" s="85">
        <f>ProgrammeData[[#This Row],[Weighting Multiplier]]*ProgrammeData[[#This Row],[Cost Weighting Factor Value]]</f>
        <v>600</v>
      </c>
      <c r="AD88" s="85" t="str">
        <f>IF(ISNONTEXT(VLOOKUP(ProgrammeData[[#This Row],[Student Reference]],Comments!$B$7:$C$1500,2,0)),"",VLOOKUP(ProgrammeData[[#This Row],[Student Reference]],Comments!$B$7:$C$1500,2,0))</f>
        <v/>
      </c>
    </row>
    <row r="89" spans="1:30" x14ac:dyDescent="0.4">
      <c r="A89" s="85" t="s">
        <v>458</v>
      </c>
      <c r="B89" s="86">
        <v>17</v>
      </c>
      <c r="C89" s="131">
        <v>1</v>
      </c>
      <c r="D89" s="85" t="s">
        <v>209</v>
      </c>
      <c r="E89" s="85" t="s">
        <v>209</v>
      </c>
      <c r="F89" s="85" t="s">
        <v>210</v>
      </c>
      <c r="G89" s="85" t="s">
        <v>210</v>
      </c>
      <c r="H89" s="84">
        <v>0</v>
      </c>
      <c r="I89" s="84">
        <v>0</v>
      </c>
      <c r="J89" s="84">
        <f>ProgrammeData[[#This Row],[English Instance]]+ProgrammeData[[#This Row],[Maths Instance]]</f>
        <v>0</v>
      </c>
      <c r="K89" s="84" t="s">
        <v>211</v>
      </c>
      <c r="L89" s="84" t="s">
        <v>211</v>
      </c>
      <c r="M89" s="84" t="s">
        <v>209</v>
      </c>
      <c r="N89" s="132" t="s">
        <v>216</v>
      </c>
      <c r="O89" s="132" t="s">
        <v>99</v>
      </c>
      <c r="P89" s="132" t="s">
        <v>65</v>
      </c>
      <c r="Q89" s="132" t="s">
        <v>86</v>
      </c>
      <c r="R89" s="85" t="s">
        <v>115</v>
      </c>
      <c r="S89" s="85" t="s">
        <v>214</v>
      </c>
      <c r="T89" s="133">
        <f>IF(ProgrammeData[Cost Weighting Factor Description]="Base",1,IF(ProgrammeData[Cost Weighting Factor Description]="Medium",1.2,IF(ProgrammeData[Cost Weighting Factor Description]="High",1.3,IF(ProgrammeData[Cost Weighting Factor Description]="Specialist",1.75,0))))</f>
        <v>1</v>
      </c>
      <c r="U89" s="85">
        <v>15.3</v>
      </c>
      <c r="V89" s="84">
        <v>440</v>
      </c>
      <c r="W89" s="84">
        <v>198</v>
      </c>
      <c r="X89" s="84">
        <f>ProgrammeData[Qualification Hours in the Funding Year]+ProgrammeData[Non-Qualification Hours in the Funding Year]</f>
        <v>638</v>
      </c>
      <c r="Y89"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89" s="133">
        <f>ROUND(IF(ProgrammeData[[#This Row],[Funding Band]]="Band 1",ProgrammeData[[#This Row],[Total Hours in the Funding Year]]/600,1),7)</f>
        <v>1</v>
      </c>
      <c r="AA89"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89" s="84">
        <f>ProgrammeData[[#This Row],[Weighting Multiplier]]*ProgrammeData[[#This Row],[Disadvantage Uplift Factor]]</f>
        <v>600</v>
      </c>
      <c r="AC89" s="85">
        <f>ProgrammeData[[#This Row],[Weighting Multiplier]]*ProgrammeData[[#This Row],[Cost Weighting Factor Value]]</f>
        <v>600</v>
      </c>
      <c r="AD89" s="85" t="str">
        <f>IF(ISNONTEXT(VLOOKUP(ProgrammeData[[#This Row],[Student Reference]],Comments!$B$7:$C$1500,2,0)),"",VLOOKUP(ProgrammeData[[#This Row],[Student Reference]],Comments!$B$7:$C$1500,2,0))</f>
        <v/>
      </c>
    </row>
    <row r="90" spans="1:30" x14ac:dyDescent="0.4">
      <c r="A90" s="85" t="s">
        <v>459</v>
      </c>
      <c r="B90" s="86">
        <v>18</v>
      </c>
      <c r="C90" s="131">
        <v>1</v>
      </c>
      <c r="D90" s="85" t="s">
        <v>209</v>
      </c>
      <c r="E90" s="85" t="s">
        <v>209</v>
      </c>
      <c r="F90" s="85" t="s">
        <v>210</v>
      </c>
      <c r="G90" s="85" t="s">
        <v>210</v>
      </c>
      <c r="H90" s="84">
        <v>0</v>
      </c>
      <c r="I90" s="84">
        <v>0</v>
      </c>
      <c r="J90" s="84">
        <f>ProgrammeData[[#This Row],[English Instance]]+ProgrammeData[[#This Row],[Maths Instance]]</f>
        <v>0</v>
      </c>
      <c r="K90" s="84" t="s">
        <v>211</v>
      </c>
      <c r="L90" s="84" t="s">
        <v>212</v>
      </c>
      <c r="M90" s="84" t="s">
        <v>209</v>
      </c>
      <c r="N90" s="132" t="s">
        <v>213</v>
      </c>
      <c r="O90" s="132" t="s">
        <v>64</v>
      </c>
      <c r="P90" s="132" t="s">
        <v>86</v>
      </c>
      <c r="Q90" s="132" t="s">
        <v>86</v>
      </c>
      <c r="R90" s="85" t="s">
        <v>213</v>
      </c>
      <c r="S90" s="85" t="s">
        <v>214</v>
      </c>
      <c r="T90" s="133">
        <f>IF(ProgrammeData[Cost Weighting Factor Description]="Base",1,IF(ProgrammeData[Cost Weighting Factor Description]="Medium",1.2,IF(ProgrammeData[Cost Weighting Factor Description]="High",1.3,IF(ProgrammeData[Cost Weighting Factor Description]="Specialist",1.75,0))))</f>
        <v>1</v>
      </c>
      <c r="V90" s="84">
        <v>440</v>
      </c>
      <c r="W90" s="84">
        <v>198</v>
      </c>
      <c r="X90" s="84">
        <f>ProgrammeData[Qualification Hours in the Funding Year]+ProgrammeData[Non-Qualification Hours in the Funding Year]</f>
        <v>638</v>
      </c>
      <c r="Y90"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Z90" s="133">
        <f>ROUND(IF(ProgrammeData[[#This Row],[Funding Band]]="Band 1",ProgrammeData[[#This Row],[Total Hours in the Funding Year]]/600,1),7)</f>
        <v>1</v>
      </c>
      <c r="AA90"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B90" s="84">
        <f>ProgrammeData[[#This Row],[Weighting Multiplier]]*ProgrammeData[[#This Row],[Disadvantage Uplift Factor]]</f>
        <v>495</v>
      </c>
      <c r="AC90" s="85">
        <f>ProgrammeData[[#This Row],[Weighting Multiplier]]*ProgrammeData[[#This Row],[Cost Weighting Factor Value]]</f>
        <v>495</v>
      </c>
      <c r="AD90" s="85" t="str">
        <f>IF(ISNONTEXT(VLOOKUP(ProgrammeData[[#This Row],[Student Reference]],Comments!$B$7:$C$1500,2,0)),"",VLOOKUP(ProgrammeData[[#This Row],[Student Reference]],Comments!$B$7:$C$1500,2,0))</f>
        <v/>
      </c>
    </row>
    <row r="91" spans="1:30" x14ac:dyDescent="0.4">
      <c r="A91" s="85" t="s">
        <v>460</v>
      </c>
      <c r="B91" s="86">
        <v>16</v>
      </c>
      <c r="C91" s="131">
        <v>1</v>
      </c>
      <c r="D91" s="85" t="s">
        <v>209</v>
      </c>
      <c r="E91" s="85" t="s">
        <v>209</v>
      </c>
      <c r="F91" s="85" t="s">
        <v>210</v>
      </c>
      <c r="G91" s="85" t="s">
        <v>210</v>
      </c>
      <c r="H91" s="84">
        <v>0</v>
      </c>
      <c r="I91" s="84">
        <v>0</v>
      </c>
      <c r="J91" s="84">
        <f>ProgrammeData[[#This Row],[English Instance]]+ProgrammeData[[#This Row],[Maths Instance]]</f>
        <v>0</v>
      </c>
      <c r="K91" s="84" t="s">
        <v>211</v>
      </c>
      <c r="L91" s="84" t="s">
        <v>212</v>
      </c>
      <c r="M91" s="84" t="s">
        <v>209</v>
      </c>
      <c r="N91" s="132" t="s">
        <v>213</v>
      </c>
      <c r="O91" s="132" t="s">
        <v>64</v>
      </c>
      <c r="P91" s="132" t="s">
        <v>65</v>
      </c>
      <c r="Q91" s="132" t="s">
        <v>65</v>
      </c>
      <c r="R91" s="85" t="s">
        <v>213</v>
      </c>
      <c r="S91" s="85" t="s">
        <v>214</v>
      </c>
      <c r="T91" s="133">
        <f>IF(ProgrammeData[Cost Weighting Factor Description]="Base",1,IF(ProgrammeData[Cost Weighting Factor Description]="Medium",1.2,IF(ProgrammeData[Cost Weighting Factor Description]="High",1.3,IF(ProgrammeData[Cost Weighting Factor Description]="Specialist",1.75,0))))</f>
        <v>1</v>
      </c>
      <c r="V91" s="84">
        <v>608</v>
      </c>
      <c r="W91" s="84">
        <v>209</v>
      </c>
      <c r="X91" s="84">
        <f>ProgrammeData[Qualification Hours in the Funding Year]+ProgrammeData[Non-Qualification Hours in the Funding Year]</f>
        <v>817</v>
      </c>
      <c r="Y91"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91" s="133">
        <f>ROUND(IF(ProgrammeData[[#This Row],[Funding Band]]="Band 1",ProgrammeData[[#This Row],[Total Hours in the Funding Year]]/600,1),7)</f>
        <v>1</v>
      </c>
      <c r="AA91"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91" s="84">
        <f>ProgrammeData[[#This Row],[Weighting Multiplier]]*ProgrammeData[[#This Row],[Disadvantage Uplift Factor]]</f>
        <v>600</v>
      </c>
      <c r="AC91" s="85">
        <f>ProgrammeData[[#This Row],[Weighting Multiplier]]*ProgrammeData[[#This Row],[Cost Weighting Factor Value]]</f>
        <v>600</v>
      </c>
      <c r="AD91" s="85" t="str">
        <f>IF(ISNONTEXT(VLOOKUP(ProgrammeData[[#This Row],[Student Reference]],Comments!$B$7:$C$1500,2,0)),"",VLOOKUP(ProgrammeData[[#This Row],[Student Reference]],Comments!$B$7:$C$1500,2,0))</f>
        <v/>
      </c>
    </row>
    <row r="92" spans="1:30" x14ac:dyDescent="0.4">
      <c r="A92" s="85" t="s">
        <v>461</v>
      </c>
      <c r="B92" s="86">
        <v>17</v>
      </c>
      <c r="C92" s="131">
        <v>1</v>
      </c>
      <c r="D92" s="85" t="s">
        <v>209</v>
      </c>
      <c r="E92" s="85" t="s">
        <v>209</v>
      </c>
      <c r="F92" s="85" t="s">
        <v>210</v>
      </c>
      <c r="G92" s="85" t="s">
        <v>210</v>
      </c>
      <c r="H92" s="84">
        <v>0</v>
      </c>
      <c r="I92" s="84">
        <v>0</v>
      </c>
      <c r="J92" s="84">
        <f>ProgrammeData[[#This Row],[English Instance]]+ProgrammeData[[#This Row],[Maths Instance]]</f>
        <v>0</v>
      </c>
      <c r="K92" s="84" t="s">
        <v>211</v>
      </c>
      <c r="L92" s="84" t="s">
        <v>211</v>
      </c>
      <c r="M92" s="84" t="s">
        <v>209</v>
      </c>
      <c r="N92" s="132" t="s">
        <v>213</v>
      </c>
      <c r="O92" s="132" t="s">
        <v>85</v>
      </c>
      <c r="P92" s="132" t="s">
        <v>86</v>
      </c>
      <c r="Q92" s="132" t="s">
        <v>86</v>
      </c>
      <c r="R92" s="85" t="s">
        <v>213</v>
      </c>
      <c r="S92" s="85" t="s">
        <v>214</v>
      </c>
      <c r="T92" s="133">
        <f>IF(ProgrammeData[Cost Weighting Factor Description]="Base",1,IF(ProgrammeData[Cost Weighting Factor Description]="Medium",1.2,IF(ProgrammeData[Cost Weighting Factor Description]="High",1.3,IF(ProgrammeData[Cost Weighting Factor Description]="Specialist",1.75,0))))</f>
        <v>1</v>
      </c>
      <c r="V92" s="84">
        <v>432</v>
      </c>
      <c r="W92" s="84">
        <v>198</v>
      </c>
      <c r="X92" s="84">
        <f>ProgrammeData[Qualification Hours in the Funding Year]+ProgrammeData[Non-Qualification Hours in the Funding Year]</f>
        <v>630</v>
      </c>
      <c r="Y92"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92" s="133">
        <f>ROUND(IF(ProgrammeData[[#This Row],[Funding Band]]="Band 1",ProgrammeData[[#This Row],[Total Hours in the Funding Year]]/600,1),7)</f>
        <v>1</v>
      </c>
      <c r="AA92"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92" s="84">
        <f>ProgrammeData[[#This Row],[Weighting Multiplier]]*ProgrammeData[[#This Row],[Disadvantage Uplift Factor]]</f>
        <v>600</v>
      </c>
      <c r="AC92" s="85">
        <f>ProgrammeData[[#This Row],[Weighting Multiplier]]*ProgrammeData[[#This Row],[Cost Weighting Factor Value]]</f>
        <v>600</v>
      </c>
      <c r="AD92" s="85" t="str">
        <f>IF(ISNONTEXT(VLOOKUP(ProgrammeData[[#This Row],[Student Reference]],Comments!$B$7:$C$1500,2,0)),"",VLOOKUP(ProgrammeData[[#This Row],[Student Reference]],Comments!$B$7:$C$1500,2,0))</f>
        <v/>
      </c>
    </row>
    <row r="93" spans="1:30" x14ac:dyDescent="0.4">
      <c r="A93" s="85" t="s">
        <v>462</v>
      </c>
      <c r="B93" s="86">
        <v>16</v>
      </c>
      <c r="C93" s="131">
        <v>1</v>
      </c>
      <c r="D93" s="85" t="s">
        <v>209</v>
      </c>
      <c r="E93" s="85" t="s">
        <v>209</v>
      </c>
      <c r="F93" s="85" t="s">
        <v>210</v>
      </c>
      <c r="G93" s="85" t="s">
        <v>210</v>
      </c>
      <c r="H93" s="84">
        <v>1</v>
      </c>
      <c r="I93" s="84">
        <v>0</v>
      </c>
      <c r="J93" s="84">
        <f>ProgrammeData[[#This Row],[English Instance]]+ProgrammeData[[#This Row],[Maths Instance]]</f>
        <v>1</v>
      </c>
      <c r="K93" s="84" t="s">
        <v>215</v>
      </c>
      <c r="L93" s="84" t="s">
        <v>211</v>
      </c>
      <c r="M93" s="84" t="s">
        <v>209</v>
      </c>
      <c r="N93" s="132" t="s">
        <v>213</v>
      </c>
      <c r="O93" s="132" t="s">
        <v>85</v>
      </c>
      <c r="P93" s="132" t="s">
        <v>65</v>
      </c>
      <c r="Q93" s="132" t="s">
        <v>171</v>
      </c>
      <c r="R93" s="85" t="s">
        <v>213</v>
      </c>
      <c r="S93" s="85" t="s">
        <v>214</v>
      </c>
      <c r="T93" s="133">
        <f>IF(ProgrammeData[Cost Weighting Factor Description]="Base",1,IF(ProgrammeData[Cost Weighting Factor Description]="Medium",1.2,IF(ProgrammeData[Cost Weighting Factor Description]="High",1.3,IF(ProgrammeData[Cost Weighting Factor Description]="Specialist",1.75,0))))</f>
        <v>1</v>
      </c>
      <c r="V93" s="84">
        <v>488</v>
      </c>
      <c r="W93" s="84">
        <v>209</v>
      </c>
      <c r="X93" s="84">
        <f>ProgrammeData[Qualification Hours in the Funding Year]+ProgrammeData[Non-Qualification Hours in the Funding Year]</f>
        <v>697</v>
      </c>
      <c r="Y93"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93" s="133">
        <f>ROUND(IF(ProgrammeData[[#This Row],[Funding Band]]="Band 1",ProgrammeData[[#This Row],[Total Hours in the Funding Year]]/600,1),7)</f>
        <v>1</v>
      </c>
      <c r="AA93"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93" s="84">
        <f>ProgrammeData[[#This Row],[Weighting Multiplier]]*ProgrammeData[[#This Row],[Disadvantage Uplift Factor]]</f>
        <v>600</v>
      </c>
      <c r="AC93" s="85">
        <f>ProgrammeData[[#This Row],[Weighting Multiplier]]*ProgrammeData[[#This Row],[Cost Weighting Factor Value]]</f>
        <v>600</v>
      </c>
      <c r="AD93" s="85" t="str">
        <f>IF(ISNONTEXT(VLOOKUP(ProgrammeData[[#This Row],[Student Reference]],Comments!$B$7:$C$1500,2,0)),"",VLOOKUP(ProgrammeData[[#This Row],[Student Reference]],Comments!$B$7:$C$1500,2,0))</f>
        <v/>
      </c>
    </row>
    <row r="94" spans="1:30" x14ac:dyDescent="0.4">
      <c r="A94" s="85" t="s">
        <v>463</v>
      </c>
      <c r="B94" s="86">
        <v>16</v>
      </c>
      <c r="C94" s="131">
        <v>1</v>
      </c>
      <c r="D94" s="85" t="s">
        <v>209</v>
      </c>
      <c r="E94" s="85" t="s">
        <v>209</v>
      </c>
      <c r="F94" s="85" t="s">
        <v>210</v>
      </c>
      <c r="G94" s="85" t="s">
        <v>210</v>
      </c>
      <c r="H94" s="84">
        <v>0</v>
      </c>
      <c r="I94" s="84">
        <v>0</v>
      </c>
      <c r="J94" s="84">
        <f>ProgrammeData[[#This Row],[English Instance]]+ProgrammeData[[#This Row],[Maths Instance]]</f>
        <v>0</v>
      </c>
      <c r="K94" s="84" t="s">
        <v>211</v>
      </c>
      <c r="L94" s="84" t="s">
        <v>211</v>
      </c>
      <c r="M94" s="84" t="s">
        <v>209</v>
      </c>
      <c r="N94" s="132" t="s">
        <v>213</v>
      </c>
      <c r="O94" s="132" t="s">
        <v>64</v>
      </c>
      <c r="P94" s="132" t="s">
        <v>65</v>
      </c>
      <c r="Q94" s="132" t="s">
        <v>65</v>
      </c>
      <c r="R94" s="85" t="s">
        <v>213</v>
      </c>
      <c r="S94" s="85" t="s">
        <v>214</v>
      </c>
      <c r="T94" s="133">
        <f>IF(ProgrammeData[Cost Weighting Factor Description]="Base",1,IF(ProgrammeData[Cost Weighting Factor Description]="Medium",1.2,IF(ProgrammeData[Cost Weighting Factor Description]="High",1.3,IF(ProgrammeData[Cost Weighting Factor Description]="Specialist",1.75,0))))</f>
        <v>1</v>
      </c>
      <c r="V94" s="84">
        <v>456</v>
      </c>
      <c r="W94" s="84">
        <v>209</v>
      </c>
      <c r="X94" s="84">
        <f>ProgrammeData[Qualification Hours in the Funding Year]+ProgrammeData[Non-Qualification Hours in the Funding Year]</f>
        <v>665</v>
      </c>
      <c r="Y94"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94" s="133">
        <f>ROUND(IF(ProgrammeData[[#This Row],[Funding Band]]="Band 1",ProgrammeData[[#This Row],[Total Hours in the Funding Year]]/600,1),7)</f>
        <v>1</v>
      </c>
      <c r="AA94"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94" s="84">
        <f>ProgrammeData[[#This Row],[Weighting Multiplier]]*ProgrammeData[[#This Row],[Disadvantage Uplift Factor]]</f>
        <v>600</v>
      </c>
      <c r="AC94" s="85">
        <f>ProgrammeData[[#This Row],[Weighting Multiplier]]*ProgrammeData[[#This Row],[Cost Weighting Factor Value]]</f>
        <v>600</v>
      </c>
      <c r="AD94" s="85" t="str">
        <f>IF(ISNONTEXT(VLOOKUP(ProgrammeData[[#This Row],[Student Reference]],Comments!$B$7:$C$1500,2,0)),"",VLOOKUP(ProgrammeData[[#This Row],[Student Reference]],Comments!$B$7:$C$1500,2,0))</f>
        <v/>
      </c>
    </row>
    <row r="95" spans="1:30" x14ac:dyDescent="0.4">
      <c r="A95" s="85" t="s">
        <v>464</v>
      </c>
      <c r="B95" s="86">
        <v>17</v>
      </c>
      <c r="C95" s="131">
        <v>1</v>
      </c>
      <c r="D95" s="85" t="s">
        <v>209</v>
      </c>
      <c r="E95" s="85" t="s">
        <v>209</v>
      </c>
      <c r="F95" s="85" t="s">
        <v>210</v>
      </c>
      <c r="G95" s="85" t="s">
        <v>210</v>
      </c>
      <c r="H95" s="84">
        <v>0</v>
      </c>
      <c r="I95" s="84">
        <v>0</v>
      </c>
      <c r="J95" s="84">
        <f>ProgrammeData[[#This Row],[English Instance]]+ProgrammeData[[#This Row],[Maths Instance]]</f>
        <v>0</v>
      </c>
      <c r="K95" s="84" t="s">
        <v>211</v>
      </c>
      <c r="L95" s="84" t="s">
        <v>212</v>
      </c>
      <c r="M95" s="84" t="s">
        <v>209</v>
      </c>
      <c r="N95" s="132" t="s">
        <v>213</v>
      </c>
      <c r="O95" s="132" t="s">
        <v>64</v>
      </c>
      <c r="P95" s="132" t="s">
        <v>65</v>
      </c>
      <c r="Q95" s="132" t="s">
        <v>65</v>
      </c>
      <c r="R95" s="85" t="s">
        <v>213</v>
      </c>
      <c r="S95" s="85" t="s">
        <v>214</v>
      </c>
      <c r="T95" s="133">
        <f>IF(ProgrammeData[Cost Weighting Factor Description]="Base",1,IF(ProgrammeData[Cost Weighting Factor Description]="Medium",1.2,IF(ProgrammeData[Cost Weighting Factor Description]="High",1.3,IF(ProgrammeData[Cost Weighting Factor Description]="Specialist",1.75,0))))</f>
        <v>1</v>
      </c>
      <c r="V95" s="84">
        <v>608</v>
      </c>
      <c r="W95" s="84">
        <v>190</v>
      </c>
      <c r="X95" s="84">
        <f>ProgrammeData[Qualification Hours in the Funding Year]+ProgrammeData[Non-Qualification Hours in the Funding Year]</f>
        <v>798</v>
      </c>
      <c r="Y95"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95" s="133">
        <f>ROUND(IF(ProgrammeData[[#This Row],[Funding Band]]="Band 1",ProgrammeData[[#This Row],[Total Hours in the Funding Year]]/600,1),7)</f>
        <v>1</v>
      </c>
      <c r="AA95"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95" s="84">
        <f>ProgrammeData[[#This Row],[Weighting Multiplier]]*ProgrammeData[[#This Row],[Disadvantage Uplift Factor]]</f>
        <v>600</v>
      </c>
      <c r="AC95" s="85">
        <f>ProgrammeData[[#This Row],[Weighting Multiplier]]*ProgrammeData[[#This Row],[Cost Weighting Factor Value]]</f>
        <v>600</v>
      </c>
      <c r="AD95" s="85" t="str">
        <f>IF(ISNONTEXT(VLOOKUP(ProgrammeData[[#This Row],[Student Reference]],Comments!$B$7:$C$1500,2,0)),"",VLOOKUP(ProgrammeData[[#This Row],[Student Reference]],Comments!$B$7:$C$1500,2,0))</f>
        <v/>
      </c>
    </row>
    <row r="96" spans="1:30" x14ac:dyDescent="0.4">
      <c r="A96" s="85" t="s">
        <v>465</v>
      </c>
      <c r="B96" s="86">
        <v>17</v>
      </c>
      <c r="C96" s="131">
        <v>1</v>
      </c>
      <c r="D96" s="85" t="s">
        <v>209</v>
      </c>
      <c r="E96" s="85" t="s">
        <v>209</v>
      </c>
      <c r="F96" s="85" t="s">
        <v>210</v>
      </c>
      <c r="G96" s="85" t="s">
        <v>210</v>
      </c>
      <c r="H96" s="84">
        <v>0</v>
      </c>
      <c r="I96" s="84">
        <v>0</v>
      </c>
      <c r="J96" s="84">
        <f>ProgrammeData[[#This Row],[English Instance]]+ProgrammeData[[#This Row],[Maths Instance]]</f>
        <v>0</v>
      </c>
      <c r="K96" s="84" t="s">
        <v>211</v>
      </c>
      <c r="L96" s="84" t="s">
        <v>211</v>
      </c>
      <c r="M96" s="84" t="s">
        <v>209</v>
      </c>
      <c r="N96" s="132" t="s">
        <v>213</v>
      </c>
      <c r="O96" s="132" t="s">
        <v>85</v>
      </c>
      <c r="P96" s="132" t="s">
        <v>86</v>
      </c>
      <c r="Q96" s="132" t="s">
        <v>86</v>
      </c>
      <c r="R96" s="85" t="s">
        <v>213</v>
      </c>
      <c r="S96" s="85" t="s">
        <v>214</v>
      </c>
      <c r="T96" s="133">
        <f>IF(ProgrammeData[Cost Weighting Factor Description]="Base",1,IF(ProgrammeData[Cost Weighting Factor Description]="Medium",1.2,IF(ProgrammeData[Cost Weighting Factor Description]="High",1.3,IF(ProgrammeData[Cost Weighting Factor Description]="Specialist",1.75,0))))</f>
        <v>1</v>
      </c>
      <c r="V96" s="84">
        <v>432</v>
      </c>
      <c r="W96" s="84">
        <v>198</v>
      </c>
      <c r="X96" s="84">
        <f>ProgrammeData[Qualification Hours in the Funding Year]+ProgrammeData[Non-Qualification Hours in the Funding Year]</f>
        <v>630</v>
      </c>
      <c r="Y96"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96" s="133">
        <f>ROUND(IF(ProgrammeData[[#This Row],[Funding Band]]="Band 1",ProgrammeData[[#This Row],[Total Hours in the Funding Year]]/600,1),7)</f>
        <v>1</v>
      </c>
      <c r="AA96"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96" s="84">
        <f>ProgrammeData[[#This Row],[Weighting Multiplier]]*ProgrammeData[[#This Row],[Disadvantage Uplift Factor]]</f>
        <v>600</v>
      </c>
      <c r="AC96" s="85">
        <f>ProgrammeData[[#This Row],[Weighting Multiplier]]*ProgrammeData[[#This Row],[Cost Weighting Factor Value]]</f>
        <v>600</v>
      </c>
      <c r="AD96" s="85" t="str">
        <f>IF(ISNONTEXT(VLOOKUP(ProgrammeData[[#This Row],[Student Reference]],Comments!$B$7:$C$1500,2,0)),"",VLOOKUP(ProgrammeData[[#This Row],[Student Reference]],Comments!$B$7:$C$1500,2,0))</f>
        <v/>
      </c>
    </row>
    <row r="97" spans="1:30" x14ac:dyDescent="0.4">
      <c r="A97" s="85" t="s">
        <v>466</v>
      </c>
      <c r="B97" s="86">
        <v>17</v>
      </c>
      <c r="C97" s="131">
        <v>1</v>
      </c>
      <c r="D97" s="85" t="s">
        <v>209</v>
      </c>
      <c r="E97" s="85" t="s">
        <v>209</v>
      </c>
      <c r="F97" s="85" t="s">
        <v>210</v>
      </c>
      <c r="G97" s="85" t="s">
        <v>210</v>
      </c>
      <c r="H97" s="84">
        <v>0</v>
      </c>
      <c r="I97" s="84">
        <v>0</v>
      </c>
      <c r="J97" s="84">
        <f>ProgrammeData[[#This Row],[English Instance]]+ProgrammeData[[#This Row],[Maths Instance]]</f>
        <v>0</v>
      </c>
      <c r="K97" s="84" t="s">
        <v>211</v>
      </c>
      <c r="L97" s="84" t="s">
        <v>211</v>
      </c>
      <c r="M97" s="84" t="s">
        <v>209</v>
      </c>
      <c r="N97" s="132" t="s">
        <v>213</v>
      </c>
      <c r="O97" s="132" t="s">
        <v>99</v>
      </c>
      <c r="P97" s="132" t="s">
        <v>65</v>
      </c>
      <c r="Q97" s="132" t="s">
        <v>86</v>
      </c>
      <c r="R97" s="85" t="s">
        <v>213</v>
      </c>
      <c r="S97" s="85" t="s">
        <v>214</v>
      </c>
      <c r="T97" s="133">
        <f>IF(ProgrammeData[Cost Weighting Factor Description]="Base",1,IF(ProgrammeData[Cost Weighting Factor Description]="Medium",1.2,IF(ProgrammeData[Cost Weighting Factor Description]="High",1.3,IF(ProgrammeData[Cost Weighting Factor Description]="Specialist",1.75,0))))</f>
        <v>1</v>
      </c>
      <c r="V97" s="84">
        <v>448</v>
      </c>
      <c r="W97" s="84">
        <v>198</v>
      </c>
      <c r="X97" s="84">
        <f>ProgrammeData[Qualification Hours in the Funding Year]+ProgrammeData[Non-Qualification Hours in the Funding Year]</f>
        <v>646</v>
      </c>
      <c r="Y97"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97" s="133">
        <f>ROUND(IF(ProgrammeData[[#This Row],[Funding Band]]="Band 1",ProgrammeData[[#This Row],[Total Hours in the Funding Year]]/600,1),7)</f>
        <v>1</v>
      </c>
      <c r="AA97"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97" s="84">
        <f>ProgrammeData[[#This Row],[Weighting Multiplier]]*ProgrammeData[[#This Row],[Disadvantage Uplift Factor]]</f>
        <v>600</v>
      </c>
      <c r="AC97" s="85">
        <f>ProgrammeData[[#This Row],[Weighting Multiplier]]*ProgrammeData[[#This Row],[Cost Weighting Factor Value]]</f>
        <v>600</v>
      </c>
      <c r="AD97" s="85" t="str">
        <f>IF(ISNONTEXT(VLOOKUP(ProgrammeData[[#This Row],[Student Reference]],Comments!$B$7:$C$1500,2,0)),"",VLOOKUP(ProgrammeData[[#This Row],[Student Reference]],Comments!$B$7:$C$1500,2,0))</f>
        <v/>
      </c>
    </row>
    <row r="98" spans="1:30" x14ac:dyDescent="0.4">
      <c r="A98" s="85" t="s">
        <v>467</v>
      </c>
      <c r="B98" s="86">
        <v>16</v>
      </c>
      <c r="C98" s="131">
        <v>1</v>
      </c>
      <c r="D98" s="85" t="s">
        <v>209</v>
      </c>
      <c r="E98" s="85" t="s">
        <v>209</v>
      </c>
      <c r="F98" s="85" t="s">
        <v>210</v>
      </c>
      <c r="G98" s="85" t="s">
        <v>210</v>
      </c>
      <c r="H98" s="84">
        <v>0</v>
      </c>
      <c r="I98" s="84">
        <v>0</v>
      </c>
      <c r="J98" s="84">
        <f>ProgrammeData[[#This Row],[English Instance]]+ProgrammeData[[#This Row],[Maths Instance]]</f>
        <v>0</v>
      </c>
      <c r="K98" s="84" t="s">
        <v>211</v>
      </c>
      <c r="L98" s="84" t="s">
        <v>211</v>
      </c>
      <c r="M98" s="84" t="s">
        <v>209</v>
      </c>
      <c r="N98" s="132" t="s">
        <v>213</v>
      </c>
      <c r="O98" s="132" t="s">
        <v>64</v>
      </c>
      <c r="P98" s="132" t="s">
        <v>65</v>
      </c>
      <c r="Q98" s="132" t="s">
        <v>65</v>
      </c>
      <c r="R98" s="85" t="s">
        <v>213</v>
      </c>
      <c r="S98" s="85" t="s">
        <v>214</v>
      </c>
      <c r="T98" s="133">
        <f>IF(ProgrammeData[Cost Weighting Factor Description]="Base",1,IF(ProgrammeData[Cost Weighting Factor Description]="Medium",1.2,IF(ProgrammeData[Cost Weighting Factor Description]="High",1.3,IF(ProgrammeData[Cost Weighting Factor Description]="Specialist",1.75,0))))</f>
        <v>1</v>
      </c>
      <c r="V98" s="84">
        <v>608</v>
      </c>
      <c r="W98" s="84">
        <v>209</v>
      </c>
      <c r="X98" s="84">
        <f>ProgrammeData[Qualification Hours in the Funding Year]+ProgrammeData[Non-Qualification Hours in the Funding Year]</f>
        <v>817</v>
      </c>
      <c r="Y98"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98" s="133">
        <f>ROUND(IF(ProgrammeData[[#This Row],[Funding Band]]="Band 1",ProgrammeData[[#This Row],[Total Hours in the Funding Year]]/600,1),7)</f>
        <v>1</v>
      </c>
      <c r="AA98"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98" s="84">
        <f>ProgrammeData[[#This Row],[Weighting Multiplier]]*ProgrammeData[[#This Row],[Disadvantage Uplift Factor]]</f>
        <v>600</v>
      </c>
      <c r="AC98" s="85">
        <f>ProgrammeData[[#This Row],[Weighting Multiplier]]*ProgrammeData[[#This Row],[Cost Weighting Factor Value]]</f>
        <v>600</v>
      </c>
      <c r="AD98" s="85" t="str">
        <f>IF(ISNONTEXT(VLOOKUP(ProgrammeData[[#This Row],[Student Reference]],Comments!$B$7:$C$1500,2,0)),"",VLOOKUP(ProgrammeData[[#This Row],[Student Reference]],Comments!$B$7:$C$1500,2,0))</f>
        <v/>
      </c>
    </row>
    <row r="99" spans="1:30" x14ac:dyDescent="0.4">
      <c r="A99" s="85" t="s">
        <v>468</v>
      </c>
      <c r="B99" s="86">
        <v>18</v>
      </c>
      <c r="C99" s="131">
        <v>1</v>
      </c>
      <c r="D99" s="85" t="s">
        <v>209</v>
      </c>
      <c r="E99" s="85" t="s">
        <v>209</v>
      </c>
      <c r="F99" s="85" t="s">
        <v>210</v>
      </c>
      <c r="G99" s="85" t="s">
        <v>210</v>
      </c>
      <c r="H99" s="84">
        <v>0</v>
      </c>
      <c r="I99" s="84">
        <v>0</v>
      </c>
      <c r="J99" s="84">
        <f>ProgrammeData[[#This Row],[English Instance]]+ProgrammeData[[#This Row],[Maths Instance]]</f>
        <v>0</v>
      </c>
      <c r="K99" s="84" t="s">
        <v>211</v>
      </c>
      <c r="L99" s="84" t="s">
        <v>212</v>
      </c>
      <c r="M99" s="84" t="s">
        <v>209</v>
      </c>
      <c r="N99" s="132" t="s">
        <v>213</v>
      </c>
      <c r="O99" s="132" t="s">
        <v>172</v>
      </c>
      <c r="P99" s="132" t="s">
        <v>86</v>
      </c>
      <c r="Q99" s="132" t="s">
        <v>86</v>
      </c>
      <c r="R99" s="85" t="s">
        <v>213</v>
      </c>
      <c r="S99" s="85" t="s">
        <v>214</v>
      </c>
      <c r="T99" s="133">
        <f>IF(ProgrammeData[Cost Weighting Factor Description]="Base",1,IF(ProgrammeData[Cost Weighting Factor Description]="Medium",1.2,IF(ProgrammeData[Cost Weighting Factor Description]="High",1.3,IF(ProgrammeData[Cost Weighting Factor Description]="Specialist",1.75,0))))</f>
        <v>1</v>
      </c>
      <c r="V99" s="84">
        <v>440</v>
      </c>
      <c r="W99" s="84">
        <v>198</v>
      </c>
      <c r="X99" s="84">
        <f>ProgrammeData[Qualification Hours in the Funding Year]+ProgrammeData[Non-Qualification Hours in the Funding Year]</f>
        <v>638</v>
      </c>
      <c r="Y99"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Z99" s="133">
        <f>ROUND(IF(ProgrammeData[[#This Row],[Funding Band]]="Band 1",ProgrammeData[[#This Row],[Total Hours in the Funding Year]]/600,1),7)</f>
        <v>1</v>
      </c>
      <c r="AA99"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B99" s="84">
        <f>ProgrammeData[[#This Row],[Weighting Multiplier]]*ProgrammeData[[#This Row],[Disadvantage Uplift Factor]]</f>
        <v>495</v>
      </c>
      <c r="AC99" s="85">
        <f>ProgrammeData[[#This Row],[Weighting Multiplier]]*ProgrammeData[[#This Row],[Cost Weighting Factor Value]]</f>
        <v>495</v>
      </c>
      <c r="AD99" s="85" t="str">
        <f>IF(ISNONTEXT(VLOOKUP(ProgrammeData[[#This Row],[Student Reference]],Comments!$B$7:$C$1500,2,0)),"",VLOOKUP(ProgrammeData[[#This Row],[Student Reference]],Comments!$B$7:$C$1500,2,0))</f>
        <v/>
      </c>
    </row>
    <row r="100" spans="1:30" x14ac:dyDescent="0.4">
      <c r="A100" s="85" t="s">
        <v>469</v>
      </c>
      <c r="B100" s="86">
        <v>16</v>
      </c>
      <c r="C100" s="131">
        <v>1</v>
      </c>
      <c r="D100" s="85" t="s">
        <v>209</v>
      </c>
      <c r="E100" s="85" t="s">
        <v>209</v>
      </c>
      <c r="F100" s="85" t="s">
        <v>210</v>
      </c>
      <c r="G100" s="85" t="s">
        <v>210</v>
      </c>
      <c r="H100" s="84">
        <v>0</v>
      </c>
      <c r="I100" s="84">
        <v>0</v>
      </c>
      <c r="J100" s="84">
        <f>ProgrammeData[[#This Row],[English Instance]]+ProgrammeData[[#This Row],[Maths Instance]]</f>
        <v>0</v>
      </c>
      <c r="K100" s="84" t="s">
        <v>211</v>
      </c>
      <c r="L100" s="84" t="s">
        <v>212</v>
      </c>
      <c r="M100" s="84" t="s">
        <v>209</v>
      </c>
      <c r="N100" s="132" t="s">
        <v>213</v>
      </c>
      <c r="O100" s="132" t="s">
        <v>64</v>
      </c>
      <c r="P100" s="132" t="s">
        <v>65</v>
      </c>
      <c r="Q100" s="132" t="s">
        <v>65</v>
      </c>
      <c r="R100" s="85" t="s">
        <v>213</v>
      </c>
      <c r="S100" s="85" t="s">
        <v>214</v>
      </c>
      <c r="T100" s="133">
        <f>IF(ProgrammeData[Cost Weighting Factor Description]="Base",1,IF(ProgrammeData[Cost Weighting Factor Description]="Medium",1.2,IF(ProgrammeData[Cost Weighting Factor Description]="High",1.3,IF(ProgrammeData[Cost Weighting Factor Description]="Specialist",1.75,0))))</f>
        <v>1</v>
      </c>
      <c r="V100" s="84">
        <v>608</v>
      </c>
      <c r="W100" s="84">
        <v>209</v>
      </c>
      <c r="X100" s="84">
        <f>ProgrammeData[Qualification Hours in the Funding Year]+ProgrammeData[Non-Qualification Hours in the Funding Year]</f>
        <v>817</v>
      </c>
      <c r="Y100" s="84"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Z100" s="133">
        <f>ROUND(IF(ProgrammeData[[#This Row],[Funding Band]]="Band 1",ProgrammeData[[#This Row],[Total Hours in the Funding Year]]/600,1),7)</f>
        <v>1</v>
      </c>
      <c r="AA100" s="84">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B100" s="84">
        <f>ProgrammeData[[#This Row],[Weighting Multiplier]]*ProgrammeData[[#This Row],[Disadvantage Uplift Factor]]</f>
        <v>600</v>
      </c>
      <c r="AC100" s="85">
        <f>ProgrammeData[[#This Row],[Weighting Multiplier]]*ProgrammeData[[#This Row],[Cost Weighting Factor Value]]</f>
        <v>600</v>
      </c>
      <c r="AD100" s="85" t="str">
        <f>IF(ISNONTEXT(VLOOKUP(ProgrammeData[[#This Row],[Student Reference]],Comments!$B$7:$C$1500,2,0)),"",VLOOKUP(ProgrammeData[[#This Row],[Student Reference]],Comments!$B$7:$C$1500,2,0))</f>
        <v/>
      </c>
    </row>
  </sheetData>
  <mergeCells count="8">
    <mergeCell ref="Y4:AA4"/>
    <mergeCell ref="AB4:AC4"/>
    <mergeCell ref="A4:F4"/>
    <mergeCell ref="H4:J4"/>
    <mergeCell ref="K4:M4"/>
    <mergeCell ref="N4:Q4"/>
    <mergeCell ref="S4:U4"/>
    <mergeCell ref="V4:X4"/>
  </mergeCells>
  <pageMargins left="0.23622047244094491" right="0.23622047244094491" top="0.74803149606299213" bottom="0.74803149606299213" header="0.31496062992125984" footer="0.31496062992125984"/>
  <pageSetup paperSize="8" scale="45" fitToHeight="0" orientation="landscape" r:id="rId1"/>
  <headerFooter alignWithMargins="0">
    <oddFooter>&amp;CPage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H105"/>
  <sheetViews>
    <sheetView showGridLines="0" zoomScaleNormal="100" workbookViewId="0">
      <pane xSplit="2" ySplit="5" topLeftCell="C6" activePane="bottomRight" state="frozen"/>
      <selection pane="topRight" activeCell="C1" sqref="C1"/>
      <selection pane="bottomLeft" activeCell="A6" sqref="A6"/>
      <selection pane="bottomRight" activeCell="A5" sqref="A5"/>
    </sheetView>
  </sheetViews>
  <sheetFormatPr defaultColWidth="43.33203125" defaultRowHeight="12.75" customHeight="1" x14ac:dyDescent="0.4"/>
  <cols>
    <col min="1" max="1" width="20.21875" style="150" customWidth="1"/>
    <col min="2" max="2" width="13.6640625" style="151" customWidth="1"/>
    <col min="3" max="3" width="12.21875" style="151" customWidth="1"/>
    <col min="4" max="4" width="15" style="139" customWidth="1"/>
    <col min="5" max="5" width="19.77734375" style="139" customWidth="1"/>
    <col min="6" max="6" width="18.33203125" style="139" customWidth="1"/>
    <col min="7" max="7" width="33" style="150" customWidth="1"/>
    <col min="8" max="16384" width="43.33203125" style="152"/>
  </cols>
  <sheetData>
    <row r="1" spans="1:8" customFormat="1" ht="75" customHeight="1" x14ac:dyDescent="0.4">
      <c r="A1" s="134">
        <v>4</v>
      </c>
      <c r="B1" s="135"/>
      <c r="C1" s="136" t="s">
        <v>218</v>
      </c>
      <c r="D1" s="137"/>
      <c r="E1" s="138"/>
      <c r="F1" s="139"/>
      <c r="G1" s="140"/>
      <c r="H1" s="141"/>
    </row>
    <row r="2" spans="1:8" customFormat="1" ht="15" x14ac:dyDescent="0.4">
      <c r="A2" s="142" t="s">
        <v>174</v>
      </c>
      <c r="B2" s="98">
        <f>COUNTIF(LaggedData[Funded Student],"Yes")</f>
        <v>100</v>
      </c>
      <c r="C2" s="143"/>
      <c r="D2" s="144"/>
      <c r="E2" s="144"/>
      <c r="F2" s="144"/>
      <c r="G2" s="144"/>
    </row>
    <row r="3" spans="1:8" customFormat="1" ht="15" x14ac:dyDescent="0.4">
      <c r="A3" s="145"/>
      <c r="B3" s="146"/>
      <c r="C3" s="146"/>
      <c r="D3" s="147"/>
      <c r="E3" s="138"/>
      <c r="F3" s="148"/>
      <c r="G3" s="149"/>
    </row>
    <row r="4" spans="1:8" customFormat="1" ht="15" x14ac:dyDescent="0.4">
      <c r="A4" s="314" t="s">
        <v>46</v>
      </c>
      <c r="B4" s="315"/>
      <c r="C4" s="315"/>
      <c r="D4" s="315"/>
      <c r="E4" s="315"/>
      <c r="F4" s="316"/>
      <c r="G4" s="116" t="s">
        <v>49</v>
      </c>
    </row>
    <row r="5" spans="1:8" customFormat="1" ht="36.75" customHeight="1" x14ac:dyDescent="0.4">
      <c r="A5" s="75" t="s">
        <v>50</v>
      </c>
      <c r="B5" s="75" t="s">
        <v>184</v>
      </c>
      <c r="C5" s="75" t="s">
        <v>219</v>
      </c>
      <c r="D5" s="75" t="s">
        <v>220</v>
      </c>
      <c r="E5" s="75" t="s">
        <v>196</v>
      </c>
      <c r="F5" s="75" t="s">
        <v>197</v>
      </c>
      <c r="G5" s="78" t="s">
        <v>61</v>
      </c>
    </row>
    <row r="6" spans="1:8" ht="12.75" customHeight="1" x14ac:dyDescent="0.4">
      <c r="A6" s="150" t="s">
        <v>375</v>
      </c>
      <c r="B6" s="151" t="s">
        <v>209</v>
      </c>
      <c r="C6" s="151">
        <v>17</v>
      </c>
      <c r="D6" s="139" t="s">
        <v>221</v>
      </c>
      <c r="E6" s="139" t="s">
        <v>148</v>
      </c>
      <c r="G6" s="150" t="str">
        <f>IF(ISNONTEXT(VLOOKUP(LaggedData[[#This Row],[Student Reference]],Comments!$B$7:$C$15000,2,0)),"",VLOOKUP(LaggedData[[#This Row],[Student Reference]],Comments!$B$7:$C$15000,2,0))</f>
        <v>Comment1</v>
      </c>
    </row>
    <row r="7" spans="1:8" ht="12.75" customHeight="1" x14ac:dyDescent="0.4">
      <c r="A7" s="80" t="s">
        <v>476</v>
      </c>
      <c r="B7" s="151" t="s">
        <v>209</v>
      </c>
      <c r="C7" s="151">
        <v>16</v>
      </c>
      <c r="D7" s="139" t="s">
        <v>222</v>
      </c>
      <c r="E7" s="139" t="s">
        <v>148</v>
      </c>
      <c r="G7" s="150" t="str">
        <f>IF(ISNONTEXT(VLOOKUP(LaggedData[[#This Row],[Student Reference]],Comments!$B$7:$C$15000,2,0)),"",VLOOKUP(LaggedData[[#This Row],[Student Reference]],Comments!$B$7:$C$15000,2,0))</f>
        <v/>
      </c>
    </row>
    <row r="8" spans="1:8" ht="12.75" customHeight="1" x14ac:dyDescent="0.4">
      <c r="A8" s="150" t="s">
        <v>376</v>
      </c>
      <c r="B8" s="151" t="s">
        <v>209</v>
      </c>
      <c r="C8" s="151">
        <v>17</v>
      </c>
      <c r="D8" s="139" t="s">
        <v>222</v>
      </c>
      <c r="E8" s="139" t="s">
        <v>223</v>
      </c>
      <c r="G8" s="150" t="str">
        <f>IF(ISNONTEXT(VLOOKUP(LaggedData[[#This Row],[Student Reference]],Comments!$B$7:$C$15000,2,0)),"",VLOOKUP(LaggedData[[#This Row],[Student Reference]],Comments!$B$7:$C$15000,2,0))</f>
        <v>Comment2</v>
      </c>
    </row>
    <row r="9" spans="1:8" ht="12.75" customHeight="1" x14ac:dyDescent="0.4">
      <c r="A9" s="80" t="s">
        <v>477</v>
      </c>
      <c r="B9" s="151" t="s">
        <v>209</v>
      </c>
      <c r="C9" s="151">
        <v>16</v>
      </c>
      <c r="D9" s="139" t="s">
        <v>221</v>
      </c>
      <c r="E9" s="139" t="s">
        <v>223</v>
      </c>
      <c r="G9" s="150" t="str">
        <f>IF(ISNONTEXT(VLOOKUP(LaggedData[[#This Row],[Student Reference]],Comments!$B$7:$C$15000,2,0)),"",VLOOKUP(LaggedData[[#This Row],[Student Reference]],Comments!$B$7:$C$15000,2,0))</f>
        <v/>
      </c>
    </row>
    <row r="10" spans="1:8" ht="12.75" customHeight="1" x14ac:dyDescent="0.4">
      <c r="A10" s="80" t="s">
        <v>478</v>
      </c>
      <c r="B10" s="151" t="s">
        <v>209</v>
      </c>
      <c r="C10" s="151">
        <v>16</v>
      </c>
      <c r="D10" s="139" t="s">
        <v>222</v>
      </c>
      <c r="E10" s="139" t="s">
        <v>148</v>
      </c>
      <c r="G10" s="150" t="str">
        <f>IF(ISNONTEXT(VLOOKUP(LaggedData[[#This Row],[Student Reference]],Comments!$B$7:$C$15000,2,0)),"",VLOOKUP(LaggedData[[#This Row],[Student Reference]],Comments!$B$7:$C$15000,2,0))</f>
        <v/>
      </c>
    </row>
    <row r="11" spans="1:8" ht="12.75" customHeight="1" x14ac:dyDescent="0.4">
      <c r="A11" s="80" t="s">
        <v>479</v>
      </c>
      <c r="B11" s="151" t="s">
        <v>209</v>
      </c>
      <c r="C11" s="151">
        <v>16</v>
      </c>
      <c r="D11" s="139" t="s">
        <v>221</v>
      </c>
      <c r="E11" s="139" t="s">
        <v>148</v>
      </c>
      <c r="G11" s="150" t="str">
        <f>IF(ISNONTEXT(VLOOKUP(LaggedData[[#This Row],[Student Reference]],Comments!$B$7:$C$15000,2,0)),"",VLOOKUP(LaggedData[[#This Row],[Student Reference]],Comments!$B$7:$C$15000,2,0))</f>
        <v/>
      </c>
    </row>
    <row r="12" spans="1:8" ht="12.75" customHeight="1" x14ac:dyDescent="0.4">
      <c r="A12" s="150" t="s">
        <v>377</v>
      </c>
      <c r="B12" s="151" t="s">
        <v>209</v>
      </c>
      <c r="C12" s="151">
        <v>17</v>
      </c>
      <c r="D12" s="139" t="s">
        <v>221</v>
      </c>
      <c r="E12" s="139" t="s">
        <v>148</v>
      </c>
      <c r="G12" s="150" t="str">
        <f>IF(ISNONTEXT(VLOOKUP(LaggedData[[#This Row],[Student Reference]],Comments!$B$7:$C$15000,2,0)),"",VLOOKUP(LaggedData[[#This Row],[Student Reference]],Comments!$B$7:$C$15000,2,0))</f>
        <v>Comment3</v>
      </c>
    </row>
    <row r="13" spans="1:8" ht="12.75" customHeight="1" x14ac:dyDescent="0.4">
      <c r="A13" s="80" t="s">
        <v>480</v>
      </c>
      <c r="B13" s="151" t="s">
        <v>209</v>
      </c>
      <c r="C13" s="151">
        <v>16</v>
      </c>
      <c r="D13" s="139" t="s">
        <v>222</v>
      </c>
      <c r="E13" s="139" t="s">
        <v>148</v>
      </c>
      <c r="G13" s="150" t="str">
        <f>IF(ISNONTEXT(VLOOKUP(LaggedData[[#This Row],[Student Reference]],Comments!$B$7:$C$15000,2,0)),"",VLOOKUP(LaggedData[[#This Row],[Student Reference]],Comments!$B$7:$C$15000,2,0))</f>
        <v/>
      </c>
    </row>
    <row r="14" spans="1:8" ht="12.75" customHeight="1" x14ac:dyDescent="0.4">
      <c r="A14" s="150" t="s">
        <v>382</v>
      </c>
      <c r="B14" s="151" t="s">
        <v>209</v>
      </c>
      <c r="C14" s="151">
        <v>17</v>
      </c>
      <c r="D14" s="139" t="s">
        <v>221</v>
      </c>
      <c r="E14" s="139" t="s">
        <v>148</v>
      </c>
      <c r="G14" s="150" t="str">
        <f>IF(ISNONTEXT(VLOOKUP(LaggedData[[#This Row],[Student Reference]],Comments!$B$7:$C$15000,2,0)),"",VLOOKUP(LaggedData[[#This Row],[Student Reference]],Comments!$B$7:$C$15000,2,0))</f>
        <v/>
      </c>
    </row>
    <row r="15" spans="1:8" ht="12.75" customHeight="1" x14ac:dyDescent="0.4">
      <c r="A15" s="80" t="s">
        <v>481</v>
      </c>
      <c r="B15" s="151" t="s">
        <v>209</v>
      </c>
      <c r="C15" s="151">
        <v>16</v>
      </c>
      <c r="D15" s="139" t="s">
        <v>221</v>
      </c>
      <c r="E15" s="139" t="s">
        <v>148</v>
      </c>
      <c r="G15" s="150" t="str">
        <f>IF(ISNONTEXT(VLOOKUP(LaggedData[[#This Row],[Student Reference]],Comments!$B$7:$C$15000,2,0)),"",VLOOKUP(LaggedData[[#This Row],[Student Reference]],Comments!$B$7:$C$15000,2,0))</f>
        <v/>
      </c>
    </row>
    <row r="16" spans="1:8" ht="12.75" customHeight="1" x14ac:dyDescent="0.4">
      <c r="A16" s="150" t="s">
        <v>385</v>
      </c>
      <c r="B16" s="151" t="s">
        <v>209</v>
      </c>
      <c r="C16" s="151">
        <v>17</v>
      </c>
      <c r="D16" s="139" t="s">
        <v>221</v>
      </c>
      <c r="E16" s="139" t="s">
        <v>148</v>
      </c>
      <c r="G16" s="150" t="str">
        <f>IF(ISNONTEXT(VLOOKUP(LaggedData[[#This Row],[Student Reference]],Comments!$B$7:$C$15000,2,0)),"",VLOOKUP(LaggedData[[#This Row],[Student Reference]],Comments!$B$7:$C$15000,2,0))</f>
        <v/>
      </c>
    </row>
    <row r="17" spans="1:7" ht="12.75" customHeight="1" x14ac:dyDescent="0.4">
      <c r="A17" s="150" t="s">
        <v>386</v>
      </c>
      <c r="B17" s="151" t="s">
        <v>209</v>
      </c>
      <c r="C17" s="151">
        <v>17</v>
      </c>
      <c r="D17" s="139" t="s">
        <v>221</v>
      </c>
      <c r="E17" s="139" t="s">
        <v>148</v>
      </c>
      <c r="G17" s="150" t="str">
        <f>IF(ISNONTEXT(VLOOKUP(LaggedData[[#This Row],[Student Reference]],Comments!$B$7:$C$15000,2,0)),"",VLOOKUP(LaggedData[[#This Row],[Student Reference]],Comments!$B$7:$C$15000,2,0))</f>
        <v/>
      </c>
    </row>
    <row r="18" spans="1:7" ht="12.75" customHeight="1" x14ac:dyDescent="0.4">
      <c r="A18" s="80" t="s">
        <v>482</v>
      </c>
      <c r="B18" s="151" t="s">
        <v>209</v>
      </c>
      <c r="C18" s="151">
        <v>16</v>
      </c>
      <c r="D18" s="139" t="s">
        <v>221</v>
      </c>
      <c r="E18" s="139" t="s">
        <v>148</v>
      </c>
      <c r="G18" s="150" t="str">
        <f>IF(ISNONTEXT(VLOOKUP(LaggedData[[#This Row],[Student Reference]],Comments!$B$7:$C$15000,2,0)),"",VLOOKUP(LaggedData[[#This Row],[Student Reference]],Comments!$B$7:$C$15000,2,0))</f>
        <v/>
      </c>
    </row>
    <row r="19" spans="1:7" ht="12.75" customHeight="1" x14ac:dyDescent="0.4">
      <c r="A19" s="150" t="s">
        <v>391</v>
      </c>
      <c r="B19" s="151" t="s">
        <v>209</v>
      </c>
      <c r="C19" s="151">
        <v>17</v>
      </c>
      <c r="D19" s="139" t="s">
        <v>221</v>
      </c>
      <c r="E19" s="139" t="s">
        <v>148</v>
      </c>
      <c r="G19" s="150" t="str">
        <f>IF(ISNONTEXT(VLOOKUP(LaggedData[[#This Row],[Student Reference]],Comments!$B$7:$C$15000,2,0)),"",VLOOKUP(LaggedData[[#This Row],[Student Reference]],Comments!$B$7:$C$15000,2,0))</f>
        <v/>
      </c>
    </row>
    <row r="20" spans="1:7" ht="12.75" customHeight="1" x14ac:dyDescent="0.4">
      <c r="A20" s="150" t="s">
        <v>392</v>
      </c>
      <c r="B20" s="151" t="s">
        <v>209</v>
      </c>
      <c r="C20" s="151">
        <v>17</v>
      </c>
      <c r="D20" s="139" t="s">
        <v>221</v>
      </c>
      <c r="E20" s="139" t="s">
        <v>148</v>
      </c>
      <c r="G20" s="150" t="str">
        <f>IF(ISNONTEXT(VLOOKUP(LaggedData[[#This Row],[Student Reference]],Comments!$B$7:$C$15000,2,0)),"",VLOOKUP(LaggedData[[#This Row],[Student Reference]],Comments!$B$7:$C$15000,2,0))</f>
        <v/>
      </c>
    </row>
    <row r="21" spans="1:7" ht="12.75" customHeight="1" x14ac:dyDescent="0.4">
      <c r="A21" s="80" t="s">
        <v>483</v>
      </c>
      <c r="B21" s="151" t="s">
        <v>209</v>
      </c>
      <c r="C21" s="151">
        <v>16</v>
      </c>
      <c r="D21" s="139" t="s">
        <v>222</v>
      </c>
      <c r="E21" s="139" t="s">
        <v>148</v>
      </c>
      <c r="G21" s="150" t="str">
        <f>IF(ISNONTEXT(VLOOKUP(LaggedData[[#This Row],[Student Reference]],Comments!$B$7:$C$15000,2,0)),"",VLOOKUP(LaggedData[[#This Row],[Student Reference]],Comments!$B$7:$C$15000,2,0))</f>
        <v/>
      </c>
    </row>
    <row r="22" spans="1:7" ht="12.75" customHeight="1" x14ac:dyDescent="0.4">
      <c r="A22" s="150" t="s">
        <v>397</v>
      </c>
      <c r="B22" s="151" t="s">
        <v>209</v>
      </c>
      <c r="C22" s="151">
        <v>17</v>
      </c>
      <c r="D22" s="139" t="s">
        <v>221</v>
      </c>
      <c r="E22" s="139" t="s">
        <v>148</v>
      </c>
      <c r="G22" s="150" t="str">
        <f>IF(ISNONTEXT(VLOOKUP(LaggedData[[#This Row],[Student Reference]],Comments!$B$7:$C$15000,2,0)),"",VLOOKUP(LaggedData[[#This Row],[Student Reference]],Comments!$B$7:$C$15000,2,0))</f>
        <v/>
      </c>
    </row>
    <row r="23" spans="1:7" ht="12.75" customHeight="1" x14ac:dyDescent="0.4">
      <c r="A23" s="80" t="s">
        <v>484</v>
      </c>
      <c r="B23" s="151" t="s">
        <v>209</v>
      </c>
      <c r="C23" s="151">
        <v>16</v>
      </c>
      <c r="D23" s="139" t="s">
        <v>222</v>
      </c>
      <c r="E23" s="139" t="s">
        <v>148</v>
      </c>
      <c r="G23" s="150" t="str">
        <f>IF(ISNONTEXT(VLOOKUP(LaggedData[[#This Row],[Student Reference]],Comments!$B$7:$C$15000,2,0)),"",VLOOKUP(LaggedData[[#This Row],[Student Reference]],Comments!$B$7:$C$15000,2,0))</f>
        <v/>
      </c>
    </row>
    <row r="24" spans="1:7" ht="12.75" customHeight="1" x14ac:dyDescent="0.4">
      <c r="A24" s="150" t="s">
        <v>399</v>
      </c>
      <c r="B24" s="151" t="s">
        <v>209</v>
      </c>
      <c r="C24" s="151">
        <v>17</v>
      </c>
      <c r="D24" s="139" t="s">
        <v>221</v>
      </c>
      <c r="E24" s="139" t="s">
        <v>148</v>
      </c>
      <c r="G24" s="150" t="str">
        <f>IF(ISNONTEXT(VLOOKUP(LaggedData[[#This Row],[Student Reference]],Comments!$B$7:$C$15000,2,0)),"",VLOOKUP(LaggedData[[#This Row],[Student Reference]],Comments!$B$7:$C$15000,2,0))</f>
        <v/>
      </c>
    </row>
    <row r="25" spans="1:7" ht="12.75" customHeight="1" x14ac:dyDescent="0.4">
      <c r="A25" s="150" t="s">
        <v>400</v>
      </c>
      <c r="B25" s="151" t="s">
        <v>209</v>
      </c>
      <c r="C25" s="151">
        <v>18</v>
      </c>
      <c r="D25" s="139" t="s">
        <v>221</v>
      </c>
      <c r="E25" s="139" t="s">
        <v>148</v>
      </c>
      <c r="G25" s="150" t="str">
        <f>IF(ISNONTEXT(VLOOKUP(LaggedData[[#This Row],[Student Reference]],Comments!$B$7:$C$15000,2,0)),"",VLOOKUP(LaggedData[[#This Row],[Student Reference]],Comments!$B$7:$C$15000,2,0))</f>
        <v/>
      </c>
    </row>
    <row r="26" spans="1:7" ht="12.75" customHeight="1" x14ac:dyDescent="0.4">
      <c r="A26" s="80" t="s">
        <v>485</v>
      </c>
      <c r="B26" s="151" t="s">
        <v>209</v>
      </c>
      <c r="C26" s="151">
        <v>16</v>
      </c>
      <c r="D26" s="139" t="s">
        <v>221</v>
      </c>
      <c r="E26" s="139" t="s">
        <v>223</v>
      </c>
      <c r="G26" s="150" t="str">
        <f>IF(ISNONTEXT(VLOOKUP(LaggedData[[#This Row],[Student Reference]],Comments!$B$7:$C$15000,2,0)),"",VLOOKUP(LaggedData[[#This Row],[Student Reference]],Comments!$B$7:$C$15000,2,0))</f>
        <v/>
      </c>
    </row>
    <row r="27" spans="1:7" ht="12.75" customHeight="1" x14ac:dyDescent="0.4">
      <c r="A27" s="80" t="s">
        <v>486</v>
      </c>
      <c r="B27" s="151" t="s">
        <v>209</v>
      </c>
      <c r="C27" s="151">
        <v>16</v>
      </c>
      <c r="D27" s="139" t="s">
        <v>222</v>
      </c>
      <c r="E27" s="139" t="s">
        <v>148</v>
      </c>
      <c r="G27" s="150" t="str">
        <f>IF(ISNONTEXT(VLOOKUP(LaggedData[[#This Row],[Student Reference]],Comments!$B$7:$C$15000,2,0)),"",VLOOKUP(LaggedData[[#This Row],[Student Reference]],Comments!$B$7:$C$15000,2,0))</f>
        <v/>
      </c>
    </row>
    <row r="28" spans="1:7" ht="12.75" customHeight="1" x14ac:dyDescent="0.4">
      <c r="A28" s="80" t="s">
        <v>487</v>
      </c>
      <c r="B28" s="151" t="s">
        <v>209</v>
      </c>
      <c r="C28" s="151">
        <v>16</v>
      </c>
      <c r="D28" s="139" t="s">
        <v>85</v>
      </c>
      <c r="E28" s="139" t="s">
        <v>148</v>
      </c>
      <c r="G28" s="150" t="str">
        <f>IF(ISNONTEXT(VLOOKUP(LaggedData[[#This Row],[Student Reference]],Comments!$B$7:$C$15000,2,0)),"",VLOOKUP(LaggedData[[#This Row],[Student Reference]],Comments!$B$7:$C$15000,2,0))</f>
        <v/>
      </c>
    </row>
    <row r="29" spans="1:7" ht="12.75" customHeight="1" x14ac:dyDescent="0.4">
      <c r="A29" s="80" t="s">
        <v>488</v>
      </c>
      <c r="B29" s="151" t="s">
        <v>209</v>
      </c>
      <c r="C29" s="151">
        <v>16</v>
      </c>
      <c r="D29" s="139" t="s">
        <v>221</v>
      </c>
      <c r="E29" s="139" t="s">
        <v>148</v>
      </c>
      <c r="G29" s="150" t="str">
        <f>IF(ISNONTEXT(VLOOKUP(LaggedData[[#This Row],[Student Reference]],Comments!$B$7:$C$15000,2,0)),"",VLOOKUP(LaggedData[[#This Row],[Student Reference]],Comments!$B$7:$C$15000,2,0))</f>
        <v/>
      </c>
    </row>
    <row r="30" spans="1:7" ht="12.75" customHeight="1" x14ac:dyDescent="0.4">
      <c r="A30" s="80" t="s">
        <v>489</v>
      </c>
      <c r="B30" s="151" t="s">
        <v>209</v>
      </c>
      <c r="C30" s="151">
        <v>16</v>
      </c>
      <c r="D30" s="139" t="s">
        <v>221</v>
      </c>
      <c r="E30" s="139" t="s">
        <v>148</v>
      </c>
      <c r="G30" s="150" t="str">
        <f>IF(ISNONTEXT(VLOOKUP(LaggedData[[#This Row],[Student Reference]],Comments!$B$7:$C$15000,2,0)),"",VLOOKUP(LaggedData[[#This Row],[Student Reference]],Comments!$B$7:$C$15000,2,0))</f>
        <v/>
      </c>
    </row>
    <row r="31" spans="1:7" ht="12.75" customHeight="1" x14ac:dyDescent="0.4">
      <c r="A31" s="150" t="s">
        <v>405</v>
      </c>
      <c r="B31" s="151" t="s">
        <v>209</v>
      </c>
      <c r="C31" s="151">
        <v>17</v>
      </c>
      <c r="D31" s="139" t="s">
        <v>64</v>
      </c>
      <c r="E31" s="139" t="s">
        <v>148</v>
      </c>
      <c r="G31" s="150" t="str">
        <f>IF(ISNONTEXT(VLOOKUP(LaggedData[[#This Row],[Student Reference]],Comments!$B$7:$C$15000,2,0)),"",VLOOKUP(LaggedData[[#This Row],[Student Reference]],Comments!$B$7:$C$15000,2,0))</f>
        <v/>
      </c>
    </row>
    <row r="32" spans="1:7" ht="12.75" customHeight="1" x14ac:dyDescent="0.4">
      <c r="A32" s="150" t="s">
        <v>406</v>
      </c>
      <c r="B32" s="151" t="s">
        <v>209</v>
      </c>
      <c r="C32" s="151">
        <v>17</v>
      </c>
      <c r="D32" s="139" t="s">
        <v>64</v>
      </c>
      <c r="E32" s="139" t="s">
        <v>148</v>
      </c>
      <c r="G32" s="150" t="str">
        <f>IF(ISNONTEXT(VLOOKUP(LaggedData[[#This Row],[Student Reference]],Comments!$B$7:$C$15000,2,0)),"",VLOOKUP(LaggedData[[#This Row],[Student Reference]],Comments!$B$7:$C$15000,2,0))</f>
        <v/>
      </c>
    </row>
    <row r="33" spans="1:7" ht="12.75" customHeight="1" x14ac:dyDescent="0.4">
      <c r="A33" s="150" t="s">
        <v>409</v>
      </c>
      <c r="B33" s="151" t="s">
        <v>209</v>
      </c>
      <c r="C33" s="151">
        <v>17</v>
      </c>
      <c r="D33" s="139" t="s">
        <v>221</v>
      </c>
      <c r="E33" s="139" t="s">
        <v>148</v>
      </c>
      <c r="G33" s="150" t="str">
        <f>IF(ISNONTEXT(VLOOKUP(LaggedData[[#This Row],[Student Reference]],Comments!$B$7:$C$15000,2,0)),"",VLOOKUP(LaggedData[[#This Row],[Student Reference]],Comments!$B$7:$C$15000,2,0))</f>
        <v/>
      </c>
    </row>
    <row r="34" spans="1:7" ht="12.75" customHeight="1" x14ac:dyDescent="0.4">
      <c r="A34" s="80" t="s">
        <v>490</v>
      </c>
      <c r="B34" s="151" t="s">
        <v>209</v>
      </c>
      <c r="C34" s="151">
        <v>16</v>
      </c>
      <c r="D34" s="139" t="s">
        <v>222</v>
      </c>
      <c r="E34" s="139" t="s">
        <v>148</v>
      </c>
      <c r="G34" s="150" t="str">
        <f>IF(ISNONTEXT(VLOOKUP(LaggedData[[#This Row],[Student Reference]],Comments!$B$7:$C$15000,2,0)),"",VLOOKUP(LaggedData[[#This Row],[Student Reference]],Comments!$B$7:$C$15000,2,0))</f>
        <v/>
      </c>
    </row>
    <row r="35" spans="1:7" ht="12.75" customHeight="1" x14ac:dyDescent="0.4">
      <c r="A35" s="80" t="s">
        <v>491</v>
      </c>
      <c r="B35" s="151" t="s">
        <v>209</v>
      </c>
      <c r="C35" s="151">
        <v>16</v>
      </c>
      <c r="D35" s="139" t="s">
        <v>222</v>
      </c>
      <c r="E35" s="139" t="s">
        <v>148</v>
      </c>
      <c r="G35" s="150" t="str">
        <f>IF(ISNONTEXT(VLOOKUP(LaggedData[[#This Row],[Student Reference]],Comments!$B$7:$C$15000,2,0)),"",VLOOKUP(LaggedData[[#This Row],[Student Reference]],Comments!$B$7:$C$15000,2,0))</f>
        <v/>
      </c>
    </row>
    <row r="36" spans="1:7" ht="12.75" customHeight="1" x14ac:dyDescent="0.4">
      <c r="A36" s="80" t="s">
        <v>492</v>
      </c>
      <c r="B36" s="151" t="s">
        <v>209</v>
      </c>
      <c r="C36" s="151">
        <v>16</v>
      </c>
      <c r="D36" s="139" t="s">
        <v>222</v>
      </c>
      <c r="E36" s="139" t="s">
        <v>148</v>
      </c>
      <c r="G36" s="150" t="str">
        <f>IF(ISNONTEXT(VLOOKUP(LaggedData[[#This Row],[Student Reference]],Comments!$B$7:$C$15000,2,0)),"",VLOOKUP(LaggedData[[#This Row],[Student Reference]],Comments!$B$7:$C$15000,2,0))</f>
        <v/>
      </c>
    </row>
    <row r="37" spans="1:7" ht="12.75" customHeight="1" x14ac:dyDescent="0.4">
      <c r="A37" s="150" t="s">
        <v>414</v>
      </c>
      <c r="B37" s="151" t="s">
        <v>209</v>
      </c>
      <c r="C37" s="151">
        <v>17</v>
      </c>
      <c r="D37" s="139" t="s">
        <v>221</v>
      </c>
      <c r="E37" s="139" t="s">
        <v>148</v>
      </c>
      <c r="G37" s="150" t="str">
        <f>IF(ISNONTEXT(VLOOKUP(LaggedData[[#This Row],[Student Reference]],Comments!$B$7:$C$15000,2,0)),"",VLOOKUP(LaggedData[[#This Row],[Student Reference]],Comments!$B$7:$C$15000,2,0))</f>
        <v/>
      </c>
    </row>
    <row r="38" spans="1:7" ht="12.75" customHeight="1" x14ac:dyDescent="0.4">
      <c r="A38" s="150" t="s">
        <v>415</v>
      </c>
      <c r="B38" s="151" t="s">
        <v>209</v>
      </c>
      <c r="C38" s="151">
        <v>17</v>
      </c>
      <c r="D38" s="139" t="s">
        <v>221</v>
      </c>
      <c r="E38" s="139" t="s">
        <v>148</v>
      </c>
      <c r="G38" s="150" t="str">
        <f>IF(ISNONTEXT(VLOOKUP(LaggedData[[#This Row],[Student Reference]],Comments!$B$7:$C$15000,2,0)),"",VLOOKUP(LaggedData[[#This Row],[Student Reference]],Comments!$B$7:$C$15000,2,0))</f>
        <v/>
      </c>
    </row>
    <row r="39" spans="1:7" ht="12.75" customHeight="1" x14ac:dyDescent="0.4">
      <c r="A39" s="80" t="s">
        <v>493</v>
      </c>
      <c r="B39" s="151" t="s">
        <v>209</v>
      </c>
      <c r="C39" s="151">
        <v>16</v>
      </c>
      <c r="D39" s="139" t="s">
        <v>222</v>
      </c>
      <c r="E39" s="139" t="s">
        <v>148</v>
      </c>
      <c r="G39" s="150" t="str">
        <f>IF(ISNONTEXT(VLOOKUP(LaggedData[[#This Row],[Student Reference]],Comments!$B$7:$C$15000,2,0)),"",VLOOKUP(LaggedData[[#This Row],[Student Reference]],Comments!$B$7:$C$15000,2,0))</f>
        <v/>
      </c>
    </row>
    <row r="40" spans="1:7" ht="12.75" customHeight="1" x14ac:dyDescent="0.4">
      <c r="A40" s="80" t="s">
        <v>494</v>
      </c>
      <c r="B40" s="151" t="s">
        <v>209</v>
      </c>
      <c r="C40" s="151">
        <v>16</v>
      </c>
      <c r="D40" s="139" t="s">
        <v>221</v>
      </c>
      <c r="E40" s="139" t="s">
        <v>148</v>
      </c>
      <c r="G40" s="150" t="str">
        <f>IF(ISNONTEXT(VLOOKUP(LaggedData[[#This Row],[Student Reference]],Comments!$B$7:$C$15000,2,0)),"",VLOOKUP(LaggedData[[#This Row],[Student Reference]],Comments!$B$7:$C$15000,2,0))</f>
        <v/>
      </c>
    </row>
    <row r="41" spans="1:7" ht="12.75" customHeight="1" x14ac:dyDescent="0.4">
      <c r="A41" s="80" t="s">
        <v>495</v>
      </c>
      <c r="B41" s="151" t="s">
        <v>209</v>
      </c>
      <c r="C41" s="151">
        <v>16</v>
      </c>
      <c r="D41" s="139" t="s">
        <v>222</v>
      </c>
      <c r="E41" s="139" t="s">
        <v>223</v>
      </c>
      <c r="G41" s="150" t="str">
        <f>IF(ISNONTEXT(VLOOKUP(LaggedData[[#This Row],[Student Reference]],Comments!$B$7:$C$15000,2,0)),"",VLOOKUP(LaggedData[[#This Row],[Student Reference]],Comments!$B$7:$C$15000,2,0))</f>
        <v/>
      </c>
    </row>
    <row r="42" spans="1:7" ht="12.75" customHeight="1" x14ac:dyDescent="0.4">
      <c r="A42" s="150" t="s">
        <v>416</v>
      </c>
      <c r="B42" s="151" t="s">
        <v>209</v>
      </c>
      <c r="C42" s="151">
        <v>18</v>
      </c>
      <c r="D42" s="139" t="s">
        <v>85</v>
      </c>
      <c r="E42" s="139" t="s">
        <v>148</v>
      </c>
      <c r="G42" s="150" t="str">
        <f>IF(ISNONTEXT(VLOOKUP(LaggedData[[#This Row],[Student Reference]],Comments!$B$7:$C$15000,2,0)),"",VLOOKUP(LaggedData[[#This Row],[Student Reference]],Comments!$B$7:$C$15000,2,0))</f>
        <v/>
      </c>
    </row>
    <row r="43" spans="1:7" ht="12.75" customHeight="1" x14ac:dyDescent="0.4">
      <c r="A43" s="150" t="s">
        <v>417</v>
      </c>
      <c r="B43" s="151" t="s">
        <v>209</v>
      </c>
      <c r="C43" s="151">
        <v>18</v>
      </c>
      <c r="D43" s="139" t="s">
        <v>221</v>
      </c>
      <c r="E43" s="139" t="s">
        <v>148</v>
      </c>
      <c r="G43" s="150" t="str">
        <f>IF(ISNONTEXT(VLOOKUP(LaggedData[[#This Row],[Student Reference]],Comments!$B$7:$C$15000,2,0)),"",VLOOKUP(LaggedData[[#This Row],[Student Reference]],Comments!$B$7:$C$15000,2,0))</f>
        <v/>
      </c>
    </row>
    <row r="44" spans="1:7" ht="12.75" customHeight="1" x14ac:dyDescent="0.4">
      <c r="A44" s="80" t="s">
        <v>496</v>
      </c>
      <c r="B44" s="151" t="s">
        <v>209</v>
      </c>
      <c r="C44" s="151">
        <v>16</v>
      </c>
      <c r="D44" s="139" t="s">
        <v>222</v>
      </c>
      <c r="E44" s="139" t="s">
        <v>223</v>
      </c>
      <c r="G44" s="150" t="str">
        <f>IF(ISNONTEXT(VLOOKUP(LaggedData[[#This Row],[Student Reference]],Comments!$B$7:$C$15000,2,0)),"",VLOOKUP(LaggedData[[#This Row],[Student Reference]],Comments!$B$7:$C$15000,2,0))</f>
        <v/>
      </c>
    </row>
    <row r="45" spans="1:7" ht="12.75" customHeight="1" x14ac:dyDescent="0.4">
      <c r="A45" s="80" t="s">
        <v>497</v>
      </c>
      <c r="B45" s="151" t="s">
        <v>209</v>
      </c>
      <c r="C45" s="151">
        <v>16</v>
      </c>
      <c r="D45" s="139" t="s">
        <v>222</v>
      </c>
      <c r="E45" s="139" t="s">
        <v>148</v>
      </c>
      <c r="G45" s="150" t="str">
        <f>IF(ISNONTEXT(VLOOKUP(LaggedData[[#This Row],[Student Reference]],Comments!$B$7:$C$15000,2,0)),"",VLOOKUP(LaggedData[[#This Row],[Student Reference]],Comments!$B$7:$C$15000,2,0))</f>
        <v/>
      </c>
    </row>
    <row r="46" spans="1:7" ht="12.75" customHeight="1" x14ac:dyDescent="0.4">
      <c r="A46" s="80" t="s">
        <v>498</v>
      </c>
      <c r="B46" s="151" t="s">
        <v>209</v>
      </c>
      <c r="C46" s="151">
        <v>16</v>
      </c>
      <c r="D46" s="139" t="s">
        <v>222</v>
      </c>
      <c r="E46" s="139" t="s">
        <v>148</v>
      </c>
      <c r="G46" s="150" t="str">
        <f>IF(ISNONTEXT(VLOOKUP(LaggedData[[#This Row],[Student Reference]],Comments!$B$7:$C$15000,2,0)),"",VLOOKUP(LaggedData[[#This Row],[Student Reference]],Comments!$B$7:$C$15000,2,0))</f>
        <v/>
      </c>
    </row>
    <row r="47" spans="1:7" ht="12.75" customHeight="1" x14ac:dyDescent="0.4">
      <c r="A47" s="80" t="s">
        <v>499</v>
      </c>
      <c r="B47" s="151" t="s">
        <v>209</v>
      </c>
      <c r="C47" s="151">
        <v>16</v>
      </c>
      <c r="D47" s="139" t="s">
        <v>222</v>
      </c>
      <c r="E47" s="139" t="s">
        <v>148</v>
      </c>
      <c r="G47" s="150" t="str">
        <f>IF(ISNONTEXT(VLOOKUP(LaggedData[[#This Row],[Student Reference]],Comments!$B$7:$C$15000,2,0)),"",VLOOKUP(LaggedData[[#This Row],[Student Reference]],Comments!$B$7:$C$15000,2,0))</f>
        <v/>
      </c>
    </row>
    <row r="48" spans="1:7" ht="12.75" customHeight="1" x14ac:dyDescent="0.4">
      <c r="A48" s="150" t="s">
        <v>422</v>
      </c>
      <c r="B48" s="151" t="s">
        <v>209</v>
      </c>
      <c r="C48" s="151">
        <v>17</v>
      </c>
      <c r="D48" s="139" t="s">
        <v>221</v>
      </c>
      <c r="E48" s="139" t="s">
        <v>148</v>
      </c>
      <c r="G48" s="150" t="str">
        <f>IF(ISNONTEXT(VLOOKUP(LaggedData[[#This Row],[Student Reference]],Comments!$B$7:$C$15000,2,0)),"",VLOOKUP(LaggedData[[#This Row],[Student Reference]],Comments!$B$7:$C$15000,2,0))</f>
        <v/>
      </c>
    </row>
    <row r="49" spans="1:7" ht="12.75" customHeight="1" x14ac:dyDescent="0.4">
      <c r="A49" s="80" t="s">
        <v>500</v>
      </c>
      <c r="B49" s="151" t="s">
        <v>209</v>
      </c>
      <c r="C49" s="151">
        <v>16</v>
      </c>
      <c r="D49" s="139" t="s">
        <v>221</v>
      </c>
      <c r="E49" s="139" t="s">
        <v>148</v>
      </c>
      <c r="G49" s="150" t="str">
        <f>IF(ISNONTEXT(VLOOKUP(LaggedData[[#This Row],[Student Reference]],Comments!$B$7:$C$15000,2,0)),"",VLOOKUP(LaggedData[[#This Row],[Student Reference]],Comments!$B$7:$C$15000,2,0))</f>
        <v/>
      </c>
    </row>
    <row r="50" spans="1:7" ht="12.75" customHeight="1" x14ac:dyDescent="0.4">
      <c r="A50" s="150" t="s">
        <v>423</v>
      </c>
      <c r="B50" s="151" t="s">
        <v>209</v>
      </c>
      <c r="C50" s="151">
        <v>17</v>
      </c>
      <c r="D50" s="139" t="s">
        <v>221</v>
      </c>
      <c r="E50" s="139" t="s">
        <v>148</v>
      </c>
      <c r="G50" s="150" t="str">
        <f>IF(ISNONTEXT(VLOOKUP(LaggedData[[#This Row],[Student Reference]],Comments!$B$7:$C$15000,2,0)),"",VLOOKUP(LaggedData[[#This Row],[Student Reference]],Comments!$B$7:$C$15000,2,0))</f>
        <v/>
      </c>
    </row>
    <row r="51" spans="1:7" ht="12.75" customHeight="1" x14ac:dyDescent="0.4">
      <c r="A51" s="80" t="s">
        <v>501</v>
      </c>
      <c r="B51" s="151" t="s">
        <v>209</v>
      </c>
      <c r="C51" s="151">
        <v>16</v>
      </c>
      <c r="D51" s="139" t="s">
        <v>222</v>
      </c>
      <c r="E51" s="139" t="s">
        <v>148</v>
      </c>
      <c r="G51" s="150" t="str">
        <f>IF(ISNONTEXT(VLOOKUP(LaggedData[[#This Row],[Student Reference]],Comments!$B$7:$C$15000,2,0)),"",VLOOKUP(LaggedData[[#This Row],[Student Reference]],Comments!$B$7:$C$15000,2,0))</f>
        <v/>
      </c>
    </row>
    <row r="52" spans="1:7" ht="12.75" customHeight="1" x14ac:dyDescent="0.4">
      <c r="A52" s="150" t="s">
        <v>424</v>
      </c>
      <c r="B52" s="151" t="s">
        <v>209</v>
      </c>
      <c r="C52" s="151">
        <v>17</v>
      </c>
      <c r="D52" s="139" t="s">
        <v>221</v>
      </c>
      <c r="E52" s="139" t="s">
        <v>148</v>
      </c>
      <c r="G52" s="150" t="str">
        <f>IF(ISNONTEXT(VLOOKUP(LaggedData[[#This Row],[Student Reference]],Comments!$B$7:$C$15000,2,0)),"",VLOOKUP(LaggedData[[#This Row],[Student Reference]],Comments!$B$7:$C$15000,2,0))</f>
        <v/>
      </c>
    </row>
    <row r="53" spans="1:7" ht="12.75" customHeight="1" x14ac:dyDescent="0.4">
      <c r="A53" s="80" t="s">
        <v>502</v>
      </c>
      <c r="B53" s="151" t="s">
        <v>209</v>
      </c>
      <c r="C53" s="151">
        <v>16</v>
      </c>
      <c r="D53" s="139" t="s">
        <v>221</v>
      </c>
      <c r="E53" s="139" t="s">
        <v>148</v>
      </c>
      <c r="G53" s="150" t="str">
        <f>IF(ISNONTEXT(VLOOKUP(LaggedData[[#This Row],[Student Reference]],Comments!$B$7:$C$15000,2,0)),"",VLOOKUP(LaggedData[[#This Row],[Student Reference]],Comments!$B$7:$C$15000,2,0))</f>
        <v/>
      </c>
    </row>
    <row r="54" spans="1:7" ht="12.75" customHeight="1" x14ac:dyDescent="0.4">
      <c r="A54" s="80" t="s">
        <v>503</v>
      </c>
      <c r="B54" s="151" t="s">
        <v>209</v>
      </c>
      <c r="C54" s="151">
        <v>16</v>
      </c>
      <c r="D54" s="139" t="s">
        <v>221</v>
      </c>
      <c r="E54" s="139" t="s">
        <v>223</v>
      </c>
      <c r="G54" s="150" t="str">
        <f>IF(ISNONTEXT(VLOOKUP(LaggedData[[#This Row],[Student Reference]],Comments!$B$7:$C$15000,2,0)),"",VLOOKUP(LaggedData[[#This Row],[Student Reference]],Comments!$B$7:$C$15000,2,0))</f>
        <v/>
      </c>
    </row>
    <row r="55" spans="1:7" ht="12.75" customHeight="1" x14ac:dyDescent="0.4">
      <c r="A55" s="150" t="s">
        <v>429</v>
      </c>
      <c r="B55" s="151" t="s">
        <v>209</v>
      </c>
      <c r="C55" s="151">
        <v>17</v>
      </c>
      <c r="D55" s="139" t="s">
        <v>221</v>
      </c>
      <c r="E55" s="139" t="s">
        <v>148</v>
      </c>
      <c r="G55" s="150" t="str">
        <f>IF(ISNONTEXT(VLOOKUP(LaggedData[[#This Row],[Student Reference]],Comments!$B$7:$C$15000,2,0)),"",VLOOKUP(LaggedData[[#This Row],[Student Reference]],Comments!$B$7:$C$15000,2,0))</f>
        <v/>
      </c>
    </row>
    <row r="56" spans="1:7" ht="12.75" customHeight="1" x14ac:dyDescent="0.4">
      <c r="A56" s="150" t="s">
        <v>430</v>
      </c>
      <c r="B56" s="151" t="s">
        <v>209</v>
      </c>
      <c r="C56" s="151">
        <v>17</v>
      </c>
      <c r="D56" s="139" t="s">
        <v>221</v>
      </c>
      <c r="E56" s="139" t="s">
        <v>148</v>
      </c>
      <c r="G56" s="150" t="str">
        <f>IF(ISNONTEXT(VLOOKUP(LaggedData[[#This Row],[Student Reference]],Comments!$B$7:$C$15000,2,0)),"",VLOOKUP(LaggedData[[#This Row],[Student Reference]],Comments!$B$7:$C$15000,2,0))</f>
        <v/>
      </c>
    </row>
    <row r="57" spans="1:7" ht="12.75" customHeight="1" x14ac:dyDescent="0.4">
      <c r="A57" s="80" t="s">
        <v>504</v>
      </c>
      <c r="B57" s="151" t="s">
        <v>209</v>
      </c>
      <c r="C57" s="151">
        <v>17</v>
      </c>
      <c r="D57" s="139" t="s">
        <v>221</v>
      </c>
      <c r="E57" s="139" t="s">
        <v>223</v>
      </c>
      <c r="G57" s="150" t="str">
        <f>IF(ISNONTEXT(VLOOKUP(LaggedData[[#This Row],[Student Reference]],Comments!$B$7:$C$15000,2,0)),"",VLOOKUP(LaggedData[[#This Row],[Student Reference]],Comments!$B$7:$C$15000,2,0))</f>
        <v/>
      </c>
    </row>
    <row r="58" spans="1:7" ht="12.75" customHeight="1" x14ac:dyDescent="0.4">
      <c r="A58" s="150" t="s">
        <v>431</v>
      </c>
      <c r="B58" s="151" t="s">
        <v>209</v>
      </c>
      <c r="C58" s="151">
        <v>17</v>
      </c>
      <c r="D58" s="139" t="s">
        <v>221</v>
      </c>
      <c r="E58" s="139" t="s">
        <v>148</v>
      </c>
      <c r="G58" s="150" t="str">
        <f>IF(ISNONTEXT(VLOOKUP(LaggedData[[#This Row],[Student Reference]],Comments!$B$7:$C$15000,2,0)),"",VLOOKUP(LaggedData[[#This Row],[Student Reference]],Comments!$B$7:$C$15000,2,0))</f>
        <v/>
      </c>
    </row>
    <row r="59" spans="1:7" ht="12.75" customHeight="1" x14ac:dyDescent="0.4">
      <c r="A59" s="80" t="s">
        <v>505</v>
      </c>
      <c r="B59" s="151" t="s">
        <v>209</v>
      </c>
      <c r="C59" s="151">
        <v>16</v>
      </c>
      <c r="D59" s="139" t="s">
        <v>222</v>
      </c>
      <c r="E59" s="139" t="s">
        <v>223</v>
      </c>
      <c r="G59" s="150" t="str">
        <f>IF(ISNONTEXT(VLOOKUP(LaggedData[[#This Row],[Student Reference]],Comments!$B$7:$C$15000,2,0)),"",VLOOKUP(LaggedData[[#This Row],[Student Reference]],Comments!$B$7:$C$15000,2,0))</f>
        <v/>
      </c>
    </row>
    <row r="60" spans="1:7" ht="12.75" customHeight="1" x14ac:dyDescent="0.4">
      <c r="A60" s="150" t="s">
        <v>433</v>
      </c>
      <c r="B60" s="151" t="s">
        <v>209</v>
      </c>
      <c r="C60" s="151">
        <v>17</v>
      </c>
      <c r="D60" s="139" t="s">
        <v>221</v>
      </c>
      <c r="E60" s="139" t="s">
        <v>148</v>
      </c>
      <c r="G60" s="150" t="str">
        <f>IF(ISNONTEXT(VLOOKUP(LaggedData[[#This Row],[Student Reference]],Comments!$B$7:$C$15000,2,0)),"",VLOOKUP(LaggedData[[#This Row],[Student Reference]],Comments!$B$7:$C$15000,2,0))</f>
        <v/>
      </c>
    </row>
    <row r="61" spans="1:7" ht="12.75" customHeight="1" x14ac:dyDescent="0.4">
      <c r="A61" s="150" t="s">
        <v>436</v>
      </c>
      <c r="B61" s="151" t="s">
        <v>209</v>
      </c>
      <c r="C61" s="151">
        <v>17</v>
      </c>
      <c r="D61" s="139" t="s">
        <v>64</v>
      </c>
      <c r="E61" s="139" t="s">
        <v>148</v>
      </c>
      <c r="G61" s="150" t="str">
        <f>IF(ISNONTEXT(VLOOKUP(LaggedData[[#This Row],[Student Reference]],Comments!$B$7:$C$15000,2,0)),"",VLOOKUP(LaggedData[[#This Row],[Student Reference]],Comments!$B$7:$C$15000,2,0))</f>
        <v/>
      </c>
    </row>
    <row r="62" spans="1:7" ht="12.75" customHeight="1" x14ac:dyDescent="0.4">
      <c r="A62" s="80" t="s">
        <v>506</v>
      </c>
      <c r="B62" s="151" t="s">
        <v>209</v>
      </c>
      <c r="C62" s="151">
        <v>16</v>
      </c>
      <c r="D62" s="139" t="s">
        <v>222</v>
      </c>
      <c r="E62" s="139" t="s">
        <v>148</v>
      </c>
      <c r="G62" s="150" t="str">
        <f>IF(ISNONTEXT(VLOOKUP(LaggedData[[#This Row],[Student Reference]],Comments!$B$7:$C$15000,2,0)),"",VLOOKUP(LaggedData[[#This Row],[Student Reference]],Comments!$B$7:$C$15000,2,0))</f>
        <v/>
      </c>
    </row>
    <row r="63" spans="1:7" ht="12.75" customHeight="1" x14ac:dyDescent="0.4">
      <c r="A63" s="80" t="s">
        <v>507</v>
      </c>
      <c r="B63" s="151" t="s">
        <v>209</v>
      </c>
      <c r="C63" s="151">
        <v>16</v>
      </c>
      <c r="D63" s="139" t="s">
        <v>222</v>
      </c>
      <c r="E63" s="139" t="s">
        <v>223</v>
      </c>
      <c r="G63" s="150" t="str">
        <f>IF(ISNONTEXT(VLOOKUP(LaggedData[[#This Row],[Student Reference]],Comments!$B$7:$C$15000,2,0)),"",VLOOKUP(LaggedData[[#This Row],[Student Reference]],Comments!$B$7:$C$15000,2,0))</f>
        <v/>
      </c>
    </row>
    <row r="64" spans="1:7" ht="12.75" customHeight="1" x14ac:dyDescent="0.4">
      <c r="A64" s="150" t="s">
        <v>440</v>
      </c>
      <c r="B64" s="151" t="s">
        <v>209</v>
      </c>
      <c r="C64" s="151">
        <v>17</v>
      </c>
      <c r="D64" s="139" t="s">
        <v>85</v>
      </c>
      <c r="E64" s="139" t="s">
        <v>148</v>
      </c>
      <c r="G64" s="150" t="str">
        <f>IF(ISNONTEXT(VLOOKUP(LaggedData[[#This Row],[Student Reference]],Comments!$B$7:$C$15000,2,0)),"",VLOOKUP(LaggedData[[#This Row],[Student Reference]],Comments!$B$7:$C$15000,2,0))</f>
        <v/>
      </c>
    </row>
    <row r="65" spans="1:7" ht="12.75" customHeight="1" x14ac:dyDescent="0.4">
      <c r="A65" s="80" t="s">
        <v>508</v>
      </c>
      <c r="B65" s="151" t="s">
        <v>209</v>
      </c>
      <c r="C65" s="151">
        <v>17</v>
      </c>
      <c r="D65" s="139" t="s">
        <v>222</v>
      </c>
      <c r="E65" s="139" t="s">
        <v>223</v>
      </c>
      <c r="G65" s="150" t="str">
        <f>IF(ISNONTEXT(VLOOKUP(LaggedData[[#This Row],[Student Reference]],Comments!$B$7:$C$15000,2,0)),"",VLOOKUP(LaggedData[[#This Row],[Student Reference]],Comments!$B$7:$C$15000,2,0))</f>
        <v/>
      </c>
    </row>
    <row r="66" spans="1:7" ht="12.75" customHeight="1" x14ac:dyDescent="0.4">
      <c r="A66" s="80" t="s">
        <v>509</v>
      </c>
      <c r="B66" s="151" t="s">
        <v>209</v>
      </c>
      <c r="C66" s="151">
        <v>16</v>
      </c>
      <c r="D66" s="139" t="s">
        <v>222</v>
      </c>
      <c r="E66" s="139" t="s">
        <v>223</v>
      </c>
      <c r="G66" s="150" t="str">
        <f>IF(ISNONTEXT(VLOOKUP(LaggedData[[#This Row],[Student Reference]],Comments!$B$7:$C$15000,2,0)),"",VLOOKUP(LaggedData[[#This Row],[Student Reference]],Comments!$B$7:$C$15000,2,0))</f>
        <v/>
      </c>
    </row>
    <row r="67" spans="1:7" ht="12.75" customHeight="1" x14ac:dyDescent="0.4">
      <c r="A67" s="150" t="s">
        <v>444</v>
      </c>
      <c r="B67" s="151" t="s">
        <v>209</v>
      </c>
      <c r="C67" s="151">
        <v>17</v>
      </c>
      <c r="D67" s="139" t="s">
        <v>85</v>
      </c>
      <c r="E67" s="139" t="s">
        <v>148</v>
      </c>
      <c r="G67" s="150" t="str">
        <f>IF(ISNONTEXT(VLOOKUP(LaggedData[[#This Row],[Student Reference]],Comments!$B$7:$C$15000,2,0)),"",VLOOKUP(LaggedData[[#This Row],[Student Reference]],Comments!$B$7:$C$15000,2,0))</f>
        <v/>
      </c>
    </row>
    <row r="68" spans="1:7" ht="12.75" customHeight="1" x14ac:dyDescent="0.4">
      <c r="A68" s="80" t="s">
        <v>510</v>
      </c>
      <c r="B68" s="151" t="s">
        <v>209</v>
      </c>
      <c r="C68" s="151">
        <v>16</v>
      </c>
      <c r="D68" s="139" t="s">
        <v>221</v>
      </c>
      <c r="E68" s="139" t="s">
        <v>223</v>
      </c>
      <c r="G68" s="150" t="str">
        <f>IF(ISNONTEXT(VLOOKUP(LaggedData[[#This Row],[Student Reference]],Comments!$B$7:$C$15000,2,0)),"",VLOOKUP(LaggedData[[#This Row],[Student Reference]],Comments!$B$7:$C$15000,2,0))</f>
        <v/>
      </c>
    </row>
    <row r="69" spans="1:7" ht="12.75" customHeight="1" x14ac:dyDescent="0.4">
      <c r="A69" s="80" t="s">
        <v>511</v>
      </c>
      <c r="B69" s="151" t="s">
        <v>209</v>
      </c>
      <c r="C69" s="151">
        <v>16</v>
      </c>
      <c r="D69" s="139" t="s">
        <v>222</v>
      </c>
      <c r="E69" s="139" t="s">
        <v>148</v>
      </c>
      <c r="G69" s="150" t="str">
        <f>IF(ISNONTEXT(VLOOKUP(LaggedData[[#This Row],[Student Reference]],Comments!$B$7:$C$15000,2,0)),"",VLOOKUP(LaggedData[[#This Row],[Student Reference]],Comments!$B$7:$C$15000,2,0))</f>
        <v/>
      </c>
    </row>
    <row r="70" spans="1:7" ht="12.75" customHeight="1" x14ac:dyDescent="0.4">
      <c r="A70" s="80" t="s">
        <v>512</v>
      </c>
      <c r="B70" s="151" t="s">
        <v>209</v>
      </c>
      <c r="C70" s="151">
        <v>16</v>
      </c>
      <c r="D70" s="139" t="s">
        <v>221</v>
      </c>
      <c r="E70" s="139" t="s">
        <v>223</v>
      </c>
      <c r="G70" s="150" t="str">
        <f>IF(ISNONTEXT(VLOOKUP(LaggedData[[#This Row],[Student Reference]],Comments!$B$7:$C$15000,2,0)),"",VLOOKUP(LaggedData[[#This Row],[Student Reference]],Comments!$B$7:$C$15000,2,0))</f>
        <v/>
      </c>
    </row>
    <row r="71" spans="1:7" ht="12.75" customHeight="1" x14ac:dyDescent="0.4">
      <c r="A71" s="150" t="s">
        <v>447</v>
      </c>
      <c r="B71" s="151" t="s">
        <v>209</v>
      </c>
      <c r="C71" s="151">
        <v>17</v>
      </c>
      <c r="D71" s="139" t="s">
        <v>221</v>
      </c>
      <c r="E71" s="139" t="s">
        <v>148</v>
      </c>
      <c r="G71" s="150" t="str">
        <f>IF(ISNONTEXT(VLOOKUP(LaggedData[[#This Row],[Student Reference]],Comments!$B$7:$C$15000,2,0)),"",VLOOKUP(LaggedData[[#This Row],[Student Reference]],Comments!$B$7:$C$15000,2,0))</f>
        <v/>
      </c>
    </row>
    <row r="72" spans="1:7" ht="12.75" customHeight="1" x14ac:dyDescent="0.4">
      <c r="A72" s="150" t="s">
        <v>448</v>
      </c>
      <c r="B72" s="151" t="s">
        <v>209</v>
      </c>
      <c r="C72" s="151">
        <v>17</v>
      </c>
      <c r="D72" s="139" t="s">
        <v>221</v>
      </c>
      <c r="E72" s="139" t="s">
        <v>148</v>
      </c>
      <c r="G72" s="150" t="str">
        <f>IF(ISNONTEXT(VLOOKUP(LaggedData[[#This Row],[Student Reference]],Comments!$B$7:$C$15000,2,0)),"",VLOOKUP(LaggedData[[#This Row],[Student Reference]],Comments!$B$7:$C$15000,2,0))</f>
        <v/>
      </c>
    </row>
    <row r="73" spans="1:7" ht="12.75" customHeight="1" x14ac:dyDescent="0.4">
      <c r="A73" s="80" t="s">
        <v>513</v>
      </c>
      <c r="B73" s="151" t="s">
        <v>209</v>
      </c>
      <c r="C73" s="151">
        <v>16</v>
      </c>
      <c r="D73" s="139" t="s">
        <v>222</v>
      </c>
      <c r="E73" s="139" t="s">
        <v>223</v>
      </c>
      <c r="G73" s="150" t="str">
        <f>IF(ISNONTEXT(VLOOKUP(LaggedData[[#This Row],[Student Reference]],Comments!$B$7:$C$15000,2,0)),"",VLOOKUP(LaggedData[[#This Row],[Student Reference]],Comments!$B$7:$C$15000,2,0))</f>
        <v/>
      </c>
    </row>
    <row r="74" spans="1:7" ht="12.75" customHeight="1" x14ac:dyDescent="0.4">
      <c r="A74" s="80" t="s">
        <v>514</v>
      </c>
      <c r="B74" s="151" t="s">
        <v>209</v>
      </c>
      <c r="C74" s="151">
        <v>16</v>
      </c>
      <c r="D74" s="139" t="s">
        <v>222</v>
      </c>
      <c r="E74" s="139" t="s">
        <v>223</v>
      </c>
      <c r="G74" s="150" t="str">
        <f>IF(ISNONTEXT(VLOOKUP(LaggedData[[#This Row],[Student Reference]],Comments!$B$7:$C$15000,2,0)),"",VLOOKUP(LaggedData[[#This Row],[Student Reference]],Comments!$B$7:$C$15000,2,0))</f>
        <v/>
      </c>
    </row>
    <row r="75" spans="1:7" ht="12.75" customHeight="1" x14ac:dyDescent="0.4">
      <c r="A75" s="150" t="s">
        <v>450</v>
      </c>
      <c r="B75" s="151" t="s">
        <v>209</v>
      </c>
      <c r="C75" s="151">
        <v>17</v>
      </c>
      <c r="D75" s="139" t="s">
        <v>85</v>
      </c>
      <c r="E75" s="139" t="s">
        <v>148</v>
      </c>
      <c r="G75" s="150" t="str">
        <f>IF(ISNONTEXT(VLOOKUP(LaggedData[[#This Row],[Student Reference]],Comments!$B$7:$C$15000,2,0)),"",VLOOKUP(LaggedData[[#This Row],[Student Reference]],Comments!$B$7:$C$15000,2,0))</f>
        <v/>
      </c>
    </row>
    <row r="76" spans="1:7" ht="12.75" customHeight="1" x14ac:dyDescent="0.4">
      <c r="A76" s="80" t="s">
        <v>515</v>
      </c>
      <c r="B76" s="151" t="s">
        <v>209</v>
      </c>
      <c r="C76" s="151">
        <v>16</v>
      </c>
      <c r="D76" s="139" t="s">
        <v>222</v>
      </c>
      <c r="E76" s="139" t="s">
        <v>148</v>
      </c>
      <c r="G76" s="150" t="str">
        <f>IF(ISNONTEXT(VLOOKUP(LaggedData[[#This Row],[Student Reference]],Comments!$B$7:$C$15000,2,0)),"",VLOOKUP(LaggedData[[#This Row],[Student Reference]],Comments!$B$7:$C$15000,2,0))</f>
        <v/>
      </c>
    </row>
    <row r="77" spans="1:7" ht="12.75" customHeight="1" x14ac:dyDescent="0.4">
      <c r="A77" s="80" t="s">
        <v>516</v>
      </c>
      <c r="B77" s="151" t="s">
        <v>209</v>
      </c>
      <c r="C77" s="151">
        <v>16</v>
      </c>
      <c r="D77" s="139" t="s">
        <v>222</v>
      </c>
      <c r="E77" s="139" t="s">
        <v>148</v>
      </c>
      <c r="G77" s="150" t="str">
        <f>IF(ISNONTEXT(VLOOKUP(LaggedData[[#This Row],[Student Reference]],Comments!$B$7:$C$15000,2,0)),"",VLOOKUP(LaggedData[[#This Row],[Student Reference]],Comments!$B$7:$C$15000,2,0))</f>
        <v/>
      </c>
    </row>
    <row r="78" spans="1:7" ht="12.75" customHeight="1" x14ac:dyDescent="0.4">
      <c r="A78" s="80" t="s">
        <v>517</v>
      </c>
      <c r="B78" s="151" t="s">
        <v>209</v>
      </c>
      <c r="C78" s="151">
        <v>16</v>
      </c>
      <c r="D78" s="139" t="s">
        <v>222</v>
      </c>
      <c r="E78" s="139" t="s">
        <v>148</v>
      </c>
      <c r="G78" s="150" t="str">
        <f>IF(ISNONTEXT(VLOOKUP(LaggedData[[#This Row],[Student Reference]],Comments!$B$7:$C$15000,2,0)),"",VLOOKUP(LaggedData[[#This Row],[Student Reference]],Comments!$B$7:$C$15000,2,0))</f>
        <v/>
      </c>
    </row>
    <row r="79" spans="1:7" ht="12.75" customHeight="1" x14ac:dyDescent="0.4">
      <c r="A79" s="150" t="s">
        <v>453</v>
      </c>
      <c r="B79" s="151" t="s">
        <v>209</v>
      </c>
      <c r="C79" s="151">
        <v>17</v>
      </c>
      <c r="D79" s="139" t="s">
        <v>221</v>
      </c>
      <c r="E79" s="139" t="s">
        <v>148</v>
      </c>
      <c r="G79" s="150" t="str">
        <f>IF(ISNONTEXT(VLOOKUP(LaggedData[[#This Row],[Student Reference]],Comments!$B$7:$C$15000,2,0)),"",VLOOKUP(LaggedData[[#This Row],[Student Reference]],Comments!$B$7:$C$15000,2,0))</f>
        <v/>
      </c>
    </row>
    <row r="80" spans="1:7" ht="12.75" customHeight="1" x14ac:dyDescent="0.4">
      <c r="A80" s="80" t="s">
        <v>518</v>
      </c>
      <c r="B80" s="151" t="s">
        <v>209</v>
      </c>
      <c r="C80" s="151">
        <v>17</v>
      </c>
      <c r="D80" s="139" t="s">
        <v>221</v>
      </c>
      <c r="E80" s="139" t="s">
        <v>148</v>
      </c>
      <c r="G80" s="150" t="str">
        <f>IF(ISNONTEXT(VLOOKUP(LaggedData[[#This Row],[Student Reference]],Comments!$B$7:$C$15000,2,0)),"",VLOOKUP(LaggedData[[#This Row],[Student Reference]],Comments!$B$7:$C$15000,2,0))</f>
        <v/>
      </c>
    </row>
    <row r="81" spans="1:7" ht="12.75" customHeight="1" x14ac:dyDescent="0.4">
      <c r="A81" s="80" t="s">
        <v>519</v>
      </c>
      <c r="B81" s="151" t="s">
        <v>209</v>
      </c>
      <c r="C81" s="151">
        <v>16</v>
      </c>
      <c r="D81" s="139" t="s">
        <v>224</v>
      </c>
      <c r="E81" s="139" t="s">
        <v>148</v>
      </c>
      <c r="G81" s="150" t="str">
        <f>IF(ISNONTEXT(VLOOKUP(LaggedData[[#This Row],[Student Reference]],Comments!$B$7:$C$15000,2,0)),"",VLOOKUP(LaggedData[[#This Row],[Student Reference]],Comments!$B$7:$C$15000,2,0))</f>
        <v/>
      </c>
    </row>
    <row r="82" spans="1:7" ht="12.75" customHeight="1" x14ac:dyDescent="0.4">
      <c r="A82" s="150" t="s">
        <v>455</v>
      </c>
      <c r="B82" s="151" t="s">
        <v>209</v>
      </c>
      <c r="C82" s="151">
        <v>17</v>
      </c>
      <c r="D82" s="139" t="s">
        <v>221</v>
      </c>
      <c r="E82" s="139" t="s">
        <v>148</v>
      </c>
      <c r="G82" s="150" t="str">
        <f>IF(ISNONTEXT(VLOOKUP(LaggedData[[#This Row],[Student Reference]],Comments!$B$7:$C$15000,2,0)),"",VLOOKUP(LaggedData[[#This Row],[Student Reference]],Comments!$B$7:$C$15000,2,0))</f>
        <v/>
      </c>
    </row>
    <row r="83" spans="1:7" ht="12.75" customHeight="1" x14ac:dyDescent="0.4">
      <c r="A83" s="150" t="s">
        <v>457</v>
      </c>
      <c r="B83" s="151" t="s">
        <v>209</v>
      </c>
      <c r="C83" s="151">
        <v>17</v>
      </c>
      <c r="D83" s="139" t="s">
        <v>85</v>
      </c>
      <c r="E83" s="139" t="s">
        <v>148</v>
      </c>
      <c r="G83" s="150" t="str">
        <f>IF(ISNONTEXT(VLOOKUP(LaggedData[[#This Row],[Student Reference]],Comments!$B$7:$C$15000,2,0)),"",VLOOKUP(LaggedData[[#This Row],[Student Reference]],Comments!$B$7:$C$15000,2,0))</f>
        <v/>
      </c>
    </row>
    <row r="84" spans="1:7" ht="12.75" customHeight="1" x14ac:dyDescent="0.4">
      <c r="A84" s="80" t="s">
        <v>520</v>
      </c>
      <c r="B84" s="151" t="s">
        <v>209</v>
      </c>
      <c r="C84" s="151">
        <v>16</v>
      </c>
      <c r="D84" s="139" t="s">
        <v>222</v>
      </c>
      <c r="E84" s="139" t="s">
        <v>148</v>
      </c>
      <c r="G84" s="150" t="str">
        <f>IF(ISNONTEXT(VLOOKUP(LaggedData[[#This Row],[Student Reference]],Comments!$B$7:$C$15000,2,0)),"",VLOOKUP(LaggedData[[#This Row],[Student Reference]],Comments!$B$7:$C$15000,2,0))</f>
        <v/>
      </c>
    </row>
    <row r="85" spans="1:7" ht="12.75" customHeight="1" x14ac:dyDescent="0.4">
      <c r="A85" s="80" t="s">
        <v>521</v>
      </c>
      <c r="B85" s="151" t="s">
        <v>209</v>
      </c>
      <c r="C85" s="151">
        <v>16</v>
      </c>
      <c r="D85" s="139" t="s">
        <v>221</v>
      </c>
      <c r="E85" s="139" t="s">
        <v>148</v>
      </c>
      <c r="G85" s="150" t="str">
        <f>IF(ISNONTEXT(VLOOKUP(LaggedData[[#This Row],[Student Reference]],Comments!$B$7:$C$15000,2,0)),"",VLOOKUP(LaggedData[[#This Row],[Student Reference]],Comments!$B$7:$C$15000,2,0))</f>
        <v/>
      </c>
    </row>
    <row r="86" spans="1:7" ht="12.75" customHeight="1" x14ac:dyDescent="0.4">
      <c r="A86" s="150" t="s">
        <v>460</v>
      </c>
      <c r="B86" s="151" t="s">
        <v>209</v>
      </c>
      <c r="C86" s="151">
        <v>17</v>
      </c>
      <c r="D86" s="139" t="s">
        <v>221</v>
      </c>
      <c r="E86" s="139" t="s">
        <v>148</v>
      </c>
      <c r="G86" s="150" t="str">
        <f>IF(ISNONTEXT(VLOOKUP(LaggedData[[#This Row],[Student Reference]],Comments!$B$7:$C$15000,2,0)),"",VLOOKUP(LaggedData[[#This Row],[Student Reference]],Comments!$B$7:$C$15000,2,0))</f>
        <v/>
      </c>
    </row>
    <row r="87" spans="1:7" ht="12.75" customHeight="1" x14ac:dyDescent="0.4">
      <c r="A87" s="80" t="s">
        <v>522</v>
      </c>
      <c r="B87" s="151" t="s">
        <v>209</v>
      </c>
      <c r="C87" s="151">
        <v>16</v>
      </c>
      <c r="D87" s="139" t="s">
        <v>222</v>
      </c>
      <c r="E87" s="139" t="s">
        <v>148</v>
      </c>
      <c r="G87" s="150" t="str">
        <f>IF(ISNONTEXT(VLOOKUP(LaggedData[[#This Row],[Student Reference]],Comments!$B$7:$C$15000,2,0)),"",VLOOKUP(LaggedData[[#This Row],[Student Reference]],Comments!$B$7:$C$15000,2,0))</f>
        <v/>
      </c>
    </row>
    <row r="88" spans="1:7" ht="12.75" customHeight="1" x14ac:dyDescent="0.4">
      <c r="A88" s="80" t="s">
        <v>523</v>
      </c>
      <c r="B88" s="151" t="s">
        <v>209</v>
      </c>
      <c r="C88" s="151">
        <v>16</v>
      </c>
      <c r="D88" s="139" t="s">
        <v>222</v>
      </c>
      <c r="E88" s="139" t="s">
        <v>148</v>
      </c>
      <c r="G88" s="150" t="str">
        <f>IF(ISNONTEXT(VLOOKUP(LaggedData[[#This Row],[Student Reference]],Comments!$B$7:$C$15000,2,0)),"",VLOOKUP(LaggedData[[#This Row],[Student Reference]],Comments!$B$7:$C$15000,2,0))</f>
        <v/>
      </c>
    </row>
    <row r="89" spans="1:7" ht="12.75" customHeight="1" x14ac:dyDescent="0.4">
      <c r="A89" s="150" t="s">
        <v>463</v>
      </c>
      <c r="B89" s="151" t="s">
        <v>209</v>
      </c>
      <c r="C89" s="151">
        <v>17</v>
      </c>
      <c r="D89" s="139" t="s">
        <v>221</v>
      </c>
      <c r="E89" s="139" t="s">
        <v>148</v>
      </c>
      <c r="G89" s="150" t="str">
        <f>IF(ISNONTEXT(VLOOKUP(LaggedData[[#This Row],[Student Reference]],Comments!$B$7:$C$15000,2,0)),"",VLOOKUP(LaggedData[[#This Row],[Student Reference]],Comments!$B$7:$C$15000,2,0))</f>
        <v/>
      </c>
    </row>
    <row r="90" spans="1:7" ht="12.75" customHeight="1" x14ac:dyDescent="0.4">
      <c r="A90" s="150" t="s">
        <v>464</v>
      </c>
      <c r="B90" s="151" t="s">
        <v>209</v>
      </c>
      <c r="C90" s="151">
        <v>18</v>
      </c>
      <c r="D90" s="139" t="s">
        <v>221</v>
      </c>
      <c r="E90" s="139" t="s">
        <v>148</v>
      </c>
      <c r="G90" s="150" t="str">
        <f>IF(ISNONTEXT(VLOOKUP(LaggedData[[#This Row],[Student Reference]],Comments!$B$7:$C$15000,2,0)),"",VLOOKUP(LaggedData[[#This Row],[Student Reference]],Comments!$B$7:$C$15000,2,0))</f>
        <v/>
      </c>
    </row>
    <row r="91" spans="1:7" ht="12.75" customHeight="1" x14ac:dyDescent="0.4">
      <c r="A91" s="80" t="s">
        <v>524</v>
      </c>
      <c r="B91" s="151" t="s">
        <v>209</v>
      </c>
      <c r="C91" s="151">
        <v>16</v>
      </c>
      <c r="D91" s="139" t="s">
        <v>222</v>
      </c>
      <c r="E91" s="139" t="s">
        <v>148</v>
      </c>
      <c r="G91" s="150" t="str">
        <f>IF(ISNONTEXT(VLOOKUP(LaggedData[[#This Row],[Student Reference]],Comments!$B$7:$C$15000,2,0)),"",VLOOKUP(LaggedData[[#This Row],[Student Reference]],Comments!$B$7:$C$15000,2,0))</f>
        <v/>
      </c>
    </row>
    <row r="92" spans="1:7" ht="12.75" customHeight="1" x14ac:dyDescent="0.4">
      <c r="A92" s="150" t="s">
        <v>467</v>
      </c>
      <c r="B92" s="151" t="s">
        <v>209</v>
      </c>
      <c r="C92" s="151">
        <v>17</v>
      </c>
      <c r="D92" s="139" t="s">
        <v>221</v>
      </c>
      <c r="E92" s="139" t="s">
        <v>148</v>
      </c>
      <c r="G92" s="150" t="str">
        <f>IF(ISNONTEXT(VLOOKUP(LaggedData[[#This Row],[Student Reference]],Comments!$B$7:$C$15000,2,0)),"",VLOOKUP(LaggedData[[#This Row],[Student Reference]],Comments!$B$7:$C$15000,2,0))</f>
        <v/>
      </c>
    </row>
    <row r="93" spans="1:7" ht="12.75" customHeight="1" x14ac:dyDescent="0.4">
      <c r="A93" s="80" t="s">
        <v>525</v>
      </c>
      <c r="B93" s="151" t="s">
        <v>209</v>
      </c>
      <c r="C93" s="151">
        <v>16</v>
      </c>
      <c r="D93" s="139" t="s">
        <v>222</v>
      </c>
      <c r="E93" s="139" t="s">
        <v>148</v>
      </c>
      <c r="G93" s="150" t="str">
        <f>IF(ISNONTEXT(VLOOKUP(LaggedData[[#This Row],[Student Reference]],Comments!$B$7:$C$15000,2,0)),"",VLOOKUP(LaggedData[[#This Row],[Student Reference]],Comments!$B$7:$C$15000,2,0))</f>
        <v/>
      </c>
    </row>
    <row r="94" spans="1:7" ht="12.75" customHeight="1" x14ac:dyDescent="0.4">
      <c r="A94" s="150" t="s">
        <v>469</v>
      </c>
      <c r="B94" s="151" t="s">
        <v>209</v>
      </c>
      <c r="C94" s="151">
        <v>17</v>
      </c>
      <c r="D94" s="139" t="s">
        <v>221</v>
      </c>
      <c r="E94" s="139" t="s">
        <v>148</v>
      </c>
      <c r="G94" s="150" t="str">
        <f>IF(ISNONTEXT(VLOOKUP(LaggedData[[#This Row],[Student Reference]],Comments!$B$7:$C$15000,2,0)),"",VLOOKUP(LaggedData[[#This Row],[Student Reference]],Comments!$B$7:$C$15000,2,0))</f>
        <v/>
      </c>
    </row>
    <row r="95" spans="1:7" ht="12.75" customHeight="1" x14ac:dyDescent="0.4">
      <c r="A95" s="150" t="s">
        <v>470</v>
      </c>
      <c r="B95" s="151" t="s">
        <v>209</v>
      </c>
      <c r="C95" s="151">
        <v>17</v>
      </c>
      <c r="D95" s="139" t="s">
        <v>221</v>
      </c>
      <c r="E95" s="139" t="s">
        <v>148</v>
      </c>
      <c r="G95" s="150" t="str">
        <f>IF(ISNONTEXT(VLOOKUP(LaggedData[[#This Row],[Student Reference]],Comments!$B$7:$C$15000,2,0)),"",VLOOKUP(LaggedData[[#This Row],[Student Reference]],Comments!$B$7:$C$15000,2,0))</f>
        <v/>
      </c>
    </row>
    <row r="96" spans="1:7" ht="12.75" customHeight="1" x14ac:dyDescent="0.4">
      <c r="A96" s="80" t="s">
        <v>526</v>
      </c>
      <c r="B96" s="151" t="s">
        <v>209</v>
      </c>
      <c r="C96" s="151">
        <v>16</v>
      </c>
      <c r="D96" s="139" t="s">
        <v>222</v>
      </c>
      <c r="E96" s="139" t="s">
        <v>148</v>
      </c>
      <c r="G96" s="150" t="str">
        <f>IF(ISNONTEXT(VLOOKUP(LaggedData[[#This Row],[Student Reference]],Comments!$B$7:$C$15000,2,0)),"",VLOOKUP(LaggedData[[#This Row],[Student Reference]],Comments!$B$7:$C$15000,2,0))</f>
        <v/>
      </c>
    </row>
    <row r="97" spans="1:7" ht="12.75" customHeight="1" x14ac:dyDescent="0.4">
      <c r="A97" s="150" t="s">
        <v>471</v>
      </c>
      <c r="B97" s="151" t="s">
        <v>209</v>
      </c>
      <c r="C97" s="151">
        <v>17</v>
      </c>
      <c r="D97" s="139" t="s">
        <v>221</v>
      </c>
      <c r="E97" s="139" t="s">
        <v>148</v>
      </c>
      <c r="G97" s="150" t="str">
        <f>IF(ISNONTEXT(VLOOKUP(LaggedData[[#This Row],[Student Reference]],Comments!$B$7:$C$15000,2,0)),"",VLOOKUP(LaggedData[[#This Row],[Student Reference]],Comments!$B$7:$C$15000,2,0))</f>
        <v/>
      </c>
    </row>
    <row r="98" spans="1:7" ht="12.75" customHeight="1" x14ac:dyDescent="0.4">
      <c r="A98" s="80" t="s">
        <v>527</v>
      </c>
      <c r="B98" s="151" t="s">
        <v>209</v>
      </c>
      <c r="C98" s="151">
        <v>16</v>
      </c>
      <c r="D98" s="139" t="s">
        <v>221</v>
      </c>
      <c r="E98" s="139" t="s">
        <v>148</v>
      </c>
      <c r="G98" s="150" t="str">
        <f>IF(ISNONTEXT(VLOOKUP(LaggedData[[#This Row],[Student Reference]],Comments!$B$7:$C$15000,2,0)),"",VLOOKUP(LaggedData[[#This Row],[Student Reference]],Comments!$B$7:$C$15000,2,0))</f>
        <v/>
      </c>
    </row>
    <row r="99" spans="1:7" ht="12.75" customHeight="1" x14ac:dyDescent="0.4">
      <c r="A99" s="150" t="s">
        <v>472</v>
      </c>
      <c r="B99" s="151" t="s">
        <v>209</v>
      </c>
      <c r="C99" s="151">
        <v>17</v>
      </c>
      <c r="D99" s="139" t="s">
        <v>85</v>
      </c>
      <c r="E99" s="139" t="s">
        <v>148</v>
      </c>
      <c r="G99" s="150" t="str">
        <f>IF(ISNONTEXT(VLOOKUP(LaggedData[[#This Row],[Student Reference]],Comments!$B$7:$C$15000,2,0)),"",VLOOKUP(LaggedData[[#This Row],[Student Reference]],Comments!$B$7:$C$15000,2,0))</f>
        <v/>
      </c>
    </row>
    <row r="100" spans="1:7" ht="12.75" customHeight="1" x14ac:dyDescent="0.4">
      <c r="A100" s="80" t="s">
        <v>528</v>
      </c>
      <c r="B100" s="151" t="s">
        <v>209</v>
      </c>
      <c r="C100" s="151">
        <v>16</v>
      </c>
      <c r="D100" s="139" t="s">
        <v>222</v>
      </c>
      <c r="E100" s="139" t="s">
        <v>223</v>
      </c>
      <c r="G100" s="150" t="str">
        <f>IF(ISNONTEXT(VLOOKUP(LaggedData[[#This Row],[Student Reference]],Comments!$B$7:$C$15000,2,0)),"",VLOOKUP(LaggedData[[#This Row],[Student Reference]],Comments!$B$7:$C$15000,2,0))</f>
        <v/>
      </c>
    </row>
    <row r="101" spans="1:7" ht="12.75" customHeight="1" x14ac:dyDescent="0.4">
      <c r="A101" s="150" t="s">
        <v>473</v>
      </c>
      <c r="B101" s="151" t="s">
        <v>209</v>
      </c>
      <c r="C101" s="151">
        <v>17</v>
      </c>
      <c r="D101" s="139" t="s">
        <v>221</v>
      </c>
      <c r="E101" s="139" t="s">
        <v>148</v>
      </c>
      <c r="G101" s="150" t="str">
        <f>IF(ISNONTEXT(VLOOKUP(LaggedData[[#This Row],[Student Reference]],Comments!$B$7:$C$15000,2,0)),"",VLOOKUP(LaggedData[[#This Row],[Student Reference]],Comments!$B$7:$C$15000,2,0))</f>
        <v/>
      </c>
    </row>
    <row r="102" spans="1:7" ht="12.75" customHeight="1" x14ac:dyDescent="0.4">
      <c r="A102" s="80" t="s">
        <v>529</v>
      </c>
      <c r="B102" s="151" t="s">
        <v>209</v>
      </c>
      <c r="C102" s="151">
        <v>16</v>
      </c>
      <c r="D102" s="139" t="s">
        <v>222</v>
      </c>
      <c r="E102" s="139" t="s">
        <v>148</v>
      </c>
      <c r="G102" s="150" t="str">
        <f>IF(ISNONTEXT(VLOOKUP(LaggedData[[#This Row],[Student Reference]],Comments!$B$7:$C$15000,2,0)),"",VLOOKUP(LaggedData[[#This Row],[Student Reference]],Comments!$B$7:$C$15000,2,0))</f>
        <v/>
      </c>
    </row>
    <row r="103" spans="1:7" ht="12.75" customHeight="1" x14ac:dyDescent="0.4">
      <c r="A103" s="80" t="s">
        <v>530</v>
      </c>
      <c r="B103" s="151" t="s">
        <v>209</v>
      </c>
      <c r="C103" s="151">
        <v>16</v>
      </c>
      <c r="D103" s="139" t="s">
        <v>222</v>
      </c>
      <c r="E103" s="139" t="s">
        <v>148</v>
      </c>
      <c r="G103" s="150" t="str">
        <f>IF(ISNONTEXT(VLOOKUP(LaggedData[[#This Row],[Student Reference]],Comments!$B$7:$C$15000,2,0)),"",VLOOKUP(LaggedData[[#This Row],[Student Reference]],Comments!$B$7:$C$15000,2,0))</f>
        <v/>
      </c>
    </row>
    <row r="104" spans="1:7" ht="12.75" customHeight="1" x14ac:dyDescent="0.4">
      <c r="A104" s="150" t="s">
        <v>474</v>
      </c>
      <c r="B104" s="151" t="s">
        <v>209</v>
      </c>
      <c r="C104" s="151">
        <v>17</v>
      </c>
      <c r="D104" s="139" t="s">
        <v>64</v>
      </c>
      <c r="E104" s="139" t="s">
        <v>148</v>
      </c>
      <c r="G104" s="150" t="str">
        <f>IF(ISNONTEXT(VLOOKUP(LaggedData[[#This Row],[Student Reference]],Comments!$B$7:$C$15000,2,0)),"",VLOOKUP(LaggedData[[#This Row],[Student Reference]],Comments!$B$7:$C$15000,2,0))</f>
        <v/>
      </c>
    </row>
    <row r="105" spans="1:7" ht="12.75" customHeight="1" x14ac:dyDescent="0.4">
      <c r="A105" s="150" t="s">
        <v>475</v>
      </c>
      <c r="B105" s="151" t="s">
        <v>209</v>
      </c>
      <c r="C105" s="151">
        <v>17</v>
      </c>
      <c r="D105" s="139" t="s">
        <v>64</v>
      </c>
      <c r="E105" s="139" t="s">
        <v>148</v>
      </c>
      <c r="G105" s="150" t="str">
        <f>IF(ISNONTEXT(VLOOKUP(LaggedData[[#This Row],[Student Reference]],Comments!$B$7:$C$15000,2,0)),"",VLOOKUP(LaggedData[[#This Row],[Student Reference]],Comments!$B$7:$C$15000,2,0))</f>
        <v/>
      </c>
    </row>
  </sheetData>
  <mergeCells count="1">
    <mergeCell ref="A4:F4"/>
  </mergeCell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pageSetUpPr fitToPage="1"/>
  </sheetPr>
  <dimension ref="A1:I2085"/>
  <sheetViews>
    <sheetView showGridLines="0" zoomScaleNormal="100" workbookViewId="0">
      <selection activeCell="B4" sqref="B4"/>
    </sheetView>
  </sheetViews>
  <sheetFormatPr defaultColWidth="8.88671875" defaultRowHeight="12.75" x14ac:dyDescent="0.4"/>
  <cols>
    <col min="1" max="1" width="3.44140625" style="50" customWidth="1"/>
    <col min="2" max="2" width="17.5546875" style="50" customWidth="1"/>
    <col min="3" max="3" width="17.21875" style="50" customWidth="1"/>
    <col min="4" max="4" width="50.6640625" style="50" customWidth="1"/>
    <col min="5" max="5" width="7.33203125" style="50" customWidth="1"/>
    <col min="6" max="6" width="52.77734375" style="50" customWidth="1"/>
    <col min="7" max="7" width="31.33203125" style="50" customWidth="1"/>
    <col min="8" max="8" width="20.109375" style="50" customWidth="1"/>
    <col min="9" max="9" width="12.109375" style="50" customWidth="1"/>
    <col min="10" max="16384" width="8.88671875" style="50"/>
  </cols>
  <sheetData>
    <row r="1" spans="1:9" ht="68.25" customHeight="1" x14ac:dyDescent="0.4">
      <c r="A1" s="153"/>
      <c r="B1" s="153"/>
      <c r="C1" s="154" t="s">
        <v>225</v>
      </c>
      <c r="E1" s="155"/>
      <c r="F1" s="155"/>
      <c r="G1" s="155"/>
      <c r="H1" s="155"/>
      <c r="I1" s="155"/>
    </row>
    <row r="2" spans="1:9" ht="28.5" customHeight="1" x14ac:dyDescent="0.4">
      <c r="A2" s="153"/>
      <c r="B2" s="153"/>
      <c r="C2" s="156" t="s">
        <v>226</v>
      </c>
      <c r="D2" s="157"/>
      <c r="E2" s="155"/>
      <c r="F2" s="155"/>
      <c r="G2" s="155"/>
      <c r="H2" s="155"/>
      <c r="I2" s="155"/>
    </row>
    <row r="3" spans="1:9" s="42" customFormat="1" ht="15.75" customHeight="1" x14ac:dyDescent="0.4">
      <c r="A3" s="158"/>
      <c r="B3" s="322" t="s">
        <v>227</v>
      </c>
      <c r="C3" s="322"/>
      <c r="D3" s="322"/>
      <c r="E3" s="322"/>
      <c r="F3" s="322"/>
      <c r="G3" s="322"/>
    </row>
    <row r="4" spans="1:9" ht="13.15" x14ac:dyDescent="0.4">
      <c r="A4" s="153"/>
      <c r="B4" s="159" t="s">
        <v>228</v>
      </c>
      <c r="C4" s="160" t="s">
        <v>229</v>
      </c>
      <c r="D4" s="160" t="s">
        <v>230</v>
      </c>
      <c r="E4" s="161" t="s">
        <v>231</v>
      </c>
      <c r="F4" s="160" t="s">
        <v>232</v>
      </c>
      <c r="G4" s="160" t="s">
        <v>233</v>
      </c>
    </row>
    <row r="5" spans="1:9" x14ac:dyDescent="0.4">
      <c r="A5" s="153"/>
      <c r="B5" s="323" t="s">
        <v>234</v>
      </c>
      <c r="C5" s="162" t="s">
        <v>50</v>
      </c>
      <c r="D5" s="162" t="s">
        <v>235</v>
      </c>
      <c r="E5" s="163" t="s">
        <v>236</v>
      </c>
      <c r="F5" s="162" t="s">
        <v>237</v>
      </c>
      <c r="G5" s="162" t="s">
        <v>238</v>
      </c>
    </row>
    <row r="6" spans="1:9" x14ac:dyDescent="0.4">
      <c r="A6" s="153"/>
      <c r="B6" s="323"/>
      <c r="C6" s="162" t="s">
        <v>51</v>
      </c>
      <c r="D6" s="162" t="s">
        <v>239</v>
      </c>
      <c r="E6" s="163" t="s">
        <v>240</v>
      </c>
      <c r="F6" s="162" t="s">
        <v>241</v>
      </c>
      <c r="G6" s="162" t="s">
        <v>242</v>
      </c>
    </row>
    <row r="7" spans="1:9" x14ac:dyDescent="0.4">
      <c r="A7" s="153"/>
      <c r="B7" s="324" t="s">
        <v>243</v>
      </c>
      <c r="C7" s="164" t="s">
        <v>52</v>
      </c>
      <c r="D7" s="165" t="s">
        <v>244</v>
      </c>
      <c r="E7" s="166" t="s">
        <v>245</v>
      </c>
      <c r="F7" s="165">
        <v>50012345</v>
      </c>
      <c r="G7" s="165" t="s">
        <v>246</v>
      </c>
    </row>
    <row r="8" spans="1:9" x14ac:dyDescent="0.4">
      <c r="A8" s="153"/>
      <c r="B8" s="324"/>
      <c r="C8" s="165" t="s">
        <v>53</v>
      </c>
      <c r="D8" s="165" t="s">
        <v>53</v>
      </c>
      <c r="E8" s="166" t="s">
        <v>247</v>
      </c>
      <c r="F8" s="165" t="s">
        <v>248</v>
      </c>
      <c r="G8" s="165" t="s">
        <v>249</v>
      </c>
    </row>
    <row r="9" spans="1:9" x14ac:dyDescent="0.4">
      <c r="A9" s="153"/>
      <c r="B9" s="324"/>
      <c r="C9" s="165" t="s">
        <v>54</v>
      </c>
      <c r="D9" s="165" t="s">
        <v>200</v>
      </c>
      <c r="E9" s="166" t="s">
        <v>250</v>
      </c>
      <c r="F9" s="165">
        <v>3.1</v>
      </c>
      <c r="G9" s="165" t="s">
        <v>249</v>
      </c>
    </row>
    <row r="10" spans="1:9" x14ac:dyDescent="0.4">
      <c r="A10" s="153"/>
      <c r="B10" s="325" t="s">
        <v>48</v>
      </c>
      <c r="C10" s="167" t="s">
        <v>55</v>
      </c>
      <c r="D10" s="167" t="s">
        <v>251</v>
      </c>
      <c r="E10" s="168" t="s">
        <v>252</v>
      </c>
      <c r="F10" s="169">
        <v>42979</v>
      </c>
      <c r="G10" s="167" t="s">
        <v>253</v>
      </c>
    </row>
    <row r="11" spans="1:9" ht="25.5" x14ac:dyDescent="0.4">
      <c r="A11" s="153"/>
      <c r="B11" s="326"/>
      <c r="C11" s="167" t="s">
        <v>56</v>
      </c>
      <c r="D11" s="167" t="s">
        <v>254</v>
      </c>
      <c r="E11" s="168" t="s">
        <v>250</v>
      </c>
      <c r="F11" s="169">
        <v>43312</v>
      </c>
      <c r="G11" s="167" t="s">
        <v>255</v>
      </c>
    </row>
    <row r="12" spans="1:9" ht="25.5" x14ac:dyDescent="0.4">
      <c r="A12" s="153"/>
      <c r="B12" s="326"/>
      <c r="C12" s="167" t="s">
        <v>57</v>
      </c>
      <c r="D12" s="167" t="s">
        <v>256</v>
      </c>
      <c r="E12" s="168" t="s">
        <v>257</v>
      </c>
      <c r="F12" s="169">
        <v>43245</v>
      </c>
      <c r="G12" s="167" t="s">
        <v>258</v>
      </c>
    </row>
    <row r="13" spans="1:9" ht="76.5" customHeight="1" x14ac:dyDescent="0.4">
      <c r="A13" s="153"/>
      <c r="B13" s="326"/>
      <c r="C13" s="167" t="s">
        <v>58</v>
      </c>
      <c r="D13" s="167" t="s">
        <v>259</v>
      </c>
      <c r="E13" s="168" t="s">
        <v>260</v>
      </c>
      <c r="F13" s="167" t="s">
        <v>261</v>
      </c>
      <c r="G13" s="167" t="s">
        <v>262</v>
      </c>
    </row>
    <row r="14" spans="1:9" ht="45" customHeight="1" x14ac:dyDescent="0.4">
      <c r="A14" s="153"/>
      <c r="B14" s="326"/>
      <c r="C14" s="167" t="s">
        <v>59</v>
      </c>
      <c r="D14" s="167" t="s">
        <v>263</v>
      </c>
      <c r="E14" s="168" t="s">
        <v>264</v>
      </c>
      <c r="F14" s="167" t="s">
        <v>265</v>
      </c>
      <c r="G14" s="167" t="s">
        <v>266</v>
      </c>
    </row>
    <row r="15" spans="1:9" s="71" customFormat="1" ht="38.25" x14ac:dyDescent="0.4">
      <c r="B15" s="327"/>
      <c r="C15" s="167" t="s">
        <v>60</v>
      </c>
      <c r="D15" s="167" t="s">
        <v>263</v>
      </c>
      <c r="E15" s="168" t="s">
        <v>267</v>
      </c>
      <c r="F15" s="167" t="s">
        <v>265</v>
      </c>
      <c r="G15" s="167" t="s">
        <v>268</v>
      </c>
      <c r="H15" s="6"/>
    </row>
    <row r="16" spans="1:9" ht="25.5" x14ac:dyDescent="0.4">
      <c r="B16" s="170" t="s">
        <v>61</v>
      </c>
      <c r="C16" s="170"/>
      <c r="D16" s="170" t="s">
        <v>269</v>
      </c>
      <c r="E16" s="171" t="s">
        <v>270</v>
      </c>
      <c r="F16" s="170" t="s">
        <v>271</v>
      </c>
      <c r="G16" s="170" t="s">
        <v>272</v>
      </c>
      <c r="H16" s="1"/>
    </row>
    <row r="17" spans="1:8" x14ac:dyDescent="0.4">
      <c r="C17" s="172"/>
      <c r="D17" s="172"/>
      <c r="E17" s="173"/>
      <c r="F17" s="173"/>
      <c r="G17" s="172"/>
      <c r="H17" s="172"/>
    </row>
    <row r="18" spans="1:8" ht="15.75" customHeight="1" x14ac:dyDescent="0.4">
      <c r="A18" s="153"/>
      <c r="B18" s="328" t="s">
        <v>273</v>
      </c>
      <c r="C18" s="329"/>
      <c r="D18" s="329"/>
      <c r="E18" s="329"/>
      <c r="F18" s="329"/>
      <c r="G18" s="330"/>
    </row>
    <row r="19" spans="1:8" ht="13.15" x14ac:dyDescent="0.4">
      <c r="A19" s="153"/>
      <c r="B19" s="159" t="s">
        <v>228</v>
      </c>
      <c r="C19" s="159" t="s">
        <v>229</v>
      </c>
      <c r="D19" s="159" t="s">
        <v>230</v>
      </c>
      <c r="E19" s="159" t="s">
        <v>231</v>
      </c>
      <c r="F19" s="159" t="s">
        <v>232</v>
      </c>
      <c r="G19" s="174" t="s">
        <v>233</v>
      </c>
    </row>
    <row r="20" spans="1:8" ht="12.75" customHeight="1" x14ac:dyDescent="0.4">
      <c r="A20" s="153"/>
      <c r="B20" s="317" t="s">
        <v>234</v>
      </c>
      <c r="C20" s="162" t="s">
        <v>50</v>
      </c>
      <c r="D20" s="162" t="s">
        <v>235</v>
      </c>
      <c r="E20" s="175" t="s">
        <v>236</v>
      </c>
      <c r="F20" s="162" t="s">
        <v>237</v>
      </c>
      <c r="G20" s="162" t="s">
        <v>238</v>
      </c>
    </row>
    <row r="21" spans="1:8" x14ac:dyDescent="0.4">
      <c r="B21" s="318"/>
      <c r="C21" s="162" t="s">
        <v>51</v>
      </c>
      <c r="D21" s="162" t="s">
        <v>274</v>
      </c>
      <c r="E21" s="175" t="s">
        <v>240</v>
      </c>
      <c r="F21" s="162" t="s">
        <v>241</v>
      </c>
      <c r="G21" s="162" t="s">
        <v>242</v>
      </c>
    </row>
    <row r="22" spans="1:8" ht="25.5" x14ac:dyDescent="0.4">
      <c r="B22" s="318"/>
      <c r="C22" s="162" t="s">
        <v>183</v>
      </c>
      <c r="D22" s="162" t="s">
        <v>275</v>
      </c>
      <c r="E22" s="175" t="s">
        <v>245</v>
      </c>
      <c r="F22" s="162">
        <v>1.1231</v>
      </c>
      <c r="G22" s="162" t="s">
        <v>276</v>
      </c>
    </row>
    <row r="23" spans="1:8" ht="51" x14ac:dyDescent="0.4">
      <c r="B23" s="318"/>
      <c r="C23" s="162" t="s">
        <v>184</v>
      </c>
      <c r="D23" s="162" t="s">
        <v>277</v>
      </c>
      <c r="E23" s="175" t="s">
        <v>247</v>
      </c>
      <c r="F23" s="162" t="s">
        <v>278</v>
      </c>
      <c r="G23" s="162" t="s">
        <v>279</v>
      </c>
    </row>
    <row r="24" spans="1:8" ht="63.75" x14ac:dyDescent="0.4">
      <c r="B24" s="318"/>
      <c r="C24" s="162" t="s">
        <v>185</v>
      </c>
      <c r="D24" s="162" t="s">
        <v>280</v>
      </c>
      <c r="E24" s="175" t="s">
        <v>252</v>
      </c>
      <c r="F24" s="162" t="s">
        <v>281</v>
      </c>
      <c r="G24" s="162" t="s">
        <v>282</v>
      </c>
    </row>
    <row r="25" spans="1:8" ht="35.25" customHeight="1" x14ac:dyDescent="0.4">
      <c r="B25" s="318"/>
      <c r="C25" s="162" t="s">
        <v>186</v>
      </c>
      <c r="D25" s="162" t="s">
        <v>283</v>
      </c>
      <c r="E25" s="175" t="s">
        <v>250</v>
      </c>
      <c r="F25" s="162" t="s">
        <v>284</v>
      </c>
      <c r="G25" s="162" t="s">
        <v>285</v>
      </c>
    </row>
    <row r="26" spans="1:8" ht="32.25" customHeight="1" x14ac:dyDescent="0.4">
      <c r="B26" s="318"/>
      <c r="C26" s="320" t="s">
        <v>187</v>
      </c>
      <c r="D26" s="320" t="s">
        <v>286</v>
      </c>
      <c r="E26" s="317" t="s">
        <v>257</v>
      </c>
      <c r="F26" s="320" t="s">
        <v>287</v>
      </c>
      <c r="G26" s="176" t="s">
        <v>288</v>
      </c>
    </row>
    <row r="27" spans="1:8" ht="42" customHeight="1" x14ac:dyDescent="0.4">
      <c r="B27" s="319"/>
      <c r="C27" s="321"/>
      <c r="D27" s="321"/>
      <c r="E27" s="319"/>
      <c r="F27" s="321"/>
      <c r="G27" s="177" t="s">
        <v>289</v>
      </c>
    </row>
    <row r="28" spans="1:8" ht="126" customHeight="1" x14ac:dyDescent="0.4">
      <c r="B28" s="332" t="s">
        <v>175</v>
      </c>
      <c r="C28" s="178" t="s">
        <v>188</v>
      </c>
      <c r="D28" s="178" t="s">
        <v>290</v>
      </c>
      <c r="E28" s="179" t="s">
        <v>291</v>
      </c>
      <c r="F28" s="180" t="s">
        <v>292</v>
      </c>
      <c r="G28" s="181" t="s">
        <v>293</v>
      </c>
    </row>
    <row r="29" spans="1:8" ht="126" customHeight="1" x14ac:dyDescent="0.4">
      <c r="B29" s="333"/>
      <c r="C29" s="178" t="s">
        <v>189</v>
      </c>
      <c r="D29" s="178" t="s">
        <v>294</v>
      </c>
      <c r="E29" s="179" t="s">
        <v>260</v>
      </c>
      <c r="F29" s="180" t="s">
        <v>295</v>
      </c>
      <c r="G29" s="181" t="s">
        <v>296</v>
      </c>
    </row>
    <row r="30" spans="1:8" ht="126" customHeight="1" x14ac:dyDescent="0.4">
      <c r="B30" s="334"/>
      <c r="C30" s="178" t="s">
        <v>190</v>
      </c>
      <c r="D30" s="182" t="s">
        <v>297</v>
      </c>
      <c r="E30" s="179" t="s">
        <v>264</v>
      </c>
      <c r="F30" s="180" t="s">
        <v>298</v>
      </c>
      <c r="G30" s="181" t="s">
        <v>299</v>
      </c>
    </row>
    <row r="31" spans="1:8" ht="89.25" x14ac:dyDescent="0.4">
      <c r="B31" s="335" t="s">
        <v>300</v>
      </c>
      <c r="C31" s="183" t="s">
        <v>191</v>
      </c>
      <c r="D31" s="184" t="s">
        <v>301</v>
      </c>
      <c r="E31" s="185" t="s">
        <v>267</v>
      </c>
      <c r="F31" s="184" t="s">
        <v>302</v>
      </c>
      <c r="G31" s="186" t="s">
        <v>303</v>
      </c>
    </row>
    <row r="32" spans="1:8" ht="89.25" x14ac:dyDescent="0.4">
      <c r="B32" s="335"/>
      <c r="C32" s="183" t="s">
        <v>192</v>
      </c>
      <c r="D32" s="184" t="s">
        <v>304</v>
      </c>
      <c r="E32" s="185" t="s">
        <v>270</v>
      </c>
      <c r="F32" s="184" t="s">
        <v>302</v>
      </c>
      <c r="G32" s="184" t="s">
        <v>305</v>
      </c>
    </row>
    <row r="33" spans="2:7" ht="59.25" customHeight="1" x14ac:dyDescent="0.4">
      <c r="B33" s="335"/>
      <c r="C33" s="183" t="s">
        <v>193</v>
      </c>
      <c r="D33" s="184" t="s">
        <v>306</v>
      </c>
      <c r="E33" s="185" t="s">
        <v>307</v>
      </c>
      <c r="F33" s="184" t="s">
        <v>308</v>
      </c>
      <c r="G33" s="184" t="s">
        <v>309</v>
      </c>
    </row>
    <row r="34" spans="2:7" ht="25.5" x14ac:dyDescent="0.4">
      <c r="B34" s="336" t="s">
        <v>310</v>
      </c>
      <c r="C34" s="187" t="s">
        <v>194</v>
      </c>
      <c r="D34" s="187" t="s">
        <v>311</v>
      </c>
      <c r="E34" s="188" t="s">
        <v>312</v>
      </c>
      <c r="F34" s="187" t="s">
        <v>313</v>
      </c>
      <c r="G34" s="189" t="s">
        <v>314</v>
      </c>
    </row>
    <row r="35" spans="2:7" x14ac:dyDescent="0.4">
      <c r="B35" s="337"/>
      <c r="C35" s="187" t="s">
        <v>195</v>
      </c>
      <c r="D35" s="187" t="s">
        <v>315</v>
      </c>
      <c r="E35" s="188" t="s">
        <v>316</v>
      </c>
      <c r="F35" s="189">
        <v>42948</v>
      </c>
      <c r="G35" s="189" t="s">
        <v>253</v>
      </c>
    </row>
    <row r="36" spans="2:7" ht="25.5" x14ac:dyDescent="0.4">
      <c r="B36" s="337"/>
      <c r="C36" s="187" t="s">
        <v>196</v>
      </c>
      <c r="D36" s="187" t="s">
        <v>317</v>
      </c>
      <c r="E36" s="188" t="s">
        <v>318</v>
      </c>
      <c r="F36" s="189">
        <v>43312</v>
      </c>
      <c r="G36" s="189" t="s">
        <v>255</v>
      </c>
    </row>
    <row r="37" spans="2:7" ht="25.5" x14ac:dyDescent="0.4">
      <c r="B37" s="338"/>
      <c r="C37" s="187" t="s">
        <v>197</v>
      </c>
      <c r="D37" s="187" t="s">
        <v>319</v>
      </c>
      <c r="E37" s="188" t="s">
        <v>320</v>
      </c>
      <c r="F37" s="189">
        <v>43312</v>
      </c>
      <c r="G37" s="189" t="s">
        <v>258</v>
      </c>
    </row>
    <row r="38" spans="2:7" ht="12.75" customHeight="1" x14ac:dyDescent="0.4">
      <c r="B38" s="190" t="s">
        <v>321</v>
      </c>
      <c r="C38" s="190" t="s">
        <v>52</v>
      </c>
      <c r="D38" s="190" t="s">
        <v>244</v>
      </c>
      <c r="E38" s="191" t="s">
        <v>322</v>
      </c>
      <c r="F38" s="190">
        <v>50031234</v>
      </c>
      <c r="G38" s="190" t="s">
        <v>246</v>
      </c>
    </row>
    <row r="39" spans="2:7" ht="51" x14ac:dyDescent="0.4">
      <c r="B39" s="339" t="s">
        <v>323</v>
      </c>
      <c r="C39" s="192" t="s">
        <v>198</v>
      </c>
      <c r="D39" s="192" t="s">
        <v>324</v>
      </c>
      <c r="E39" s="193" t="s">
        <v>325</v>
      </c>
      <c r="F39" s="192" t="s">
        <v>326</v>
      </c>
      <c r="G39" s="192" t="s">
        <v>249</v>
      </c>
    </row>
    <row r="40" spans="2:7" ht="25.5" x14ac:dyDescent="0.4">
      <c r="B40" s="339"/>
      <c r="C40" s="192" t="s">
        <v>199</v>
      </c>
      <c r="D40" s="192" t="s">
        <v>327</v>
      </c>
      <c r="E40" s="193" t="s">
        <v>328</v>
      </c>
      <c r="F40" s="194">
        <v>1.1100000000000001</v>
      </c>
      <c r="G40" s="192" t="s">
        <v>249</v>
      </c>
    </row>
    <row r="41" spans="2:7" ht="25.5" x14ac:dyDescent="0.4">
      <c r="B41" s="339"/>
      <c r="C41" s="192" t="s">
        <v>200</v>
      </c>
      <c r="D41" s="192" t="s">
        <v>329</v>
      </c>
      <c r="E41" s="193" t="s">
        <v>330</v>
      </c>
      <c r="F41" s="195">
        <v>6.1</v>
      </c>
      <c r="G41" s="192" t="s">
        <v>249</v>
      </c>
    </row>
    <row r="42" spans="2:7" ht="25.5" x14ac:dyDescent="0.4">
      <c r="B42" s="340" t="s">
        <v>180</v>
      </c>
      <c r="C42" s="196" t="s">
        <v>201</v>
      </c>
      <c r="D42" s="196" t="s">
        <v>201</v>
      </c>
      <c r="E42" s="197" t="s">
        <v>331</v>
      </c>
      <c r="F42" s="196">
        <v>450</v>
      </c>
      <c r="G42" s="196" t="s">
        <v>332</v>
      </c>
    </row>
    <row r="43" spans="2:7" ht="25.5" x14ac:dyDescent="0.4">
      <c r="B43" s="340"/>
      <c r="C43" s="196" t="s">
        <v>202</v>
      </c>
      <c r="D43" s="196" t="s">
        <v>202</v>
      </c>
      <c r="E43" s="197" t="s">
        <v>333</v>
      </c>
      <c r="F43" s="196">
        <v>120</v>
      </c>
      <c r="G43" s="196" t="s">
        <v>334</v>
      </c>
    </row>
    <row r="44" spans="2:7" ht="25.5" x14ac:dyDescent="0.4">
      <c r="B44" s="340"/>
      <c r="C44" s="196" t="s">
        <v>203</v>
      </c>
      <c r="D44" s="196" t="s">
        <v>335</v>
      </c>
      <c r="E44" s="197" t="s">
        <v>336</v>
      </c>
      <c r="F44" s="196">
        <v>570</v>
      </c>
      <c r="G44" s="196" t="s">
        <v>335</v>
      </c>
    </row>
    <row r="45" spans="2:7" ht="38.25" x14ac:dyDescent="0.4">
      <c r="B45" s="341" t="s">
        <v>181</v>
      </c>
      <c r="C45" s="198" t="s">
        <v>204</v>
      </c>
      <c r="D45" s="198" t="s">
        <v>337</v>
      </c>
      <c r="E45" s="199" t="s">
        <v>338</v>
      </c>
      <c r="F45" s="198" t="s">
        <v>14</v>
      </c>
      <c r="G45" s="198" t="s">
        <v>339</v>
      </c>
    </row>
    <row r="46" spans="2:7" ht="25.5" x14ac:dyDescent="0.4">
      <c r="B46" s="341"/>
      <c r="C46" s="198" t="s">
        <v>205</v>
      </c>
      <c r="D46" s="198" t="s">
        <v>340</v>
      </c>
      <c r="E46" s="199" t="s">
        <v>341</v>
      </c>
      <c r="F46" s="200">
        <v>0.45</v>
      </c>
      <c r="G46" s="200" t="s">
        <v>342</v>
      </c>
    </row>
    <row r="47" spans="2:7" ht="38.25" x14ac:dyDescent="0.4">
      <c r="B47" s="341"/>
      <c r="C47" s="198" t="s">
        <v>206</v>
      </c>
      <c r="D47" s="198" t="s">
        <v>343</v>
      </c>
      <c r="E47" s="199" t="s">
        <v>344</v>
      </c>
      <c r="F47" s="201">
        <v>600</v>
      </c>
      <c r="G47" s="201" t="s">
        <v>345</v>
      </c>
    </row>
    <row r="48" spans="2:7" ht="25.5" x14ac:dyDescent="0.4">
      <c r="B48" s="331" t="s">
        <v>182</v>
      </c>
      <c r="C48" s="202" t="s">
        <v>207</v>
      </c>
      <c r="D48" s="202" t="s">
        <v>346</v>
      </c>
      <c r="E48" s="203" t="s">
        <v>347</v>
      </c>
      <c r="F48" s="202">
        <v>720</v>
      </c>
      <c r="G48" s="202" t="s">
        <v>348</v>
      </c>
    </row>
    <row r="49" spans="1:8" ht="25.5" x14ac:dyDescent="0.4">
      <c r="B49" s="331"/>
      <c r="C49" s="202" t="s">
        <v>208</v>
      </c>
      <c r="D49" s="202" t="s">
        <v>349</v>
      </c>
      <c r="E49" s="203" t="s">
        <v>350</v>
      </c>
      <c r="F49" s="202">
        <v>540</v>
      </c>
      <c r="G49" s="202" t="s">
        <v>351</v>
      </c>
    </row>
    <row r="50" spans="1:8" ht="25.5" x14ac:dyDescent="0.4">
      <c r="B50" s="170" t="s">
        <v>61</v>
      </c>
      <c r="C50" s="170"/>
      <c r="D50" s="170" t="s">
        <v>269</v>
      </c>
      <c r="E50" s="171" t="s">
        <v>352</v>
      </c>
      <c r="F50" s="170" t="s">
        <v>271</v>
      </c>
      <c r="G50" s="170" t="s">
        <v>272</v>
      </c>
      <c r="H50" s="1"/>
    </row>
    <row r="52" spans="1:8" ht="15" x14ac:dyDescent="0.4">
      <c r="A52" s="153"/>
      <c r="B52" s="328" t="s">
        <v>353</v>
      </c>
      <c r="C52" s="329"/>
      <c r="D52" s="329"/>
      <c r="E52" s="329"/>
      <c r="F52" s="329"/>
      <c r="G52" s="330"/>
      <c r="H52" s="204"/>
    </row>
    <row r="53" spans="1:8" ht="15" x14ac:dyDescent="0.4">
      <c r="B53" s="159" t="s">
        <v>228</v>
      </c>
      <c r="C53" s="205" t="s">
        <v>229</v>
      </c>
      <c r="D53" s="159" t="s">
        <v>230</v>
      </c>
      <c r="E53" s="159" t="s">
        <v>231</v>
      </c>
      <c r="F53" s="159" t="s">
        <v>232</v>
      </c>
      <c r="G53" s="174" t="s">
        <v>233</v>
      </c>
      <c r="H53" s="91"/>
    </row>
    <row r="54" spans="1:8" ht="15" x14ac:dyDescent="0.4">
      <c r="B54" s="323" t="s">
        <v>46</v>
      </c>
      <c r="C54" s="206" t="s">
        <v>50</v>
      </c>
      <c r="D54" s="162" t="s">
        <v>235</v>
      </c>
      <c r="E54" s="175" t="s">
        <v>236</v>
      </c>
      <c r="F54" s="162" t="s">
        <v>237</v>
      </c>
      <c r="G54" s="207" t="s">
        <v>238</v>
      </c>
      <c r="H54" s="91"/>
    </row>
    <row r="55" spans="1:8" ht="25.5" x14ac:dyDescent="0.4">
      <c r="B55" s="323"/>
      <c r="C55" s="206" t="s">
        <v>184</v>
      </c>
      <c r="D55" s="162" t="s">
        <v>277</v>
      </c>
      <c r="E55" s="175" t="s">
        <v>240</v>
      </c>
      <c r="F55" s="162" t="s">
        <v>354</v>
      </c>
      <c r="G55" s="162" t="s">
        <v>355</v>
      </c>
      <c r="H55" s="91"/>
    </row>
    <row r="56" spans="1:8" ht="25.5" x14ac:dyDescent="0.4">
      <c r="B56" s="323"/>
      <c r="C56" s="206" t="s">
        <v>219</v>
      </c>
      <c r="D56" s="176" t="s">
        <v>274</v>
      </c>
      <c r="E56" s="175" t="s">
        <v>245</v>
      </c>
      <c r="F56" s="162" t="s">
        <v>241</v>
      </c>
      <c r="G56" s="176" t="s">
        <v>356</v>
      </c>
      <c r="H56" s="91"/>
    </row>
    <row r="57" spans="1:8" ht="15" x14ac:dyDescent="0.4">
      <c r="B57" s="323"/>
      <c r="C57" s="206" t="s">
        <v>220</v>
      </c>
      <c r="D57" s="162" t="s">
        <v>357</v>
      </c>
      <c r="E57" s="175" t="s">
        <v>247</v>
      </c>
      <c r="F57" s="208" t="s">
        <v>358</v>
      </c>
      <c r="G57" s="176" t="s">
        <v>359</v>
      </c>
      <c r="H57" s="91"/>
    </row>
    <row r="58" spans="1:8" ht="25.5" x14ac:dyDescent="0.4">
      <c r="B58" s="323"/>
      <c r="C58" s="209" t="s">
        <v>196</v>
      </c>
      <c r="D58" s="162" t="s">
        <v>360</v>
      </c>
      <c r="E58" s="175" t="s">
        <v>252</v>
      </c>
      <c r="F58" s="208" t="s">
        <v>361</v>
      </c>
      <c r="G58" s="176" t="s">
        <v>362</v>
      </c>
      <c r="H58" s="91"/>
    </row>
    <row r="59" spans="1:8" ht="25.5" x14ac:dyDescent="0.4">
      <c r="B59" s="323"/>
      <c r="C59" s="209" t="s">
        <v>197</v>
      </c>
      <c r="D59" s="162" t="s">
        <v>363</v>
      </c>
      <c r="E59" s="175" t="s">
        <v>250</v>
      </c>
      <c r="F59" s="208" t="s">
        <v>171</v>
      </c>
      <c r="G59" s="162" t="s">
        <v>364</v>
      </c>
      <c r="H59" s="91"/>
    </row>
    <row r="60" spans="1:8" ht="25.5" x14ac:dyDescent="0.4">
      <c r="B60" s="170" t="s">
        <v>61</v>
      </c>
      <c r="C60" s="170"/>
      <c r="D60" s="170" t="s">
        <v>269</v>
      </c>
      <c r="E60" s="171" t="s">
        <v>257</v>
      </c>
      <c r="F60" s="170" t="s">
        <v>271</v>
      </c>
      <c r="G60" s="170" t="s">
        <v>272</v>
      </c>
      <c r="H60" s="1"/>
    </row>
    <row r="61" spans="1:8" ht="15" x14ac:dyDescent="0.4">
      <c r="D61" s="91"/>
      <c r="E61" s="91"/>
      <c r="F61" s="91"/>
      <c r="G61" s="91"/>
      <c r="H61" s="91"/>
    </row>
    <row r="62" spans="1:8" ht="15" x14ac:dyDescent="0.4">
      <c r="E62" s="91"/>
      <c r="F62" s="91"/>
      <c r="G62" s="91"/>
      <c r="H62" s="91"/>
    </row>
    <row r="63" spans="1:8" ht="15" x14ac:dyDescent="0.4">
      <c r="E63" s="91"/>
      <c r="F63" s="91"/>
      <c r="G63" s="91"/>
      <c r="H63" s="91"/>
    </row>
    <row r="64" spans="1:8" ht="15" x14ac:dyDescent="0.4">
      <c r="E64" s="91"/>
      <c r="F64" s="91"/>
      <c r="G64" s="91"/>
      <c r="H64" s="91"/>
    </row>
    <row r="65" spans="4:8" ht="15" x14ac:dyDescent="0.4">
      <c r="E65" s="91"/>
      <c r="F65" s="91"/>
      <c r="G65" s="91"/>
      <c r="H65" s="91"/>
    </row>
    <row r="66" spans="4:8" ht="15" x14ac:dyDescent="0.4">
      <c r="E66" s="91"/>
      <c r="F66" s="91"/>
      <c r="G66" s="91"/>
      <c r="H66" s="91"/>
    </row>
    <row r="67" spans="4:8" ht="15" x14ac:dyDescent="0.4">
      <c r="D67" s="91"/>
      <c r="E67" s="91"/>
      <c r="F67" s="91"/>
      <c r="G67" s="91"/>
      <c r="H67" s="91"/>
    </row>
    <row r="68" spans="4:8" ht="15" x14ac:dyDescent="0.4">
      <c r="D68" s="91"/>
      <c r="E68" s="91"/>
      <c r="F68" s="91"/>
      <c r="G68" s="91"/>
      <c r="H68" s="91"/>
    </row>
    <row r="69" spans="4:8" ht="15" x14ac:dyDescent="0.4">
      <c r="D69" s="91"/>
      <c r="E69" s="91"/>
      <c r="F69" s="91"/>
      <c r="G69" s="91"/>
      <c r="H69" s="91"/>
    </row>
    <row r="70" spans="4:8" ht="15" x14ac:dyDescent="0.4">
      <c r="D70" s="91"/>
      <c r="E70" s="91"/>
      <c r="F70" s="91"/>
      <c r="G70" s="91"/>
      <c r="H70" s="91"/>
    </row>
    <row r="71" spans="4:8" ht="15" x14ac:dyDescent="0.4">
      <c r="G71"/>
    </row>
    <row r="72" spans="4:8" ht="15" x14ac:dyDescent="0.4">
      <c r="G72"/>
    </row>
    <row r="73" spans="4:8" ht="15" x14ac:dyDescent="0.4">
      <c r="G73"/>
    </row>
    <row r="74" spans="4:8" ht="15" x14ac:dyDescent="0.4">
      <c r="G74"/>
    </row>
    <row r="75" spans="4:8" ht="15" x14ac:dyDescent="0.4">
      <c r="G75"/>
    </row>
    <row r="76" spans="4:8" ht="15" x14ac:dyDescent="0.4">
      <c r="G76"/>
    </row>
    <row r="77" spans="4:8" ht="15" x14ac:dyDescent="0.4">
      <c r="G77"/>
    </row>
    <row r="78" spans="4:8" ht="15" x14ac:dyDescent="0.4">
      <c r="G78"/>
    </row>
    <row r="79" spans="4:8" ht="15" x14ac:dyDescent="0.4">
      <c r="G79"/>
    </row>
    <row r="80" spans="4:8" ht="15" x14ac:dyDescent="0.4">
      <c r="G80"/>
    </row>
    <row r="81" spans="7:7" ht="15" x14ac:dyDescent="0.4">
      <c r="G81"/>
    </row>
    <row r="82" spans="7:7" ht="15" x14ac:dyDescent="0.4">
      <c r="G82"/>
    </row>
    <row r="83" spans="7:7" ht="15" x14ac:dyDescent="0.4">
      <c r="G83"/>
    </row>
    <row r="84" spans="7:7" ht="15" x14ac:dyDescent="0.4">
      <c r="G84"/>
    </row>
    <row r="85" spans="7:7" ht="15" x14ac:dyDescent="0.4">
      <c r="G85"/>
    </row>
    <row r="86" spans="7:7" ht="15" x14ac:dyDescent="0.4">
      <c r="G86"/>
    </row>
    <row r="87" spans="7:7" ht="15" x14ac:dyDescent="0.4">
      <c r="G87"/>
    </row>
    <row r="88" spans="7:7" ht="15" x14ac:dyDescent="0.4">
      <c r="G88"/>
    </row>
    <row r="89" spans="7:7" ht="15" x14ac:dyDescent="0.4">
      <c r="G89"/>
    </row>
    <row r="90" spans="7:7" ht="15" x14ac:dyDescent="0.4">
      <c r="G90"/>
    </row>
    <row r="91" spans="7:7" ht="15" x14ac:dyDescent="0.4">
      <c r="G91"/>
    </row>
    <row r="92" spans="7:7" ht="15" x14ac:dyDescent="0.4">
      <c r="G92"/>
    </row>
    <row r="93" spans="7:7" ht="15" x14ac:dyDescent="0.4">
      <c r="G93"/>
    </row>
    <row r="94" spans="7:7" ht="15" x14ac:dyDescent="0.4">
      <c r="G94"/>
    </row>
    <row r="95" spans="7:7" ht="15" x14ac:dyDescent="0.4">
      <c r="G95"/>
    </row>
    <row r="96" spans="7:7" ht="15" x14ac:dyDescent="0.4">
      <c r="G96"/>
    </row>
    <row r="97" spans="7:7" ht="15" x14ac:dyDescent="0.4">
      <c r="G97"/>
    </row>
    <row r="98" spans="7:7" ht="15" x14ac:dyDescent="0.4">
      <c r="G98"/>
    </row>
    <row r="99" spans="7:7" ht="15" x14ac:dyDescent="0.4">
      <c r="G99"/>
    </row>
    <row r="100" spans="7:7" ht="15" x14ac:dyDescent="0.4">
      <c r="G100"/>
    </row>
    <row r="101" spans="7:7" ht="15" x14ac:dyDescent="0.4">
      <c r="G101"/>
    </row>
    <row r="102" spans="7:7" ht="15" x14ac:dyDescent="0.4">
      <c r="G102"/>
    </row>
    <row r="103" spans="7:7" ht="15" x14ac:dyDescent="0.4">
      <c r="G103"/>
    </row>
    <row r="104" spans="7:7" ht="15" x14ac:dyDescent="0.4">
      <c r="G104"/>
    </row>
    <row r="105" spans="7:7" ht="15" x14ac:dyDescent="0.4">
      <c r="G105"/>
    </row>
    <row r="106" spans="7:7" ht="15" x14ac:dyDescent="0.4">
      <c r="G106"/>
    </row>
    <row r="107" spans="7:7" ht="15" x14ac:dyDescent="0.4">
      <c r="G107"/>
    </row>
    <row r="108" spans="7:7" ht="15" x14ac:dyDescent="0.4">
      <c r="G108"/>
    </row>
    <row r="109" spans="7:7" ht="15" x14ac:dyDescent="0.4">
      <c r="G109"/>
    </row>
    <row r="110" spans="7:7" ht="15" x14ac:dyDescent="0.4">
      <c r="G110"/>
    </row>
    <row r="111" spans="7:7" ht="15" x14ac:dyDescent="0.4">
      <c r="G111"/>
    </row>
    <row r="112" spans="7:7" ht="15" x14ac:dyDescent="0.4">
      <c r="G112"/>
    </row>
    <row r="113" spans="7:7" ht="15" x14ac:dyDescent="0.4">
      <c r="G113"/>
    </row>
    <row r="114" spans="7:7" ht="15" x14ac:dyDescent="0.4">
      <c r="G114"/>
    </row>
    <row r="115" spans="7:7" ht="15" x14ac:dyDescent="0.4">
      <c r="G115"/>
    </row>
    <row r="116" spans="7:7" ht="15" x14ac:dyDescent="0.4">
      <c r="G116"/>
    </row>
    <row r="117" spans="7:7" ht="15" x14ac:dyDescent="0.4">
      <c r="G117"/>
    </row>
    <row r="118" spans="7:7" ht="15" x14ac:dyDescent="0.4">
      <c r="G118"/>
    </row>
    <row r="119" spans="7:7" ht="15" x14ac:dyDescent="0.4">
      <c r="G119"/>
    </row>
    <row r="120" spans="7:7" ht="15" x14ac:dyDescent="0.4">
      <c r="G120"/>
    </row>
    <row r="121" spans="7:7" ht="15" x14ac:dyDescent="0.4">
      <c r="G121"/>
    </row>
    <row r="122" spans="7:7" ht="15" x14ac:dyDescent="0.4">
      <c r="G122"/>
    </row>
    <row r="123" spans="7:7" ht="15" x14ac:dyDescent="0.4">
      <c r="G123"/>
    </row>
    <row r="124" spans="7:7" ht="15" x14ac:dyDescent="0.4">
      <c r="G124"/>
    </row>
    <row r="125" spans="7:7" ht="15" x14ac:dyDescent="0.4">
      <c r="G125"/>
    </row>
    <row r="126" spans="7:7" ht="15" x14ac:dyDescent="0.4">
      <c r="G126"/>
    </row>
    <row r="127" spans="7:7" ht="15" x14ac:dyDescent="0.4">
      <c r="G127"/>
    </row>
    <row r="128" spans="7:7" ht="15" x14ac:dyDescent="0.4">
      <c r="G128"/>
    </row>
    <row r="129" spans="7:7" ht="15" x14ac:dyDescent="0.4">
      <c r="G129"/>
    </row>
    <row r="130" spans="7:7" ht="15" x14ac:dyDescent="0.4">
      <c r="G130"/>
    </row>
    <row r="131" spans="7:7" ht="15" x14ac:dyDescent="0.4">
      <c r="G131"/>
    </row>
    <row r="132" spans="7:7" ht="15" x14ac:dyDescent="0.4">
      <c r="G132"/>
    </row>
    <row r="133" spans="7:7" ht="15" x14ac:dyDescent="0.4">
      <c r="G133"/>
    </row>
    <row r="134" spans="7:7" ht="15" x14ac:dyDescent="0.4">
      <c r="G134"/>
    </row>
    <row r="135" spans="7:7" ht="15" x14ac:dyDescent="0.4">
      <c r="G135"/>
    </row>
    <row r="136" spans="7:7" ht="15" x14ac:dyDescent="0.4">
      <c r="G136"/>
    </row>
    <row r="137" spans="7:7" ht="15" x14ac:dyDescent="0.4">
      <c r="G137"/>
    </row>
    <row r="138" spans="7:7" ht="15" x14ac:dyDescent="0.4">
      <c r="G138"/>
    </row>
    <row r="139" spans="7:7" ht="15" x14ac:dyDescent="0.4">
      <c r="G139"/>
    </row>
    <row r="140" spans="7:7" ht="15" x14ac:dyDescent="0.4">
      <c r="G140"/>
    </row>
    <row r="141" spans="7:7" ht="15" x14ac:dyDescent="0.4">
      <c r="G141"/>
    </row>
    <row r="142" spans="7:7" ht="15" x14ac:dyDescent="0.4">
      <c r="G142"/>
    </row>
    <row r="143" spans="7:7" ht="15" x14ac:dyDescent="0.4">
      <c r="G143"/>
    </row>
    <row r="144" spans="7:7" ht="15" x14ac:dyDescent="0.4">
      <c r="G144"/>
    </row>
    <row r="145" spans="7:7" ht="15" x14ac:dyDescent="0.4">
      <c r="G145"/>
    </row>
    <row r="146" spans="7:7" ht="15" x14ac:dyDescent="0.4">
      <c r="G146"/>
    </row>
    <row r="147" spans="7:7" ht="15" x14ac:dyDescent="0.4">
      <c r="G147"/>
    </row>
    <row r="148" spans="7:7" ht="15" x14ac:dyDescent="0.4">
      <c r="G148"/>
    </row>
    <row r="149" spans="7:7" ht="15" x14ac:dyDescent="0.4">
      <c r="G149"/>
    </row>
    <row r="150" spans="7:7" ht="15" x14ac:dyDescent="0.4">
      <c r="G150"/>
    </row>
    <row r="151" spans="7:7" ht="15" x14ac:dyDescent="0.4">
      <c r="G151"/>
    </row>
    <row r="152" spans="7:7" ht="15" x14ac:dyDescent="0.4">
      <c r="G152"/>
    </row>
    <row r="153" spans="7:7" ht="15" x14ac:dyDescent="0.4">
      <c r="G153"/>
    </row>
    <row r="154" spans="7:7" ht="15" x14ac:dyDescent="0.4">
      <c r="G154"/>
    </row>
    <row r="155" spans="7:7" ht="15" x14ac:dyDescent="0.4">
      <c r="G155"/>
    </row>
    <row r="156" spans="7:7" ht="15" x14ac:dyDescent="0.4">
      <c r="G156"/>
    </row>
    <row r="157" spans="7:7" ht="15" x14ac:dyDescent="0.4">
      <c r="G157"/>
    </row>
    <row r="158" spans="7:7" ht="15" x14ac:dyDescent="0.4">
      <c r="G158"/>
    </row>
    <row r="159" spans="7:7" ht="15" x14ac:dyDescent="0.4">
      <c r="G159"/>
    </row>
    <row r="160" spans="7:7" ht="15" x14ac:dyDescent="0.4">
      <c r="G160"/>
    </row>
    <row r="161" spans="7:7" ht="15" x14ac:dyDescent="0.4">
      <c r="G161"/>
    </row>
    <row r="162" spans="7:7" ht="15" x14ac:dyDescent="0.4">
      <c r="G162"/>
    </row>
    <row r="163" spans="7:7" ht="15" x14ac:dyDescent="0.4">
      <c r="G163"/>
    </row>
    <row r="164" spans="7:7" ht="15" x14ac:dyDescent="0.4">
      <c r="G164"/>
    </row>
    <row r="165" spans="7:7" ht="15" x14ac:dyDescent="0.4">
      <c r="G165"/>
    </row>
    <row r="166" spans="7:7" ht="15" x14ac:dyDescent="0.4">
      <c r="G166"/>
    </row>
    <row r="167" spans="7:7" ht="15" x14ac:dyDescent="0.4">
      <c r="G167"/>
    </row>
    <row r="168" spans="7:7" ht="15" x14ac:dyDescent="0.4">
      <c r="G168"/>
    </row>
    <row r="169" spans="7:7" ht="15" x14ac:dyDescent="0.4">
      <c r="G169"/>
    </row>
    <row r="170" spans="7:7" ht="15" x14ac:dyDescent="0.4">
      <c r="G170"/>
    </row>
    <row r="171" spans="7:7" ht="15" x14ac:dyDescent="0.4">
      <c r="G171"/>
    </row>
    <row r="172" spans="7:7" ht="15" x14ac:dyDescent="0.4">
      <c r="G172"/>
    </row>
    <row r="173" spans="7:7" ht="15" x14ac:dyDescent="0.4">
      <c r="G173"/>
    </row>
    <row r="174" spans="7:7" ht="15" x14ac:dyDescent="0.4">
      <c r="G174"/>
    </row>
    <row r="175" spans="7:7" ht="15" x14ac:dyDescent="0.4">
      <c r="G175"/>
    </row>
    <row r="176" spans="7:7" ht="15" x14ac:dyDescent="0.4">
      <c r="G176"/>
    </row>
    <row r="177" spans="7:7" ht="15" x14ac:dyDescent="0.4">
      <c r="G177"/>
    </row>
    <row r="178" spans="7:7" ht="15" x14ac:dyDescent="0.4">
      <c r="G178"/>
    </row>
    <row r="179" spans="7:7" ht="15" x14ac:dyDescent="0.4">
      <c r="G179"/>
    </row>
    <row r="180" spans="7:7" ht="15" x14ac:dyDescent="0.4">
      <c r="G180"/>
    </row>
    <row r="181" spans="7:7" ht="15" x14ac:dyDescent="0.4">
      <c r="G181"/>
    </row>
    <row r="182" spans="7:7" ht="15" x14ac:dyDescent="0.4">
      <c r="G182"/>
    </row>
    <row r="183" spans="7:7" ht="15" x14ac:dyDescent="0.4">
      <c r="G183"/>
    </row>
    <row r="184" spans="7:7" ht="15" x14ac:dyDescent="0.4">
      <c r="G184"/>
    </row>
    <row r="185" spans="7:7" ht="15" x14ac:dyDescent="0.4">
      <c r="G185"/>
    </row>
    <row r="186" spans="7:7" ht="15" x14ac:dyDescent="0.4">
      <c r="G186"/>
    </row>
    <row r="187" spans="7:7" ht="15" x14ac:dyDescent="0.4">
      <c r="G187"/>
    </row>
    <row r="188" spans="7:7" ht="15" x14ac:dyDescent="0.4">
      <c r="G188"/>
    </row>
    <row r="189" spans="7:7" ht="15" x14ac:dyDescent="0.4">
      <c r="G189"/>
    </row>
    <row r="190" spans="7:7" ht="15" x14ac:dyDescent="0.4">
      <c r="G190"/>
    </row>
    <row r="191" spans="7:7" ht="15" x14ac:dyDescent="0.4">
      <c r="G191"/>
    </row>
    <row r="192" spans="7:7" ht="15" x14ac:dyDescent="0.4">
      <c r="G192"/>
    </row>
    <row r="193" spans="7:7" ht="15" x14ac:dyDescent="0.4">
      <c r="G193"/>
    </row>
    <row r="194" spans="7:7" ht="15" x14ac:dyDescent="0.4">
      <c r="G194"/>
    </row>
    <row r="195" spans="7:7" ht="15" x14ac:dyDescent="0.4">
      <c r="G195"/>
    </row>
    <row r="196" spans="7:7" ht="15" x14ac:dyDescent="0.4">
      <c r="G196"/>
    </row>
    <row r="197" spans="7:7" ht="15" x14ac:dyDescent="0.4">
      <c r="G197"/>
    </row>
    <row r="198" spans="7:7" ht="15" x14ac:dyDescent="0.4">
      <c r="G198"/>
    </row>
    <row r="199" spans="7:7" ht="15" x14ac:dyDescent="0.4">
      <c r="G199"/>
    </row>
    <row r="200" spans="7:7" ht="15" x14ac:dyDescent="0.4">
      <c r="G200"/>
    </row>
    <row r="201" spans="7:7" ht="15" x14ac:dyDescent="0.4">
      <c r="G201"/>
    </row>
    <row r="202" spans="7:7" ht="15" x14ac:dyDescent="0.4">
      <c r="G202"/>
    </row>
    <row r="203" spans="7:7" ht="15" x14ac:dyDescent="0.4">
      <c r="G203"/>
    </row>
    <row r="204" spans="7:7" ht="15" x14ac:dyDescent="0.4">
      <c r="G204"/>
    </row>
    <row r="205" spans="7:7" ht="15" x14ac:dyDescent="0.4">
      <c r="G205"/>
    </row>
    <row r="206" spans="7:7" ht="15" x14ac:dyDescent="0.4">
      <c r="G206"/>
    </row>
    <row r="207" spans="7:7" ht="15" x14ac:dyDescent="0.4">
      <c r="G207"/>
    </row>
    <row r="208" spans="7:7" ht="15" x14ac:dyDescent="0.4">
      <c r="G208"/>
    </row>
    <row r="209" spans="7:7" ht="15" x14ac:dyDescent="0.4">
      <c r="G209"/>
    </row>
    <row r="210" spans="7:7" ht="15" x14ac:dyDescent="0.4">
      <c r="G210"/>
    </row>
    <row r="211" spans="7:7" ht="15" x14ac:dyDescent="0.4">
      <c r="G211"/>
    </row>
    <row r="212" spans="7:7" ht="15" x14ac:dyDescent="0.4">
      <c r="G212"/>
    </row>
    <row r="213" spans="7:7" ht="15" x14ac:dyDescent="0.4">
      <c r="G213"/>
    </row>
    <row r="214" spans="7:7" ht="15" x14ac:dyDescent="0.4">
      <c r="G214"/>
    </row>
    <row r="215" spans="7:7" ht="15" x14ac:dyDescent="0.4">
      <c r="G215"/>
    </row>
    <row r="216" spans="7:7" ht="15" x14ac:dyDescent="0.4">
      <c r="G216"/>
    </row>
    <row r="217" spans="7:7" ht="15" x14ac:dyDescent="0.4">
      <c r="G217"/>
    </row>
    <row r="218" spans="7:7" ht="15" x14ac:dyDescent="0.4">
      <c r="G218"/>
    </row>
    <row r="219" spans="7:7" ht="15" x14ac:dyDescent="0.4">
      <c r="G219"/>
    </row>
    <row r="220" spans="7:7" ht="15" x14ac:dyDescent="0.4">
      <c r="G220"/>
    </row>
    <row r="221" spans="7:7" ht="15" x14ac:dyDescent="0.4">
      <c r="G221"/>
    </row>
    <row r="222" spans="7:7" ht="15" x14ac:dyDescent="0.4">
      <c r="G222"/>
    </row>
    <row r="223" spans="7:7" ht="15" x14ac:dyDescent="0.4">
      <c r="G223"/>
    </row>
    <row r="224" spans="7:7" ht="15" x14ac:dyDescent="0.4">
      <c r="G224"/>
    </row>
    <row r="225" spans="7:7" ht="15" x14ac:dyDescent="0.4">
      <c r="G225"/>
    </row>
    <row r="226" spans="7:7" ht="15" x14ac:dyDescent="0.4">
      <c r="G226"/>
    </row>
    <row r="227" spans="7:7" ht="15" x14ac:dyDescent="0.4">
      <c r="G227"/>
    </row>
    <row r="228" spans="7:7" ht="15" x14ac:dyDescent="0.4">
      <c r="G228"/>
    </row>
    <row r="229" spans="7:7" ht="15" x14ac:dyDescent="0.4">
      <c r="G229"/>
    </row>
    <row r="230" spans="7:7" ht="15" x14ac:dyDescent="0.4">
      <c r="G230"/>
    </row>
    <row r="231" spans="7:7" ht="15" x14ac:dyDescent="0.4">
      <c r="G231"/>
    </row>
    <row r="232" spans="7:7" ht="15" x14ac:dyDescent="0.4">
      <c r="G232"/>
    </row>
    <row r="233" spans="7:7" ht="15" x14ac:dyDescent="0.4">
      <c r="G233"/>
    </row>
    <row r="234" spans="7:7" ht="15" x14ac:dyDescent="0.4">
      <c r="G234"/>
    </row>
    <row r="235" spans="7:7" ht="15" x14ac:dyDescent="0.4">
      <c r="G235"/>
    </row>
    <row r="236" spans="7:7" ht="15" x14ac:dyDescent="0.4">
      <c r="G236"/>
    </row>
    <row r="237" spans="7:7" ht="15" x14ac:dyDescent="0.4">
      <c r="G237"/>
    </row>
    <row r="238" spans="7:7" ht="15" x14ac:dyDescent="0.4">
      <c r="G238"/>
    </row>
    <row r="239" spans="7:7" ht="15" x14ac:dyDescent="0.4">
      <c r="G239"/>
    </row>
    <row r="240" spans="7:7" ht="15" x14ac:dyDescent="0.4">
      <c r="G240"/>
    </row>
    <row r="241" spans="7:7" ht="15" x14ac:dyDescent="0.4">
      <c r="G241"/>
    </row>
    <row r="242" spans="7:7" ht="15" x14ac:dyDescent="0.4">
      <c r="G242"/>
    </row>
    <row r="243" spans="7:7" ht="15" x14ac:dyDescent="0.4">
      <c r="G243"/>
    </row>
    <row r="244" spans="7:7" ht="15" x14ac:dyDescent="0.4">
      <c r="G244"/>
    </row>
    <row r="245" spans="7:7" ht="15" x14ac:dyDescent="0.4">
      <c r="G245"/>
    </row>
    <row r="246" spans="7:7" ht="15" x14ac:dyDescent="0.4">
      <c r="G246"/>
    </row>
    <row r="247" spans="7:7" ht="15" x14ac:dyDescent="0.4">
      <c r="G247"/>
    </row>
    <row r="248" spans="7:7" ht="15" x14ac:dyDescent="0.4">
      <c r="G248"/>
    </row>
    <row r="249" spans="7:7" ht="15" x14ac:dyDescent="0.4">
      <c r="G249"/>
    </row>
    <row r="250" spans="7:7" ht="15" x14ac:dyDescent="0.4">
      <c r="G250"/>
    </row>
    <row r="251" spans="7:7" ht="15" x14ac:dyDescent="0.4">
      <c r="G251"/>
    </row>
    <row r="252" spans="7:7" ht="15" x14ac:dyDescent="0.4">
      <c r="G252"/>
    </row>
    <row r="253" spans="7:7" ht="15" x14ac:dyDescent="0.4">
      <c r="G253"/>
    </row>
    <row r="254" spans="7:7" ht="15" x14ac:dyDescent="0.4">
      <c r="G254"/>
    </row>
    <row r="255" spans="7:7" ht="15" x14ac:dyDescent="0.4">
      <c r="G255"/>
    </row>
    <row r="256" spans="7:7" ht="15" x14ac:dyDescent="0.4">
      <c r="G256"/>
    </row>
    <row r="257" spans="7:7" ht="15" x14ac:dyDescent="0.4">
      <c r="G257"/>
    </row>
    <row r="258" spans="7:7" ht="15" x14ac:dyDescent="0.4">
      <c r="G258"/>
    </row>
    <row r="259" spans="7:7" ht="15" x14ac:dyDescent="0.4">
      <c r="G259"/>
    </row>
    <row r="260" spans="7:7" ht="15" x14ac:dyDescent="0.4">
      <c r="G260"/>
    </row>
    <row r="261" spans="7:7" ht="15" x14ac:dyDescent="0.4">
      <c r="G261"/>
    </row>
    <row r="262" spans="7:7" ht="15" x14ac:dyDescent="0.4">
      <c r="G262"/>
    </row>
    <row r="263" spans="7:7" ht="15" x14ac:dyDescent="0.4">
      <c r="G263"/>
    </row>
    <row r="264" spans="7:7" ht="15" x14ac:dyDescent="0.4">
      <c r="G264"/>
    </row>
    <row r="265" spans="7:7" ht="15" x14ac:dyDescent="0.4">
      <c r="G265"/>
    </row>
    <row r="266" spans="7:7" ht="15" x14ac:dyDescent="0.4">
      <c r="G266"/>
    </row>
    <row r="267" spans="7:7" ht="15" x14ac:dyDescent="0.4">
      <c r="G267"/>
    </row>
    <row r="268" spans="7:7" ht="15" x14ac:dyDescent="0.4">
      <c r="G268"/>
    </row>
    <row r="269" spans="7:7" ht="15" x14ac:dyDescent="0.4">
      <c r="G269"/>
    </row>
    <row r="270" spans="7:7" ht="15" x14ac:dyDescent="0.4">
      <c r="G270"/>
    </row>
    <row r="271" spans="7:7" ht="15" x14ac:dyDescent="0.4">
      <c r="G271"/>
    </row>
    <row r="272" spans="7:7" ht="15" x14ac:dyDescent="0.4">
      <c r="G272"/>
    </row>
    <row r="273" spans="7:7" ht="15" x14ac:dyDescent="0.4">
      <c r="G273"/>
    </row>
    <row r="274" spans="7:7" ht="15" x14ac:dyDescent="0.4">
      <c r="G274"/>
    </row>
    <row r="275" spans="7:7" ht="15" x14ac:dyDescent="0.4">
      <c r="G275"/>
    </row>
    <row r="276" spans="7:7" ht="15" x14ac:dyDescent="0.4">
      <c r="G276"/>
    </row>
    <row r="277" spans="7:7" ht="15" x14ac:dyDescent="0.4">
      <c r="G277"/>
    </row>
    <row r="278" spans="7:7" ht="15" x14ac:dyDescent="0.4">
      <c r="G278"/>
    </row>
    <row r="279" spans="7:7" ht="15" x14ac:dyDescent="0.4">
      <c r="G279"/>
    </row>
    <row r="280" spans="7:7" ht="15" x14ac:dyDescent="0.4">
      <c r="G280"/>
    </row>
    <row r="281" spans="7:7" ht="15" x14ac:dyDescent="0.4">
      <c r="G281"/>
    </row>
    <row r="282" spans="7:7" ht="15" x14ac:dyDescent="0.4">
      <c r="G282"/>
    </row>
    <row r="283" spans="7:7" ht="15" x14ac:dyDescent="0.4">
      <c r="G283"/>
    </row>
    <row r="284" spans="7:7" ht="15" x14ac:dyDescent="0.4">
      <c r="G284"/>
    </row>
    <row r="285" spans="7:7" ht="15" x14ac:dyDescent="0.4">
      <c r="G285"/>
    </row>
    <row r="286" spans="7:7" ht="15" x14ac:dyDescent="0.4">
      <c r="G286"/>
    </row>
    <row r="287" spans="7:7" ht="15" x14ac:dyDescent="0.4">
      <c r="G287"/>
    </row>
    <row r="288" spans="7:7" ht="15" x14ac:dyDescent="0.4">
      <c r="G288"/>
    </row>
    <row r="289" spans="7:7" ht="15" x14ac:dyDescent="0.4">
      <c r="G289"/>
    </row>
    <row r="290" spans="7:7" ht="15" x14ac:dyDescent="0.4">
      <c r="G290"/>
    </row>
    <row r="291" spans="7:7" ht="15" x14ac:dyDescent="0.4">
      <c r="G291"/>
    </row>
    <row r="292" spans="7:7" ht="15" x14ac:dyDescent="0.4">
      <c r="G292"/>
    </row>
    <row r="293" spans="7:7" ht="15" x14ac:dyDescent="0.4">
      <c r="G293"/>
    </row>
    <row r="294" spans="7:7" ht="15" x14ac:dyDescent="0.4">
      <c r="G294"/>
    </row>
    <row r="295" spans="7:7" ht="15" x14ac:dyDescent="0.4">
      <c r="G295"/>
    </row>
    <row r="296" spans="7:7" ht="15" x14ac:dyDescent="0.4">
      <c r="G296"/>
    </row>
    <row r="297" spans="7:7" ht="15" x14ac:dyDescent="0.4">
      <c r="G297"/>
    </row>
    <row r="298" spans="7:7" ht="15" x14ac:dyDescent="0.4">
      <c r="G298"/>
    </row>
    <row r="299" spans="7:7" ht="15" x14ac:dyDescent="0.4">
      <c r="G299"/>
    </row>
    <row r="300" spans="7:7" ht="15" x14ac:dyDescent="0.4">
      <c r="G300"/>
    </row>
    <row r="301" spans="7:7" ht="15" x14ac:dyDescent="0.4">
      <c r="G301"/>
    </row>
    <row r="302" spans="7:7" ht="15" x14ac:dyDescent="0.4">
      <c r="G302"/>
    </row>
    <row r="303" spans="7:7" ht="15" x14ac:dyDescent="0.4">
      <c r="G303"/>
    </row>
    <row r="304" spans="7:7" ht="15" x14ac:dyDescent="0.4">
      <c r="G304"/>
    </row>
    <row r="305" spans="7:7" ht="15" x14ac:dyDescent="0.4">
      <c r="G305"/>
    </row>
    <row r="306" spans="7:7" ht="15" x14ac:dyDescent="0.4">
      <c r="G306"/>
    </row>
    <row r="307" spans="7:7" ht="15" x14ac:dyDescent="0.4">
      <c r="G307"/>
    </row>
    <row r="308" spans="7:7" ht="15" x14ac:dyDescent="0.4">
      <c r="G308"/>
    </row>
    <row r="309" spans="7:7" ht="15" x14ac:dyDescent="0.4">
      <c r="G309"/>
    </row>
    <row r="310" spans="7:7" ht="15" x14ac:dyDescent="0.4">
      <c r="G310"/>
    </row>
    <row r="311" spans="7:7" ht="15" x14ac:dyDescent="0.4">
      <c r="G311"/>
    </row>
    <row r="312" spans="7:7" ht="15" x14ac:dyDescent="0.4">
      <c r="G312"/>
    </row>
    <row r="313" spans="7:7" ht="15" x14ac:dyDescent="0.4">
      <c r="G313"/>
    </row>
    <row r="314" spans="7:7" ht="15" x14ac:dyDescent="0.4">
      <c r="G314"/>
    </row>
    <row r="315" spans="7:7" ht="15" x14ac:dyDescent="0.4">
      <c r="G315"/>
    </row>
    <row r="316" spans="7:7" ht="15" x14ac:dyDescent="0.4">
      <c r="G316"/>
    </row>
    <row r="317" spans="7:7" ht="15" x14ac:dyDescent="0.4">
      <c r="G317"/>
    </row>
    <row r="318" spans="7:7" ht="15" x14ac:dyDescent="0.4">
      <c r="G318"/>
    </row>
    <row r="319" spans="7:7" ht="15" x14ac:dyDescent="0.4">
      <c r="G319"/>
    </row>
    <row r="320" spans="7:7" ht="15" x14ac:dyDescent="0.4">
      <c r="G320"/>
    </row>
    <row r="321" spans="7:7" ht="15" x14ac:dyDescent="0.4">
      <c r="G321"/>
    </row>
    <row r="322" spans="7:7" ht="15" x14ac:dyDescent="0.4">
      <c r="G322"/>
    </row>
    <row r="323" spans="7:7" ht="15" x14ac:dyDescent="0.4">
      <c r="G323"/>
    </row>
    <row r="324" spans="7:7" ht="15" x14ac:dyDescent="0.4">
      <c r="G324"/>
    </row>
    <row r="325" spans="7:7" ht="15" x14ac:dyDescent="0.4">
      <c r="G325"/>
    </row>
    <row r="326" spans="7:7" ht="15" x14ac:dyDescent="0.4">
      <c r="G326"/>
    </row>
    <row r="327" spans="7:7" ht="15" x14ac:dyDescent="0.4">
      <c r="G327"/>
    </row>
    <row r="328" spans="7:7" ht="15" x14ac:dyDescent="0.4">
      <c r="G328"/>
    </row>
    <row r="329" spans="7:7" ht="15" x14ac:dyDescent="0.4">
      <c r="G329"/>
    </row>
    <row r="330" spans="7:7" ht="15" x14ac:dyDescent="0.4">
      <c r="G330"/>
    </row>
    <row r="331" spans="7:7" ht="15" x14ac:dyDescent="0.4">
      <c r="G331"/>
    </row>
    <row r="332" spans="7:7" ht="15" x14ac:dyDescent="0.4">
      <c r="G332"/>
    </row>
    <row r="333" spans="7:7" ht="15" x14ac:dyDescent="0.4">
      <c r="G333"/>
    </row>
    <row r="334" spans="7:7" ht="15" x14ac:dyDescent="0.4">
      <c r="G334"/>
    </row>
    <row r="335" spans="7:7" ht="15" x14ac:dyDescent="0.4">
      <c r="G335"/>
    </row>
    <row r="336" spans="7:7" ht="15" x14ac:dyDescent="0.4">
      <c r="G336"/>
    </row>
    <row r="337" spans="7:7" ht="15" x14ac:dyDescent="0.4">
      <c r="G337"/>
    </row>
    <row r="338" spans="7:7" ht="15" x14ac:dyDescent="0.4">
      <c r="G338"/>
    </row>
    <row r="339" spans="7:7" ht="15" x14ac:dyDescent="0.4">
      <c r="G339"/>
    </row>
    <row r="340" spans="7:7" ht="15" x14ac:dyDescent="0.4">
      <c r="G340"/>
    </row>
    <row r="341" spans="7:7" ht="15" x14ac:dyDescent="0.4">
      <c r="G341"/>
    </row>
    <row r="342" spans="7:7" ht="15" x14ac:dyDescent="0.4">
      <c r="G342"/>
    </row>
    <row r="343" spans="7:7" ht="15" x14ac:dyDescent="0.4">
      <c r="G343"/>
    </row>
    <row r="344" spans="7:7" ht="15" x14ac:dyDescent="0.4">
      <c r="G344"/>
    </row>
    <row r="345" spans="7:7" ht="15" x14ac:dyDescent="0.4">
      <c r="G345"/>
    </row>
    <row r="346" spans="7:7" ht="15" x14ac:dyDescent="0.4">
      <c r="G346"/>
    </row>
    <row r="347" spans="7:7" ht="15" x14ac:dyDescent="0.4">
      <c r="G347"/>
    </row>
    <row r="348" spans="7:7" ht="15" x14ac:dyDescent="0.4">
      <c r="G348"/>
    </row>
    <row r="349" spans="7:7" ht="15" x14ac:dyDescent="0.4">
      <c r="G349"/>
    </row>
    <row r="350" spans="7:7" ht="15" x14ac:dyDescent="0.4">
      <c r="G350"/>
    </row>
    <row r="351" spans="7:7" ht="15" x14ac:dyDescent="0.4">
      <c r="G351"/>
    </row>
    <row r="352" spans="7:7" ht="15" x14ac:dyDescent="0.4">
      <c r="G352"/>
    </row>
    <row r="353" spans="7:7" ht="15" x14ac:dyDescent="0.4">
      <c r="G353"/>
    </row>
    <row r="354" spans="7:7" ht="15" x14ac:dyDescent="0.4">
      <c r="G354"/>
    </row>
    <row r="355" spans="7:7" ht="15" x14ac:dyDescent="0.4">
      <c r="G355"/>
    </row>
    <row r="356" spans="7:7" ht="15" x14ac:dyDescent="0.4">
      <c r="G356"/>
    </row>
    <row r="357" spans="7:7" ht="15" x14ac:dyDescent="0.4">
      <c r="G357"/>
    </row>
    <row r="358" spans="7:7" ht="15" x14ac:dyDescent="0.4">
      <c r="G358"/>
    </row>
    <row r="359" spans="7:7" ht="15" x14ac:dyDescent="0.4">
      <c r="G359"/>
    </row>
    <row r="360" spans="7:7" ht="15" x14ac:dyDescent="0.4">
      <c r="G360"/>
    </row>
    <row r="361" spans="7:7" ht="15" x14ac:dyDescent="0.4">
      <c r="G361"/>
    </row>
    <row r="362" spans="7:7" ht="15" x14ac:dyDescent="0.4">
      <c r="G362"/>
    </row>
    <row r="363" spans="7:7" ht="15" x14ac:dyDescent="0.4">
      <c r="G363"/>
    </row>
    <row r="364" spans="7:7" ht="15" x14ac:dyDescent="0.4">
      <c r="G364"/>
    </row>
    <row r="365" spans="7:7" ht="15" x14ac:dyDescent="0.4">
      <c r="G365"/>
    </row>
    <row r="366" spans="7:7" ht="15" x14ac:dyDescent="0.4">
      <c r="G366"/>
    </row>
    <row r="367" spans="7:7" ht="15" x14ac:dyDescent="0.4">
      <c r="G367"/>
    </row>
    <row r="368" spans="7:7" ht="15" x14ac:dyDescent="0.4">
      <c r="G368"/>
    </row>
    <row r="369" spans="7:7" ht="15" x14ac:dyDescent="0.4">
      <c r="G369"/>
    </row>
    <row r="370" spans="7:7" ht="15" x14ac:dyDescent="0.4">
      <c r="G370"/>
    </row>
    <row r="371" spans="7:7" ht="15" x14ac:dyDescent="0.4">
      <c r="G371"/>
    </row>
    <row r="372" spans="7:7" ht="15" x14ac:dyDescent="0.4">
      <c r="G372"/>
    </row>
    <row r="373" spans="7:7" ht="15" x14ac:dyDescent="0.4">
      <c r="G373"/>
    </row>
    <row r="374" spans="7:7" ht="15" x14ac:dyDescent="0.4">
      <c r="G374"/>
    </row>
    <row r="375" spans="7:7" ht="15" x14ac:dyDescent="0.4">
      <c r="G375"/>
    </row>
    <row r="376" spans="7:7" ht="15" x14ac:dyDescent="0.4">
      <c r="G376"/>
    </row>
    <row r="377" spans="7:7" ht="15" x14ac:dyDescent="0.4">
      <c r="G377"/>
    </row>
    <row r="378" spans="7:7" ht="15" x14ac:dyDescent="0.4">
      <c r="G378"/>
    </row>
    <row r="379" spans="7:7" ht="15" x14ac:dyDescent="0.4">
      <c r="G379"/>
    </row>
    <row r="380" spans="7:7" ht="15" x14ac:dyDescent="0.4">
      <c r="G380"/>
    </row>
    <row r="381" spans="7:7" ht="15" x14ac:dyDescent="0.4">
      <c r="G381"/>
    </row>
    <row r="382" spans="7:7" ht="15" x14ac:dyDescent="0.4">
      <c r="G382"/>
    </row>
    <row r="383" spans="7:7" ht="15" x14ac:dyDescent="0.4">
      <c r="G383"/>
    </row>
    <row r="384" spans="7:7" ht="15" x14ac:dyDescent="0.4">
      <c r="G384"/>
    </row>
    <row r="385" spans="7:7" ht="15" x14ac:dyDescent="0.4">
      <c r="G385"/>
    </row>
    <row r="386" spans="7:7" ht="15" x14ac:dyDescent="0.4">
      <c r="G386"/>
    </row>
    <row r="387" spans="7:7" ht="15" x14ac:dyDescent="0.4">
      <c r="G387"/>
    </row>
    <row r="388" spans="7:7" ht="15" x14ac:dyDescent="0.4">
      <c r="G388"/>
    </row>
    <row r="389" spans="7:7" ht="15" x14ac:dyDescent="0.4">
      <c r="G389"/>
    </row>
    <row r="390" spans="7:7" ht="15" x14ac:dyDescent="0.4">
      <c r="G390"/>
    </row>
    <row r="391" spans="7:7" ht="15" x14ac:dyDescent="0.4">
      <c r="G391"/>
    </row>
    <row r="392" spans="7:7" ht="15" x14ac:dyDescent="0.4">
      <c r="G392"/>
    </row>
    <row r="393" spans="7:7" ht="15" x14ac:dyDescent="0.4">
      <c r="G393"/>
    </row>
    <row r="394" spans="7:7" ht="15" x14ac:dyDescent="0.4">
      <c r="G394"/>
    </row>
    <row r="395" spans="7:7" ht="15" x14ac:dyDescent="0.4">
      <c r="G395"/>
    </row>
    <row r="396" spans="7:7" ht="15" x14ac:dyDescent="0.4">
      <c r="G396"/>
    </row>
    <row r="397" spans="7:7" ht="15" x14ac:dyDescent="0.4">
      <c r="G397"/>
    </row>
    <row r="398" spans="7:7" ht="15" x14ac:dyDescent="0.4">
      <c r="G398"/>
    </row>
    <row r="399" spans="7:7" ht="15" x14ac:dyDescent="0.4">
      <c r="G399"/>
    </row>
    <row r="400" spans="7:7" ht="15" x14ac:dyDescent="0.4">
      <c r="G400"/>
    </row>
    <row r="401" spans="7:7" ht="15" x14ac:dyDescent="0.4">
      <c r="G401"/>
    </row>
    <row r="402" spans="7:7" ht="15" x14ac:dyDescent="0.4">
      <c r="G402"/>
    </row>
    <row r="403" spans="7:7" ht="15" x14ac:dyDescent="0.4">
      <c r="G403"/>
    </row>
    <row r="404" spans="7:7" ht="15" x14ac:dyDescent="0.4">
      <c r="G404"/>
    </row>
    <row r="405" spans="7:7" ht="15" x14ac:dyDescent="0.4">
      <c r="G405"/>
    </row>
    <row r="406" spans="7:7" ht="15" x14ac:dyDescent="0.4">
      <c r="G406"/>
    </row>
    <row r="407" spans="7:7" ht="15" x14ac:dyDescent="0.4">
      <c r="G407"/>
    </row>
    <row r="408" spans="7:7" ht="15" x14ac:dyDescent="0.4">
      <c r="G408"/>
    </row>
    <row r="409" spans="7:7" ht="15" x14ac:dyDescent="0.4">
      <c r="G409"/>
    </row>
    <row r="410" spans="7:7" ht="15" x14ac:dyDescent="0.4">
      <c r="G410"/>
    </row>
    <row r="411" spans="7:7" ht="15" x14ac:dyDescent="0.4">
      <c r="G411"/>
    </row>
    <row r="412" spans="7:7" ht="15" x14ac:dyDescent="0.4">
      <c r="G412"/>
    </row>
    <row r="413" spans="7:7" ht="15" x14ac:dyDescent="0.4">
      <c r="G413"/>
    </row>
    <row r="414" spans="7:7" ht="15" x14ac:dyDescent="0.4">
      <c r="G414"/>
    </row>
    <row r="415" spans="7:7" ht="15" x14ac:dyDescent="0.4">
      <c r="G415"/>
    </row>
    <row r="416" spans="7:7" ht="15" x14ac:dyDescent="0.4">
      <c r="G416"/>
    </row>
    <row r="417" spans="7:7" ht="15" x14ac:dyDescent="0.4">
      <c r="G417"/>
    </row>
    <row r="418" spans="7:7" ht="15" x14ac:dyDescent="0.4">
      <c r="G418"/>
    </row>
    <row r="419" spans="7:7" ht="15" x14ac:dyDescent="0.4">
      <c r="G419"/>
    </row>
    <row r="420" spans="7:7" ht="15" x14ac:dyDescent="0.4">
      <c r="G420"/>
    </row>
    <row r="421" spans="7:7" ht="15" x14ac:dyDescent="0.4">
      <c r="G421"/>
    </row>
    <row r="422" spans="7:7" ht="15" x14ac:dyDescent="0.4">
      <c r="G422"/>
    </row>
    <row r="423" spans="7:7" ht="15" x14ac:dyDescent="0.4">
      <c r="G423"/>
    </row>
    <row r="424" spans="7:7" ht="15" x14ac:dyDescent="0.4">
      <c r="G424"/>
    </row>
    <row r="425" spans="7:7" ht="15" x14ac:dyDescent="0.4">
      <c r="G425"/>
    </row>
    <row r="426" spans="7:7" ht="15" x14ac:dyDescent="0.4">
      <c r="G426"/>
    </row>
    <row r="427" spans="7:7" ht="15" x14ac:dyDescent="0.4">
      <c r="G427"/>
    </row>
    <row r="428" spans="7:7" ht="15" x14ac:dyDescent="0.4">
      <c r="G428"/>
    </row>
    <row r="429" spans="7:7" ht="15" x14ac:dyDescent="0.4">
      <c r="G429"/>
    </row>
    <row r="430" spans="7:7" ht="15" x14ac:dyDescent="0.4">
      <c r="G430"/>
    </row>
    <row r="431" spans="7:7" ht="15" x14ac:dyDescent="0.4">
      <c r="G431"/>
    </row>
    <row r="432" spans="7:7" ht="15" x14ac:dyDescent="0.4">
      <c r="G432"/>
    </row>
    <row r="433" spans="7:7" ht="15" x14ac:dyDescent="0.4">
      <c r="G433"/>
    </row>
    <row r="434" spans="7:7" ht="15" x14ac:dyDescent="0.4">
      <c r="G434"/>
    </row>
    <row r="435" spans="7:7" ht="15" x14ac:dyDescent="0.4">
      <c r="G435"/>
    </row>
    <row r="436" spans="7:7" ht="15" x14ac:dyDescent="0.4">
      <c r="G436"/>
    </row>
    <row r="437" spans="7:7" ht="15" x14ac:dyDescent="0.4">
      <c r="G437"/>
    </row>
    <row r="438" spans="7:7" ht="15" x14ac:dyDescent="0.4">
      <c r="G438"/>
    </row>
    <row r="439" spans="7:7" ht="15" x14ac:dyDescent="0.4">
      <c r="G439"/>
    </row>
    <row r="440" spans="7:7" ht="15" x14ac:dyDescent="0.4">
      <c r="G440"/>
    </row>
    <row r="441" spans="7:7" ht="15" x14ac:dyDescent="0.4">
      <c r="G441"/>
    </row>
    <row r="442" spans="7:7" ht="15" x14ac:dyDescent="0.4">
      <c r="G442"/>
    </row>
    <row r="443" spans="7:7" ht="15" x14ac:dyDescent="0.4">
      <c r="G443"/>
    </row>
    <row r="444" spans="7:7" ht="15" x14ac:dyDescent="0.4">
      <c r="G444"/>
    </row>
    <row r="445" spans="7:7" ht="15" x14ac:dyDescent="0.4">
      <c r="G445"/>
    </row>
    <row r="446" spans="7:7" ht="15" x14ac:dyDescent="0.4">
      <c r="G446"/>
    </row>
    <row r="447" spans="7:7" ht="15" x14ac:dyDescent="0.4">
      <c r="G447"/>
    </row>
    <row r="448" spans="7:7" ht="15" x14ac:dyDescent="0.4">
      <c r="G448"/>
    </row>
    <row r="449" spans="7:7" ht="15" x14ac:dyDescent="0.4">
      <c r="G449"/>
    </row>
    <row r="450" spans="7:7" ht="15" x14ac:dyDescent="0.4">
      <c r="G450"/>
    </row>
    <row r="451" spans="7:7" ht="15" x14ac:dyDescent="0.4">
      <c r="G451"/>
    </row>
    <row r="452" spans="7:7" ht="15" x14ac:dyDescent="0.4">
      <c r="G452"/>
    </row>
    <row r="453" spans="7:7" ht="15" x14ac:dyDescent="0.4">
      <c r="G453"/>
    </row>
    <row r="454" spans="7:7" ht="15" x14ac:dyDescent="0.4">
      <c r="G454"/>
    </row>
    <row r="455" spans="7:7" ht="15" x14ac:dyDescent="0.4">
      <c r="G455"/>
    </row>
    <row r="456" spans="7:7" ht="15" x14ac:dyDescent="0.4">
      <c r="G456"/>
    </row>
    <row r="457" spans="7:7" ht="15" x14ac:dyDescent="0.4">
      <c r="G457"/>
    </row>
    <row r="458" spans="7:7" ht="15" x14ac:dyDescent="0.4">
      <c r="G458"/>
    </row>
    <row r="459" spans="7:7" ht="15" x14ac:dyDescent="0.4">
      <c r="G459"/>
    </row>
    <row r="460" spans="7:7" ht="15" x14ac:dyDescent="0.4">
      <c r="G460"/>
    </row>
    <row r="461" spans="7:7" ht="15" x14ac:dyDescent="0.4">
      <c r="G461"/>
    </row>
    <row r="462" spans="7:7" ht="15" x14ac:dyDescent="0.4">
      <c r="G462"/>
    </row>
    <row r="463" spans="7:7" ht="15" x14ac:dyDescent="0.4">
      <c r="G463"/>
    </row>
    <row r="464" spans="7:7" ht="15" x14ac:dyDescent="0.4">
      <c r="G464"/>
    </row>
    <row r="465" spans="7:7" ht="15" x14ac:dyDescent="0.4">
      <c r="G465"/>
    </row>
    <row r="466" spans="7:7" ht="15" x14ac:dyDescent="0.4">
      <c r="G466"/>
    </row>
    <row r="467" spans="7:7" ht="15" x14ac:dyDescent="0.4">
      <c r="G467"/>
    </row>
    <row r="468" spans="7:7" ht="15" x14ac:dyDescent="0.4">
      <c r="G468"/>
    </row>
    <row r="469" spans="7:7" ht="15" x14ac:dyDescent="0.4">
      <c r="G469"/>
    </row>
    <row r="470" spans="7:7" ht="15" x14ac:dyDescent="0.4">
      <c r="G470"/>
    </row>
    <row r="471" spans="7:7" ht="15" x14ac:dyDescent="0.4">
      <c r="G471"/>
    </row>
    <row r="472" spans="7:7" ht="15" x14ac:dyDescent="0.4">
      <c r="G472"/>
    </row>
    <row r="473" spans="7:7" ht="15" x14ac:dyDescent="0.4">
      <c r="G473"/>
    </row>
    <row r="474" spans="7:7" ht="15" x14ac:dyDescent="0.4">
      <c r="G474"/>
    </row>
    <row r="475" spans="7:7" ht="15" x14ac:dyDescent="0.4">
      <c r="G475"/>
    </row>
    <row r="476" spans="7:7" ht="15" x14ac:dyDescent="0.4">
      <c r="G476"/>
    </row>
    <row r="477" spans="7:7" ht="15" x14ac:dyDescent="0.4">
      <c r="G477"/>
    </row>
    <row r="478" spans="7:7" ht="15" x14ac:dyDescent="0.4">
      <c r="G478"/>
    </row>
    <row r="479" spans="7:7" ht="15" x14ac:dyDescent="0.4">
      <c r="G479"/>
    </row>
    <row r="480" spans="7:7" ht="15" x14ac:dyDescent="0.4">
      <c r="G480"/>
    </row>
    <row r="481" spans="7:7" ht="15" x14ac:dyDescent="0.4">
      <c r="G481"/>
    </row>
    <row r="482" spans="7:7" ht="15" x14ac:dyDescent="0.4">
      <c r="G482"/>
    </row>
    <row r="483" spans="7:7" ht="15" x14ac:dyDescent="0.4">
      <c r="G483"/>
    </row>
    <row r="484" spans="7:7" ht="15" x14ac:dyDescent="0.4">
      <c r="G484"/>
    </row>
    <row r="485" spans="7:7" ht="15" x14ac:dyDescent="0.4">
      <c r="G485"/>
    </row>
    <row r="486" spans="7:7" ht="15" x14ac:dyDescent="0.4">
      <c r="G486"/>
    </row>
    <row r="487" spans="7:7" ht="15" x14ac:dyDescent="0.4">
      <c r="G487"/>
    </row>
    <row r="488" spans="7:7" ht="15" x14ac:dyDescent="0.4">
      <c r="G488"/>
    </row>
    <row r="489" spans="7:7" ht="15" x14ac:dyDescent="0.4">
      <c r="G489"/>
    </row>
    <row r="490" spans="7:7" ht="15" x14ac:dyDescent="0.4">
      <c r="G490"/>
    </row>
    <row r="491" spans="7:7" ht="15" x14ac:dyDescent="0.4">
      <c r="G491"/>
    </row>
    <row r="492" spans="7:7" ht="15" x14ac:dyDescent="0.4">
      <c r="G492"/>
    </row>
    <row r="493" spans="7:7" ht="15" x14ac:dyDescent="0.4">
      <c r="G493"/>
    </row>
    <row r="494" spans="7:7" ht="15" x14ac:dyDescent="0.4">
      <c r="G494"/>
    </row>
    <row r="495" spans="7:7" ht="15" x14ac:dyDescent="0.4">
      <c r="G495"/>
    </row>
    <row r="496" spans="7:7" ht="15" x14ac:dyDescent="0.4">
      <c r="G496"/>
    </row>
    <row r="497" spans="7:7" ht="15" x14ac:dyDescent="0.4">
      <c r="G497"/>
    </row>
    <row r="498" spans="7:7" ht="15" x14ac:dyDescent="0.4">
      <c r="G498"/>
    </row>
    <row r="499" spans="7:7" ht="15" x14ac:dyDescent="0.4">
      <c r="G499"/>
    </row>
    <row r="500" spans="7:7" ht="15" x14ac:dyDescent="0.4">
      <c r="G500"/>
    </row>
    <row r="501" spans="7:7" ht="15" x14ac:dyDescent="0.4">
      <c r="G501"/>
    </row>
    <row r="502" spans="7:7" ht="15" x14ac:dyDescent="0.4">
      <c r="G502"/>
    </row>
    <row r="503" spans="7:7" ht="15" x14ac:dyDescent="0.4">
      <c r="G503"/>
    </row>
    <row r="504" spans="7:7" ht="15" x14ac:dyDescent="0.4">
      <c r="G504"/>
    </row>
    <row r="505" spans="7:7" ht="15" x14ac:dyDescent="0.4">
      <c r="G505"/>
    </row>
    <row r="506" spans="7:7" ht="15" x14ac:dyDescent="0.4">
      <c r="G506"/>
    </row>
    <row r="507" spans="7:7" ht="15" x14ac:dyDescent="0.4">
      <c r="G507"/>
    </row>
    <row r="508" spans="7:7" ht="15" x14ac:dyDescent="0.4">
      <c r="G508"/>
    </row>
    <row r="509" spans="7:7" ht="15" x14ac:dyDescent="0.4">
      <c r="G509"/>
    </row>
    <row r="510" spans="7:7" ht="15" x14ac:dyDescent="0.4">
      <c r="G510"/>
    </row>
    <row r="511" spans="7:7" ht="15" x14ac:dyDescent="0.4">
      <c r="G511"/>
    </row>
    <row r="512" spans="7:7" ht="15" x14ac:dyDescent="0.4">
      <c r="G512"/>
    </row>
    <row r="513" spans="7:7" ht="15" x14ac:dyDescent="0.4">
      <c r="G513"/>
    </row>
    <row r="514" spans="7:7" ht="15" x14ac:dyDescent="0.4">
      <c r="G514"/>
    </row>
    <row r="515" spans="7:7" ht="15" x14ac:dyDescent="0.4">
      <c r="G515"/>
    </row>
    <row r="516" spans="7:7" ht="15" x14ac:dyDescent="0.4">
      <c r="G516"/>
    </row>
    <row r="517" spans="7:7" ht="15" x14ac:dyDescent="0.4">
      <c r="G517"/>
    </row>
    <row r="518" spans="7:7" ht="15" x14ac:dyDescent="0.4">
      <c r="G518"/>
    </row>
    <row r="519" spans="7:7" ht="15" x14ac:dyDescent="0.4">
      <c r="G519"/>
    </row>
    <row r="520" spans="7:7" ht="15" x14ac:dyDescent="0.4">
      <c r="G520"/>
    </row>
    <row r="521" spans="7:7" ht="15" x14ac:dyDescent="0.4">
      <c r="G521"/>
    </row>
    <row r="522" spans="7:7" ht="15" x14ac:dyDescent="0.4">
      <c r="G522"/>
    </row>
    <row r="523" spans="7:7" ht="15" x14ac:dyDescent="0.4">
      <c r="G523"/>
    </row>
    <row r="524" spans="7:7" ht="15" x14ac:dyDescent="0.4">
      <c r="G524"/>
    </row>
    <row r="525" spans="7:7" ht="15" x14ac:dyDescent="0.4">
      <c r="G525"/>
    </row>
    <row r="526" spans="7:7" ht="15" x14ac:dyDescent="0.4">
      <c r="G526"/>
    </row>
    <row r="527" spans="7:7" ht="15" x14ac:dyDescent="0.4">
      <c r="G527"/>
    </row>
    <row r="528" spans="7:7" ht="15" x14ac:dyDescent="0.4">
      <c r="G528"/>
    </row>
    <row r="529" spans="7:7" ht="15" x14ac:dyDescent="0.4">
      <c r="G529"/>
    </row>
    <row r="530" spans="7:7" ht="15" x14ac:dyDescent="0.4">
      <c r="G530"/>
    </row>
    <row r="531" spans="7:7" ht="15" x14ac:dyDescent="0.4">
      <c r="G531"/>
    </row>
    <row r="532" spans="7:7" ht="15" x14ac:dyDescent="0.4">
      <c r="G532"/>
    </row>
    <row r="533" spans="7:7" ht="15" x14ac:dyDescent="0.4">
      <c r="G533"/>
    </row>
    <row r="534" spans="7:7" ht="15" x14ac:dyDescent="0.4">
      <c r="G534"/>
    </row>
    <row r="535" spans="7:7" ht="15" x14ac:dyDescent="0.4">
      <c r="G535"/>
    </row>
    <row r="536" spans="7:7" ht="15" x14ac:dyDescent="0.4">
      <c r="G536"/>
    </row>
    <row r="537" spans="7:7" ht="15" x14ac:dyDescent="0.4">
      <c r="G537"/>
    </row>
    <row r="538" spans="7:7" ht="15" x14ac:dyDescent="0.4">
      <c r="G538"/>
    </row>
    <row r="539" spans="7:7" ht="15" x14ac:dyDescent="0.4">
      <c r="G539"/>
    </row>
    <row r="540" spans="7:7" ht="15" x14ac:dyDescent="0.4">
      <c r="G540"/>
    </row>
    <row r="541" spans="7:7" ht="15" x14ac:dyDescent="0.4">
      <c r="G541"/>
    </row>
    <row r="542" spans="7:7" ht="15" x14ac:dyDescent="0.4">
      <c r="G542"/>
    </row>
    <row r="543" spans="7:7" ht="15" x14ac:dyDescent="0.4">
      <c r="G543"/>
    </row>
    <row r="544" spans="7:7" ht="15" x14ac:dyDescent="0.4">
      <c r="G544"/>
    </row>
    <row r="545" spans="7:7" ht="15" x14ac:dyDescent="0.4">
      <c r="G545"/>
    </row>
    <row r="546" spans="7:7" ht="15" x14ac:dyDescent="0.4">
      <c r="G546"/>
    </row>
    <row r="547" spans="7:7" ht="15" x14ac:dyDescent="0.4">
      <c r="G547"/>
    </row>
    <row r="548" spans="7:7" ht="15" x14ac:dyDescent="0.4">
      <c r="G548"/>
    </row>
    <row r="549" spans="7:7" ht="15" x14ac:dyDescent="0.4">
      <c r="G549"/>
    </row>
    <row r="550" spans="7:7" ht="15" x14ac:dyDescent="0.4">
      <c r="G550"/>
    </row>
    <row r="551" spans="7:7" ht="15" x14ac:dyDescent="0.4">
      <c r="G551"/>
    </row>
    <row r="552" spans="7:7" ht="15" x14ac:dyDescent="0.4">
      <c r="G552"/>
    </row>
    <row r="553" spans="7:7" ht="15" x14ac:dyDescent="0.4">
      <c r="G553"/>
    </row>
    <row r="554" spans="7:7" ht="15" x14ac:dyDescent="0.4">
      <c r="G554"/>
    </row>
    <row r="555" spans="7:7" ht="15" x14ac:dyDescent="0.4">
      <c r="G555"/>
    </row>
    <row r="556" spans="7:7" ht="15" x14ac:dyDescent="0.4">
      <c r="G556"/>
    </row>
    <row r="557" spans="7:7" ht="15" x14ac:dyDescent="0.4">
      <c r="G557"/>
    </row>
    <row r="558" spans="7:7" ht="15" x14ac:dyDescent="0.4">
      <c r="G558"/>
    </row>
    <row r="559" spans="7:7" ht="15" x14ac:dyDescent="0.4">
      <c r="G559"/>
    </row>
    <row r="560" spans="7:7" ht="15" x14ac:dyDescent="0.4">
      <c r="G560"/>
    </row>
    <row r="561" spans="7:7" ht="15" x14ac:dyDescent="0.4">
      <c r="G561"/>
    </row>
    <row r="562" spans="7:7" ht="15" x14ac:dyDescent="0.4">
      <c r="G562"/>
    </row>
    <row r="563" spans="7:7" ht="15" x14ac:dyDescent="0.4">
      <c r="G563"/>
    </row>
    <row r="564" spans="7:7" ht="15" x14ac:dyDescent="0.4">
      <c r="G564"/>
    </row>
    <row r="565" spans="7:7" ht="15" x14ac:dyDescent="0.4">
      <c r="G565"/>
    </row>
    <row r="566" spans="7:7" ht="15" x14ac:dyDescent="0.4">
      <c r="G566"/>
    </row>
    <row r="567" spans="7:7" ht="15" x14ac:dyDescent="0.4">
      <c r="G567"/>
    </row>
    <row r="568" spans="7:7" ht="15" x14ac:dyDescent="0.4">
      <c r="G568"/>
    </row>
    <row r="569" spans="7:7" ht="15" x14ac:dyDescent="0.4">
      <c r="G569"/>
    </row>
    <row r="570" spans="7:7" ht="15" x14ac:dyDescent="0.4">
      <c r="G570"/>
    </row>
    <row r="571" spans="7:7" ht="15" x14ac:dyDescent="0.4">
      <c r="G571"/>
    </row>
    <row r="572" spans="7:7" ht="15" x14ac:dyDescent="0.4">
      <c r="G572"/>
    </row>
    <row r="573" spans="7:7" ht="15" x14ac:dyDescent="0.4">
      <c r="G573"/>
    </row>
    <row r="574" spans="7:7" ht="15" x14ac:dyDescent="0.4">
      <c r="G574"/>
    </row>
    <row r="575" spans="7:7" ht="15" x14ac:dyDescent="0.4">
      <c r="G575"/>
    </row>
    <row r="576" spans="7:7" ht="15" x14ac:dyDescent="0.4">
      <c r="G576"/>
    </row>
    <row r="577" spans="7:7" ht="15" x14ac:dyDescent="0.4">
      <c r="G577"/>
    </row>
    <row r="578" spans="7:7" ht="15" x14ac:dyDescent="0.4">
      <c r="G578"/>
    </row>
    <row r="579" spans="7:7" ht="15" x14ac:dyDescent="0.4">
      <c r="G579"/>
    </row>
    <row r="580" spans="7:7" ht="15" x14ac:dyDescent="0.4">
      <c r="G580"/>
    </row>
    <row r="581" spans="7:7" ht="15" x14ac:dyDescent="0.4">
      <c r="G581"/>
    </row>
    <row r="582" spans="7:7" ht="15" x14ac:dyDescent="0.4">
      <c r="G582"/>
    </row>
    <row r="583" spans="7:7" ht="15" x14ac:dyDescent="0.4">
      <c r="G583"/>
    </row>
    <row r="584" spans="7:7" ht="15" x14ac:dyDescent="0.4">
      <c r="G584"/>
    </row>
    <row r="585" spans="7:7" ht="15" x14ac:dyDescent="0.4">
      <c r="G585"/>
    </row>
    <row r="586" spans="7:7" ht="15" x14ac:dyDescent="0.4">
      <c r="G586"/>
    </row>
    <row r="587" spans="7:7" ht="15" x14ac:dyDescent="0.4">
      <c r="G587"/>
    </row>
    <row r="588" spans="7:7" ht="15" x14ac:dyDescent="0.4">
      <c r="G588"/>
    </row>
    <row r="589" spans="7:7" ht="15" x14ac:dyDescent="0.4">
      <c r="G589"/>
    </row>
    <row r="590" spans="7:7" ht="15" x14ac:dyDescent="0.4">
      <c r="G590"/>
    </row>
    <row r="591" spans="7:7" ht="15" x14ac:dyDescent="0.4">
      <c r="G591"/>
    </row>
    <row r="592" spans="7:7" ht="15" x14ac:dyDescent="0.4">
      <c r="G592"/>
    </row>
    <row r="593" spans="7:7" ht="15" x14ac:dyDescent="0.4">
      <c r="G593"/>
    </row>
    <row r="594" spans="7:7" ht="15" x14ac:dyDescent="0.4">
      <c r="G594"/>
    </row>
    <row r="595" spans="7:7" ht="15" x14ac:dyDescent="0.4">
      <c r="G595"/>
    </row>
    <row r="596" spans="7:7" ht="15" x14ac:dyDescent="0.4">
      <c r="G596"/>
    </row>
    <row r="597" spans="7:7" ht="15" x14ac:dyDescent="0.4">
      <c r="G597"/>
    </row>
    <row r="598" spans="7:7" ht="15" x14ac:dyDescent="0.4">
      <c r="G598"/>
    </row>
    <row r="599" spans="7:7" ht="15" x14ac:dyDescent="0.4">
      <c r="G599"/>
    </row>
    <row r="600" spans="7:7" ht="15" x14ac:dyDescent="0.4">
      <c r="G600"/>
    </row>
    <row r="601" spans="7:7" ht="15" x14ac:dyDescent="0.4">
      <c r="G601"/>
    </row>
    <row r="602" spans="7:7" ht="15" x14ac:dyDescent="0.4">
      <c r="G602"/>
    </row>
    <row r="603" spans="7:7" ht="15" x14ac:dyDescent="0.4">
      <c r="G603"/>
    </row>
    <row r="604" spans="7:7" ht="15" x14ac:dyDescent="0.4">
      <c r="G604"/>
    </row>
    <row r="605" spans="7:7" ht="15" x14ac:dyDescent="0.4">
      <c r="G605"/>
    </row>
    <row r="606" spans="7:7" ht="15" x14ac:dyDescent="0.4">
      <c r="G606"/>
    </row>
    <row r="607" spans="7:7" ht="15" x14ac:dyDescent="0.4">
      <c r="G607"/>
    </row>
    <row r="608" spans="7:7" ht="15" x14ac:dyDescent="0.4">
      <c r="G608"/>
    </row>
    <row r="609" spans="7:7" ht="15" x14ac:dyDescent="0.4">
      <c r="G609"/>
    </row>
    <row r="610" spans="7:7" ht="15" x14ac:dyDescent="0.4">
      <c r="G610"/>
    </row>
    <row r="611" spans="7:7" ht="15" x14ac:dyDescent="0.4">
      <c r="G611"/>
    </row>
    <row r="612" spans="7:7" ht="15" x14ac:dyDescent="0.4">
      <c r="G612"/>
    </row>
    <row r="613" spans="7:7" ht="15" x14ac:dyDescent="0.4">
      <c r="G613"/>
    </row>
    <row r="614" spans="7:7" ht="15" x14ac:dyDescent="0.4">
      <c r="G614"/>
    </row>
    <row r="615" spans="7:7" ht="15" x14ac:dyDescent="0.4">
      <c r="G615"/>
    </row>
    <row r="616" spans="7:7" ht="15" x14ac:dyDescent="0.4">
      <c r="G616"/>
    </row>
    <row r="617" spans="7:7" ht="15" x14ac:dyDescent="0.4">
      <c r="G617"/>
    </row>
    <row r="618" spans="7:7" ht="15" x14ac:dyDescent="0.4">
      <c r="G618"/>
    </row>
    <row r="619" spans="7:7" ht="15" x14ac:dyDescent="0.4">
      <c r="G619"/>
    </row>
    <row r="620" spans="7:7" ht="15" x14ac:dyDescent="0.4">
      <c r="G620"/>
    </row>
    <row r="621" spans="7:7" ht="15" x14ac:dyDescent="0.4">
      <c r="G621"/>
    </row>
    <row r="622" spans="7:7" ht="15" x14ac:dyDescent="0.4">
      <c r="G622"/>
    </row>
    <row r="623" spans="7:7" ht="15" x14ac:dyDescent="0.4">
      <c r="G623"/>
    </row>
    <row r="624" spans="7:7" ht="15" x14ac:dyDescent="0.4">
      <c r="G624"/>
    </row>
    <row r="625" spans="7:7" ht="15" x14ac:dyDescent="0.4">
      <c r="G625"/>
    </row>
    <row r="626" spans="7:7" ht="15" x14ac:dyDescent="0.4">
      <c r="G626"/>
    </row>
    <row r="627" spans="7:7" ht="15" x14ac:dyDescent="0.4">
      <c r="G627"/>
    </row>
    <row r="628" spans="7:7" ht="15" x14ac:dyDescent="0.4">
      <c r="G628"/>
    </row>
    <row r="629" spans="7:7" ht="15" x14ac:dyDescent="0.4">
      <c r="G629"/>
    </row>
    <row r="630" spans="7:7" ht="15" x14ac:dyDescent="0.4">
      <c r="G630"/>
    </row>
    <row r="631" spans="7:7" ht="15" x14ac:dyDescent="0.4">
      <c r="G631"/>
    </row>
    <row r="632" spans="7:7" ht="15" x14ac:dyDescent="0.4">
      <c r="G632"/>
    </row>
    <row r="633" spans="7:7" ht="15" x14ac:dyDescent="0.4">
      <c r="G633"/>
    </row>
    <row r="634" spans="7:7" ht="15" x14ac:dyDescent="0.4">
      <c r="G634"/>
    </row>
    <row r="635" spans="7:7" ht="15" x14ac:dyDescent="0.4">
      <c r="G635"/>
    </row>
    <row r="636" spans="7:7" ht="15" x14ac:dyDescent="0.4">
      <c r="G636"/>
    </row>
    <row r="637" spans="7:7" ht="15" x14ac:dyDescent="0.4">
      <c r="G637"/>
    </row>
    <row r="638" spans="7:7" ht="15" x14ac:dyDescent="0.4">
      <c r="G638"/>
    </row>
    <row r="639" spans="7:7" ht="15" x14ac:dyDescent="0.4">
      <c r="G639"/>
    </row>
    <row r="640" spans="7:7" ht="15" x14ac:dyDescent="0.4">
      <c r="G640"/>
    </row>
    <row r="641" spans="7:7" ht="15" x14ac:dyDescent="0.4">
      <c r="G641"/>
    </row>
    <row r="642" spans="7:7" ht="15" x14ac:dyDescent="0.4">
      <c r="G642"/>
    </row>
    <row r="643" spans="7:7" ht="15" x14ac:dyDescent="0.4">
      <c r="G643"/>
    </row>
    <row r="644" spans="7:7" ht="15" x14ac:dyDescent="0.4">
      <c r="G644"/>
    </row>
    <row r="645" spans="7:7" ht="15" x14ac:dyDescent="0.4">
      <c r="G645"/>
    </row>
    <row r="646" spans="7:7" ht="15" x14ac:dyDescent="0.4">
      <c r="G646"/>
    </row>
    <row r="647" spans="7:7" ht="15" x14ac:dyDescent="0.4">
      <c r="G647"/>
    </row>
    <row r="648" spans="7:7" ht="15" x14ac:dyDescent="0.4">
      <c r="G648"/>
    </row>
    <row r="649" spans="7:7" ht="15" x14ac:dyDescent="0.4">
      <c r="G649"/>
    </row>
    <row r="650" spans="7:7" ht="15" x14ac:dyDescent="0.4">
      <c r="G650"/>
    </row>
    <row r="651" spans="7:7" ht="15" x14ac:dyDescent="0.4">
      <c r="G651"/>
    </row>
    <row r="652" spans="7:7" ht="15" x14ac:dyDescent="0.4">
      <c r="G652"/>
    </row>
    <row r="653" spans="7:7" ht="15" x14ac:dyDescent="0.4">
      <c r="G653"/>
    </row>
    <row r="654" spans="7:7" ht="15" x14ac:dyDescent="0.4">
      <c r="G654"/>
    </row>
    <row r="655" spans="7:7" ht="15" x14ac:dyDescent="0.4">
      <c r="G655"/>
    </row>
    <row r="656" spans="7:7" ht="15" x14ac:dyDescent="0.4">
      <c r="G656"/>
    </row>
    <row r="657" spans="7:7" ht="15" x14ac:dyDescent="0.4">
      <c r="G657"/>
    </row>
    <row r="658" spans="7:7" ht="15" x14ac:dyDescent="0.4">
      <c r="G658"/>
    </row>
    <row r="659" spans="7:7" ht="15" x14ac:dyDescent="0.4">
      <c r="G659"/>
    </row>
    <row r="660" spans="7:7" ht="15" x14ac:dyDescent="0.4">
      <c r="G660"/>
    </row>
    <row r="661" spans="7:7" ht="15" x14ac:dyDescent="0.4">
      <c r="G661"/>
    </row>
    <row r="662" spans="7:7" ht="15" x14ac:dyDescent="0.4">
      <c r="G662"/>
    </row>
    <row r="663" spans="7:7" ht="15" x14ac:dyDescent="0.4">
      <c r="G663"/>
    </row>
    <row r="664" spans="7:7" ht="15" x14ac:dyDescent="0.4">
      <c r="G664"/>
    </row>
    <row r="665" spans="7:7" ht="15" x14ac:dyDescent="0.4">
      <c r="G665"/>
    </row>
    <row r="666" spans="7:7" ht="15" x14ac:dyDescent="0.4">
      <c r="G666"/>
    </row>
    <row r="667" spans="7:7" ht="15" x14ac:dyDescent="0.4">
      <c r="G667"/>
    </row>
    <row r="668" spans="7:7" ht="15" x14ac:dyDescent="0.4">
      <c r="G668"/>
    </row>
    <row r="669" spans="7:7" ht="15" x14ac:dyDescent="0.4">
      <c r="G669"/>
    </row>
    <row r="670" spans="7:7" ht="15" x14ac:dyDescent="0.4">
      <c r="G670"/>
    </row>
    <row r="671" spans="7:7" ht="15" x14ac:dyDescent="0.4">
      <c r="G671"/>
    </row>
    <row r="672" spans="7:7" ht="15" x14ac:dyDescent="0.4">
      <c r="G672"/>
    </row>
    <row r="673" spans="7:7" ht="15" x14ac:dyDescent="0.4">
      <c r="G673"/>
    </row>
    <row r="674" spans="7:7" ht="15" x14ac:dyDescent="0.4">
      <c r="G674"/>
    </row>
    <row r="675" spans="7:7" ht="15" x14ac:dyDescent="0.4">
      <c r="G675"/>
    </row>
    <row r="676" spans="7:7" ht="15" x14ac:dyDescent="0.4">
      <c r="G676"/>
    </row>
    <row r="677" spans="7:7" ht="15" x14ac:dyDescent="0.4">
      <c r="G677"/>
    </row>
    <row r="678" spans="7:7" ht="15" x14ac:dyDescent="0.4">
      <c r="G678"/>
    </row>
    <row r="679" spans="7:7" ht="15" x14ac:dyDescent="0.4">
      <c r="G679"/>
    </row>
    <row r="680" spans="7:7" ht="15" x14ac:dyDescent="0.4">
      <c r="G680"/>
    </row>
    <row r="681" spans="7:7" ht="15" x14ac:dyDescent="0.4">
      <c r="G681"/>
    </row>
    <row r="682" spans="7:7" ht="15" x14ac:dyDescent="0.4">
      <c r="G682"/>
    </row>
    <row r="683" spans="7:7" ht="15" x14ac:dyDescent="0.4">
      <c r="G683"/>
    </row>
    <row r="684" spans="7:7" ht="15" x14ac:dyDescent="0.4">
      <c r="G684"/>
    </row>
    <row r="685" spans="7:7" ht="15" x14ac:dyDescent="0.4">
      <c r="G685"/>
    </row>
    <row r="686" spans="7:7" ht="15" x14ac:dyDescent="0.4">
      <c r="G686"/>
    </row>
    <row r="687" spans="7:7" ht="15" x14ac:dyDescent="0.4">
      <c r="G687"/>
    </row>
    <row r="688" spans="7:7" ht="15" x14ac:dyDescent="0.4">
      <c r="G688"/>
    </row>
    <row r="689" spans="7:7" ht="15" x14ac:dyDescent="0.4">
      <c r="G689"/>
    </row>
    <row r="690" spans="7:7" ht="15" x14ac:dyDescent="0.4">
      <c r="G690"/>
    </row>
    <row r="691" spans="7:7" ht="15" x14ac:dyDescent="0.4">
      <c r="G691"/>
    </row>
    <row r="692" spans="7:7" ht="15" x14ac:dyDescent="0.4">
      <c r="G692"/>
    </row>
    <row r="693" spans="7:7" ht="15" x14ac:dyDescent="0.4">
      <c r="G693"/>
    </row>
    <row r="694" spans="7:7" ht="15" x14ac:dyDescent="0.4">
      <c r="G694"/>
    </row>
    <row r="695" spans="7:7" ht="15" x14ac:dyDescent="0.4">
      <c r="G695"/>
    </row>
    <row r="696" spans="7:7" ht="15" x14ac:dyDescent="0.4">
      <c r="G696"/>
    </row>
    <row r="697" spans="7:7" ht="15" x14ac:dyDescent="0.4">
      <c r="G697"/>
    </row>
    <row r="698" spans="7:7" ht="15" x14ac:dyDescent="0.4">
      <c r="G698"/>
    </row>
    <row r="699" spans="7:7" ht="15" x14ac:dyDescent="0.4">
      <c r="G699"/>
    </row>
    <row r="700" spans="7:7" ht="15" x14ac:dyDescent="0.4">
      <c r="G700"/>
    </row>
    <row r="701" spans="7:7" ht="15" x14ac:dyDescent="0.4">
      <c r="G701"/>
    </row>
    <row r="702" spans="7:7" ht="15" x14ac:dyDescent="0.4">
      <c r="G702"/>
    </row>
    <row r="703" spans="7:7" ht="15" x14ac:dyDescent="0.4">
      <c r="G703"/>
    </row>
    <row r="704" spans="7:7" ht="15" x14ac:dyDescent="0.4">
      <c r="G704"/>
    </row>
    <row r="705" spans="7:7" ht="15" x14ac:dyDescent="0.4">
      <c r="G705"/>
    </row>
    <row r="706" spans="7:7" ht="15" x14ac:dyDescent="0.4">
      <c r="G706"/>
    </row>
    <row r="707" spans="7:7" ht="15" x14ac:dyDescent="0.4">
      <c r="G707"/>
    </row>
    <row r="708" spans="7:7" ht="15" x14ac:dyDescent="0.4">
      <c r="G708"/>
    </row>
    <row r="709" spans="7:7" ht="15" x14ac:dyDescent="0.4">
      <c r="G709"/>
    </row>
    <row r="710" spans="7:7" ht="15" x14ac:dyDescent="0.4">
      <c r="G710"/>
    </row>
    <row r="711" spans="7:7" ht="15" x14ac:dyDescent="0.4">
      <c r="G711"/>
    </row>
    <row r="712" spans="7:7" ht="15" x14ac:dyDescent="0.4">
      <c r="G712"/>
    </row>
    <row r="713" spans="7:7" ht="15" x14ac:dyDescent="0.4">
      <c r="G713"/>
    </row>
    <row r="714" spans="7:7" ht="15" x14ac:dyDescent="0.4">
      <c r="G714"/>
    </row>
    <row r="715" spans="7:7" ht="15" x14ac:dyDescent="0.4">
      <c r="G715"/>
    </row>
    <row r="716" spans="7:7" ht="15" x14ac:dyDescent="0.4">
      <c r="G716"/>
    </row>
    <row r="717" spans="7:7" ht="15" x14ac:dyDescent="0.4">
      <c r="G717"/>
    </row>
    <row r="718" spans="7:7" ht="15" x14ac:dyDescent="0.4">
      <c r="G718"/>
    </row>
    <row r="719" spans="7:7" ht="15" x14ac:dyDescent="0.4">
      <c r="G719"/>
    </row>
    <row r="720" spans="7:7" ht="15" x14ac:dyDescent="0.4">
      <c r="G720"/>
    </row>
    <row r="721" spans="7:7" ht="15" x14ac:dyDescent="0.4">
      <c r="G721"/>
    </row>
    <row r="722" spans="7:7" ht="15" x14ac:dyDescent="0.4">
      <c r="G722"/>
    </row>
    <row r="723" spans="7:7" ht="15" x14ac:dyDescent="0.4">
      <c r="G723"/>
    </row>
    <row r="724" spans="7:7" ht="15" x14ac:dyDescent="0.4">
      <c r="G724"/>
    </row>
    <row r="725" spans="7:7" ht="15" x14ac:dyDescent="0.4">
      <c r="G725"/>
    </row>
    <row r="726" spans="7:7" ht="15" x14ac:dyDescent="0.4">
      <c r="G726"/>
    </row>
    <row r="727" spans="7:7" ht="15" x14ac:dyDescent="0.4">
      <c r="G727"/>
    </row>
    <row r="728" spans="7:7" ht="15" x14ac:dyDescent="0.4">
      <c r="G728"/>
    </row>
    <row r="729" spans="7:7" ht="15" x14ac:dyDescent="0.4">
      <c r="G729"/>
    </row>
    <row r="730" spans="7:7" ht="15" x14ac:dyDescent="0.4">
      <c r="G730"/>
    </row>
    <row r="731" spans="7:7" ht="15" x14ac:dyDescent="0.4">
      <c r="G731"/>
    </row>
    <row r="732" spans="7:7" ht="15" x14ac:dyDescent="0.4">
      <c r="G732"/>
    </row>
    <row r="733" spans="7:7" ht="15" x14ac:dyDescent="0.4">
      <c r="G733"/>
    </row>
    <row r="734" spans="7:7" ht="15" x14ac:dyDescent="0.4">
      <c r="G734"/>
    </row>
    <row r="735" spans="7:7" ht="15" x14ac:dyDescent="0.4">
      <c r="G735"/>
    </row>
    <row r="736" spans="7:7" ht="15" x14ac:dyDescent="0.4">
      <c r="G736"/>
    </row>
    <row r="737" spans="7:7" ht="15" x14ac:dyDescent="0.4">
      <c r="G737"/>
    </row>
    <row r="738" spans="7:7" ht="15" x14ac:dyDescent="0.4">
      <c r="G738"/>
    </row>
    <row r="739" spans="7:7" ht="15" x14ac:dyDescent="0.4">
      <c r="G739"/>
    </row>
    <row r="740" spans="7:7" ht="15" x14ac:dyDescent="0.4">
      <c r="G740"/>
    </row>
    <row r="741" spans="7:7" ht="15" x14ac:dyDescent="0.4">
      <c r="G741"/>
    </row>
    <row r="742" spans="7:7" ht="15" x14ac:dyDescent="0.4">
      <c r="G742"/>
    </row>
    <row r="743" spans="7:7" ht="15" x14ac:dyDescent="0.4">
      <c r="G743"/>
    </row>
    <row r="744" spans="7:7" ht="15" x14ac:dyDescent="0.4">
      <c r="G744"/>
    </row>
    <row r="745" spans="7:7" ht="15" x14ac:dyDescent="0.4">
      <c r="G745"/>
    </row>
    <row r="746" spans="7:7" ht="15" x14ac:dyDescent="0.4">
      <c r="G746"/>
    </row>
    <row r="747" spans="7:7" ht="15" x14ac:dyDescent="0.4">
      <c r="G747"/>
    </row>
    <row r="748" spans="7:7" ht="15" x14ac:dyDescent="0.4">
      <c r="G748"/>
    </row>
    <row r="749" spans="7:7" ht="15" x14ac:dyDescent="0.4">
      <c r="G749"/>
    </row>
    <row r="750" spans="7:7" ht="15" x14ac:dyDescent="0.4">
      <c r="G750"/>
    </row>
    <row r="751" spans="7:7" ht="15" x14ac:dyDescent="0.4">
      <c r="G751"/>
    </row>
    <row r="752" spans="7:7" ht="15" x14ac:dyDescent="0.4">
      <c r="G752"/>
    </row>
    <row r="753" spans="7:7" ht="15" x14ac:dyDescent="0.4">
      <c r="G753"/>
    </row>
    <row r="754" spans="7:7" ht="15" x14ac:dyDescent="0.4">
      <c r="G754"/>
    </row>
    <row r="755" spans="7:7" ht="15" x14ac:dyDescent="0.4">
      <c r="G755"/>
    </row>
    <row r="756" spans="7:7" ht="15" x14ac:dyDescent="0.4">
      <c r="G756"/>
    </row>
    <row r="757" spans="7:7" ht="15" x14ac:dyDescent="0.4">
      <c r="G757"/>
    </row>
    <row r="758" spans="7:7" ht="15" x14ac:dyDescent="0.4">
      <c r="G758"/>
    </row>
    <row r="759" spans="7:7" ht="15" x14ac:dyDescent="0.4">
      <c r="G759"/>
    </row>
    <row r="760" spans="7:7" ht="15" x14ac:dyDescent="0.4">
      <c r="G760"/>
    </row>
    <row r="761" spans="7:7" ht="15" x14ac:dyDescent="0.4">
      <c r="G761"/>
    </row>
    <row r="762" spans="7:7" ht="15" x14ac:dyDescent="0.4">
      <c r="G762"/>
    </row>
    <row r="763" spans="7:7" ht="15" x14ac:dyDescent="0.4">
      <c r="G763"/>
    </row>
    <row r="764" spans="7:7" ht="15" x14ac:dyDescent="0.4">
      <c r="G764"/>
    </row>
    <row r="765" spans="7:7" ht="15" x14ac:dyDescent="0.4">
      <c r="G765"/>
    </row>
    <row r="766" spans="7:7" ht="15" x14ac:dyDescent="0.4">
      <c r="G766"/>
    </row>
    <row r="767" spans="7:7" ht="15" x14ac:dyDescent="0.4">
      <c r="G767"/>
    </row>
    <row r="768" spans="7:7" ht="15" x14ac:dyDescent="0.4">
      <c r="G768"/>
    </row>
    <row r="769" spans="7:7" ht="15" x14ac:dyDescent="0.4">
      <c r="G769"/>
    </row>
    <row r="770" spans="7:7" ht="15" x14ac:dyDescent="0.4">
      <c r="G770"/>
    </row>
    <row r="771" spans="7:7" ht="15" x14ac:dyDescent="0.4">
      <c r="G771"/>
    </row>
    <row r="772" spans="7:7" ht="15" x14ac:dyDescent="0.4">
      <c r="G772"/>
    </row>
    <row r="773" spans="7:7" ht="15" x14ac:dyDescent="0.4">
      <c r="G773"/>
    </row>
    <row r="774" spans="7:7" ht="15" x14ac:dyDescent="0.4">
      <c r="G774"/>
    </row>
    <row r="775" spans="7:7" ht="15" x14ac:dyDescent="0.4">
      <c r="G775"/>
    </row>
    <row r="776" spans="7:7" ht="15" x14ac:dyDescent="0.4">
      <c r="G776"/>
    </row>
    <row r="777" spans="7:7" ht="15" x14ac:dyDescent="0.4">
      <c r="G777"/>
    </row>
    <row r="778" spans="7:7" ht="15" x14ac:dyDescent="0.4">
      <c r="G778"/>
    </row>
    <row r="779" spans="7:7" ht="15" x14ac:dyDescent="0.4">
      <c r="G779"/>
    </row>
    <row r="780" spans="7:7" ht="15" x14ac:dyDescent="0.4">
      <c r="G780"/>
    </row>
    <row r="781" spans="7:7" ht="15" x14ac:dyDescent="0.4">
      <c r="G781"/>
    </row>
    <row r="782" spans="7:7" ht="15" x14ac:dyDescent="0.4">
      <c r="G782"/>
    </row>
    <row r="783" spans="7:7" ht="15" x14ac:dyDescent="0.4">
      <c r="G783"/>
    </row>
    <row r="784" spans="7:7" ht="15" x14ac:dyDescent="0.4">
      <c r="G784"/>
    </row>
    <row r="785" spans="7:7" ht="15" x14ac:dyDescent="0.4">
      <c r="G785"/>
    </row>
    <row r="786" spans="7:7" ht="15" x14ac:dyDescent="0.4">
      <c r="G786"/>
    </row>
    <row r="787" spans="7:7" ht="15" x14ac:dyDescent="0.4">
      <c r="G787"/>
    </row>
    <row r="788" spans="7:7" ht="15" x14ac:dyDescent="0.4">
      <c r="G788"/>
    </row>
    <row r="789" spans="7:7" ht="15" x14ac:dyDescent="0.4">
      <c r="G789"/>
    </row>
    <row r="790" spans="7:7" ht="15" x14ac:dyDescent="0.4">
      <c r="G790"/>
    </row>
    <row r="791" spans="7:7" ht="15" x14ac:dyDescent="0.4">
      <c r="G791"/>
    </row>
    <row r="792" spans="7:7" ht="15" x14ac:dyDescent="0.4">
      <c r="G792"/>
    </row>
    <row r="793" spans="7:7" ht="15" x14ac:dyDescent="0.4">
      <c r="G793"/>
    </row>
    <row r="794" spans="7:7" ht="15" x14ac:dyDescent="0.4">
      <c r="G794"/>
    </row>
    <row r="795" spans="7:7" ht="15" x14ac:dyDescent="0.4">
      <c r="G795"/>
    </row>
    <row r="796" spans="7:7" ht="15" x14ac:dyDescent="0.4">
      <c r="G796"/>
    </row>
    <row r="797" spans="7:7" ht="15" x14ac:dyDescent="0.4">
      <c r="G797"/>
    </row>
    <row r="798" spans="7:7" ht="15" x14ac:dyDescent="0.4">
      <c r="G798"/>
    </row>
    <row r="799" spans="7:7" ht="15" x14ac:dyDescent="0.4">
      <c r="G799"/>
    </row>
    <row r="800" spans="7:7" ht="15" x14ac:dyDescent="0.4">
      <c r="G800"/>
    </row>
    <row r="801" spans="7:7" ht="15" x14ac:dyDescent="0.4">
      <c r="G801"/>
    </row>
    <row r="802" spans="7:7" ht="15" x14ac:dyDescent="0.4">
      <c r="G802"/>
    </row>
    <row r="803" spans="7:7" ht="15" x14ac:dyDescent="0.4">
      <c r="G803"/>
    </row>
    <row r="804" spans="7:7" ht="15" x14ac:dyDescent="0.4">
      <c r="G804"/>
    </row>
    <row r="805" spans="7:7" ht="15" x14ac:dyDescent="0.4">
      <c r="G805"/>
    </row>
    <row r="806" spans="7:7" ht="15" x14ac:dyDescent="0.4">
      <c r="G806"/>
    </row>
    <row r="807" spans="7:7" ht="15" x14ac:dyDescent="0.4">
      <c r="G807"/>
    </row>
    <row r="808" spans="7:7" ht="15" x14ac:dyDescent="0.4">
      <c r="G808"/>
    </row>
    <row r="809" spans="7:7" ht="15" x14ac:dyDescent="0.4">
      <c r="G809"/>
    </row>
    <row r="810" spans="7:7" ht="15" x14ac:dyDescent="0.4">
      <c r="G810"/>
    </row>
    <row r="811" spans="7:7" ht="15" x14ac:dyDescent="0.4">
      <c r="G811"/>
    </row>
    <row r="812" spans="7:7" ht="15" x14ac:dyDescent="0.4">
      <c r="G812"/>
    </row>
    <row r="813" spans="7:7" ht="15" x14ac:dyDescent="0.4">
      <c r="G813"/>
    </row>
    <row r="814" spans="7:7" ht="15" x14ac:dyDescent="0.4">
      <c r="G814"/>
    </row>
    <row r="815" spans="7:7" ht="15" x14ac:dyDescent="0.4">
      <c r="G815"/>
    </row>
    <row r="816" spans="7:7" ht="15" x14ac:dyDescent="0.4">
      <c r="G816"/>
    </row>
    <row r="817" spans="7:7" ht="15" x14ac:dyDescent="0.4">
      <c r="G817"/>
    </row>
    <row r="818" spans="7:7" ht="15" x14ac:dyDescent="0.4">
      <c r="G818"/>
    </row>
    <row r="819" spans="7:7" ht="15" x14ac:dyDescent="0.4">
      <c r="G819"/>
    </row>
    <row r="820" spans="7:7" ht="15" x14ac:dyDescent="0.4">
      <c r="G820"/>
    </row>
    <row r="821" spans="7:7" ht="15" x14ac:dyDescent="0.4">
      <c r="G821"/>
    </row>
    <row r="822" spans="7:7" ht="15" x14ac:dyDescent="0.4">
      <c r="G822"/>
    </row>
    <row r="823" spans="7:7" ht="15" x14ac:dyDescent="0.4">
      <c r="G823"/>
    </row>
    <row r="824" spans="7:7" ht="15" x14ac:dyDescent="0.4">
      <c r="G824"/>
    </row>
    <row r="825" spans="7:7" ht="15" x14ac:dyDescent="0.4">
      <c r="G825"/>
    </row>
    <row r="826" spans="7:7" ht="15" x14ac:dyDescent="0.4">
      <c r="G826"/>
    </row>
    <row r="827" spans="7:7" ht="15" x14ac:dyDescent="0.4">
      <c r="G827"/>
    </row>
    <row r="828" spans="7:7" ht="15" x14ac:dyDescent="0.4">
      <c r="G828"/>
    </row>
    <row r="829" spans="7:7" ht="15" x14ac:dyDescent="0.4">
      <c r="G829"/>
    </row>
    <row r="830" spans="7:7" ht="15" x14ac:dyDescent="0.4">
      <c r="G830"/>
    </row>
    <row r="831" spans="7:7" ht="15" x14ac:dyDescent="0.4">
      <c r="G831"/>
    </row>
    <row r="832" spans="7:7" ht="15" x14ac:dyDescent="0.4">
      <c r="G832"/>
    </row>
    <row r="833" spans="7:7" ht="15" x14ac:dyDescent="0.4">
      <c r="G833"/>
    </row>
    <row r="834" spans="7:7" ht="15" x14ac:dyDescent="0.4">
      <c r="G834"/>
    </row>
    <row r="835" spans="7:7" ht="15" x14ac:dyDescent="0.4">
      <c r="G835"/>
    </row>
    <row r="836" spans="7:7" ht="15" x14ac:dyDescent="0.4">
      <c r="G836"/>
    </row>
    <row r="837" spans="7:7" ht="15" x14ac:dyDescent="0.4">
      <c r="G837"/>
    </row>
    <row r="838" spans="7:7" ht="15" x14ac:dyDescent="0.4">
      <c r="G838"/>
    </row>
    <row r="839" spans="7:7" ht="15" x14ac:dyDescent="0.4">
      <c r="G839"/>
    </row>
    <row r="840" spans="7:7" ht="15" x14ac:dyDescent="0.4">
      <c r="G840"/>
    </row>
    <row r="841" spans="7:7" ht="15" x14ac:dyDescent="0.4">
      <c r="G841"/>
    </row>
    <row r="842" spans="7:7" ht="15" x14ac:dyDescent="0.4">
      <c r="G842"/>
    </row>
    <row r="843" spans="7:7" ht="15" x14ac:dyDescent="0.4">
      <c r="G843"/>
    </row>
    <row r="844" spans="7:7" ht="15" x14ac:dyDescent="0.4">
      <c r="G844"/>
    </row>
    <row r="845" spans="7:7" ht="15" x14ac:dyDescent="0.4">
      <c r="G845"/>
    </row>
    <row r="846" spans="7:7" ht="15" x14ac:dyDescent="0.4">
      <c r="G846"/>
    </row>
    <row r="847" spans="7:7" ht="15" x14ac:dyDescent="0.4">
      <c r="G847"/>
    </row>
    <row r="848" spans="7:7" ht="15" x14ac:dyDescent="0.4">
      <c r="G848"/>
    </row>
    <row r="849" spans="7:7" ht="15" x14ac:dyDescent="0.4">
      <c r="G849"/>
    </row>
    <row r="850" spans="7:7" ht="15" x14ac:dyDescent="0.4">
      <c r="G850"/>
    </row>
    <row r="851" spans="7:7" ht="15" x14ac:dyDescent="0.4">
      <c r="G851"/>
    </row>
    <row r="852" spans="7:7" ht="15" x14ac:dyDescent="0.4">
      <c r="G852"/>
    </row>
    <row r="853" spans="7:7" ht="15" x14ac:dyDescent="0.4">
      <c r="G853"/>
    </row>
    <row r="854" spans="7:7" ht="15" x14ac:dyDescent="0.4">
      <c r="G854"/>
    </row>
    <row r="855" spans="7:7" ht="15" x14ac:dyDescent="0.4">
      <c r="G855"/>
    </row>
    <row r="856" spans="7:7" ht="15" x14ac:dyDescent="0.4">
      <c r="G856"/>
    </row>
    <row r="857" spans="7:7" ht="15" x14ac:dyDescent="0.4">
      <c r="G857"/>
    </row>
    <row r="858" spans="7:7" ht="15" x14ac:dyDescent="0.4">
      <c r="G858"/>
    </row>
    <row r="859" spans="7:7" ht="15" x14ac:dyDescent="0.4">
      <c r="G859"/>
    </row>
    <row r="860" spans="7:7" ht="15" x14ac:dyDescent="0.4">
      <c r="G860"/>
    </row>
    <row r="861" spans="7:7" ht="15" x14ac:dyDescent="0.4">
      <c r="G861"/>
    </row>
    <row r="862" spans="7:7" ht="15" x14ac:dyDescent="0.4">
      <c r="G862"/>
    </row>
    <row r="863" spans="7:7" ht="15" x14ac:dyDescent="0.4">
      <c r="G863"/>
    </row>
    <row r="864" spans="7:7" ht="15" x14ac:dyDescent="0.4">
      <c r="G864"/>
    </row>
    <row r="865" spans="7:7" ht="15" x14ac:dyDescent="0.4">
      <c r="G865"/>
    </row>
    <row r="866" spans="7:7" ht="15" x14ac:dyDescent="0.4">
      <c r="G866"/>
    </row>
    <row r="867" spans="7:7" ht="15" x14ac:dyDescent="0.4">
      <c r="G867"/>
    </row>
    <row r="868" spans="7:7" ht="15" x14ac:dyDescent="0.4">
      <c r="G868"/>
    </row>
    <row r="869" spans="7:7" ht="15" x14ac:dyDescent="0.4">
      <c r="G869"/>
    </row>
    <row r="870" spans="7:7" ht="15" x14ac:dyDescent="0.4">
      <c r="G870"/>
    </row>
    <row r="871" spans="7:7" ht="15" x14ac:dyDescent="0.4">
      <c r="G871"/>
    </row>
    <row r="872" spans="7:7" ht="15" x14ac:dyDescent="0.4">
      <c r="G872"/>
    </row>
    <row r="873" spans="7:7" ht="15" x14ac:dyDescent="0.4">
      <c r="G873"/>
    </row>
    <row r="874" spans="7:7" ht="15" x14ac:dyDescent="0.4">
      <c r="G874"/>
    </row>
    <row r="875" spans="7:7" ht="15" x14ac:dyDescent="0.4">
      <c r="G875"/>
    </row>
    <row r="876" spans="7:7" ht="15" x14ac:dyDescent="0.4">
      <c r="G876"/>
    </row>
    <row r="877" spans="7:7" ht="15" x14ac:dyDescent="0.4">
      <c r="G877"/>
    </row>
    <row r="878" spans="7:7" ht="15" x14ac:dyDescent="0.4">
      <c r="G878"/>
    </row>
    <row r="879" spans="7:7" ht="15" x14ac:dyDescent="0.4">
      <c r="G879"/>
    </row>
    <row r="880" spans="7:7" ht="15" x14ac:dyDescent="0.4">
      <c r="G880"/>
    </row>
    <row r="881" spans="7:7" ht="15" x14ac:dyDescent="0.4">
      <c r="G881"/>
    </row>
    <row r="882" spans="7:7" ht="15" x14ac:dyDescent="0.4">
      <c r="G882"/>
    </row>
    <row r="883" spans="7:7" ht="15" x14ac:dyDescent="0.4">
      <c r="G883"/>
    </row>
    <row r="884" spans="7:7" ht="15" x14ac:dyDescent="0.4">
      <c r="G884"/>
    </row>
    <row r="885" spans="7:7" ht="15" x14ac:dyDescent="0.4">
      <c r="G885"/>
    </row>
    <row r="886" spans="7:7" ht="15" x14ac:dyDescent="0.4">
      <c r="G886"/>
    </row>
    <row r="887" spans="7:7" ht="15" x14ac:dyDescent="0.4">
      <c r="G887"/>
    </row>
    <row r="888" spans="7:7" ht="15" x14ac:dyDescent="0.4">
      <c r="G888"/>
    </row>
    <row r="889" spans="7:7" ht="15" x14ac:dyDescent="0.4">
      <c r="G889"/>
    </row>
    <row r="890" spans="7:7" ht="15" x14ac:dyDescent="0.4">
      <c r="G890"/>
    </row>
    <row r="891" spans="7:7" ht="15" x14ac:dyDescent="0.4">
      <c r="G891"/>
    </row>
    <row r="892" spans="7:7" ht="15" x14ac:dyDescent="0.4">
      <c r="G892"/>
    </row>
    <row r="893" spans="7:7" ht="15" x14ac:dyDescent="0.4">
      <c r="G893"/>
    </row>
    <row r="894" spans="7:7" ht="15" x14ac:dyDescent="0.4">
      <c r="G894"/>
    </row>
    <row r="895" spans="7:7" ht="15" x14ac:dyDescent="0.4">
      <c r="G895"/>
    </row>
    <row r="896" spans="7:7" ht="15" x14ac:dyDescent="0.4">
      <c r="G896"/>
    </row>
    <row r="897" spans="7:7" ht="15" x14ac:dyDescent="0.4">
      <c r="G897"/>
    </row>
    <row r="898" spans="7:7" ht="15" x14ac:dyDescent="0.4">
      <c r="G898"/>
    </row>
    <row r="899" spans="7:7" ht="15" x14ac:dyDescent="0.4">
      <c r="G899"/>
    </row>
    <row r="900" spans="7:7" ht="15" x14ac:dyDescent="0.4">
      <c r="G900"/>
    </row>
    <row r="901" spans="7:7" ht="15" x14ac:dyDescent="0.4">
      <c r="G901"/>
    </row>
    <row r="902" spans="7:7" ht="15" x14ac:dyDescent="0.4">
      <c r="G902"/>
    </row>
    <row r="903" spans="7:7" ht="15" x14ac:dyDescent="0.4">
      <c r="G903"/>
    </row>
    <row r="904" spans="7:7" ht="15" x14ac:dyDescent="0.4">
      <c r="G904"/>
    </row>
    <row r="905" spans="7:7" ht="15" x14ac:dyDescent="0.4">
      <c r="G905"/>
    </row>
    <row r="906" spans="7:7" ht="15" x14ac:dyDescent="0.4">
      <c r="G906"/>
    </row>
    <row r="907" spans="7:7" ht="15" x14ac:dyDescent="0.4">
      <c r="G907"/>
    </row>
    <row r="908" spans="7:7" ht="15" x14ac:dyDescent="0.4">
      <c r="G908"/>
    </row>
    <row r="909" spans="7:7" ht="15" x14ac:dyDescent="0.4">
      <c r="G909"/>
    </row>
    <row r="910" spans="7:7" ht="15" x14ac:dyDescent="0.4">
      <c r="G910"/>
    </row>
    <row r="911" spans="7:7" ht="15" x14ac:dyDescent="0.4">
      <c r="G911"/>
    </row>
    <row r="912" spans="7:7" ht="15" x14ac:dyDescent="0.4">
      <c r="G912"/>
    </row>
    <row r="913" spans="7:7" ht="15" x14ac:dyDescent="0.4">
      <c r="G913"/>
    </row>
    <row r="914" spans="7:7" ht="15" x14ac:dyDescent="0.4">
      <c r="G914"/>
    </row>
    <row r="915" spans="7:7" ht="15" x14ac:dyDescent="0.4">
      <c r="G915"/>
    </row>
    <row r="916" spans="7:7" ht="15" x14ac:dyDescent="0.4">
      <c r="G916"/>
    </row>
    <row r="917" spans="7:7" ht="15" x14ac:dyDescent="0.4">
      <c r="G917"/>
    </row>
    <row r="918" spans="7:7" ht="15" x14ac:dyDescent="0.4">
      <c r="G918"/>
    </row>
    <row r="919" spans="7:7" ht="15" x14ac:dyDescent="0.4">
      <c r="G919"/>
    </row>
    <row r="920" spans="7:7" ht="15" x14ac:dyDescent="0.4">
      <c r="G920"/>
    </row>
    <row r="921" spans="7:7" ht="15" x14ac:dyDescent="0.4">
      <c r="G921"/>
    </row>
    <row r="922" spans="7:7" ht="15" x14ac:dyDescent="0.4">
      <c r="G922"/>
    </row>
    <row r="923" spans="7:7" ht="15" x14ac:dyDescent="0.4">
      <c r="G923"/>
    </row>
    <row r="924" spans="7:7" ht="15" x14ac:dyDescent="0.4">
      <c r="G924"/>
    </row>
    <row r="925" spans="7:7" ht="15" x14ac:dyDescent="0.4">
      <c r="G925"/>
    </row>
    <row r="926" spans="7:7" ht="15" x14ac:dyDescent="0.4">
      <c r="G926"/>
    </row>
    <row r="927" spans="7:7" ht="15" x14ac:dyDescent="0.4">
      <c r="G927"/>
    </row>
    <row r="928" spans="7:7" ht="15" x14ac:dyDescent="0.4">
      <c r="G928"/>
    </row>
    <row r="929" spans="7:7" ht="15" x14ac:dyDescent="0.4">
      <c r="G929"/>
    </row>
    <row r="930" spans="7:7" ht="15" x14ac:dyDescent="0.4">
      <c r="G930"/>
    </row>
    <row r="931" spans="7:7" ht="15" x14ac:dyDescent="0.4">
      <c r="G931"/>
    </row>
    <row r="932" spans="7:7" ht="15" x14ac:dyDescent="0.4">
      <c r="G932"/>
    </row>
    <row r="933" spans="7:7" ht="15" x14ac:dyDescent="0.4">
      <c r="G933"/>
    </row>
    <row r="934" spans="7:7" ht="15" x14ac:dyDescent="0.4">
      <c r="G934"/>
    </row>
    <row r="935" spans="7:7" ht="15" x14ac:dyDescent="0.4">
      <c r="G935"/>
    </row>
    <row r="936" spans="7:7" ht="15" x14ac:dyDescent="0.4">
      <c r="G936"/>
    </row>
    <row r="937" spans="7:7" ht="15" x14ac:dyDescent="0.4">
      <c r="G937"/>
    </row>
    <row r="938" spans="7:7" ht="15" x14ac:dyDescent="0.4">
      <c r="G938"/>
    </row>
    <row r="939" spans="7:7" ht="15" x14ac:dyDescent="0.4">
      <c r="G939"/>
    </row>
    <row r="940" spans="7:7" ht="15" x14ac:dyDescent="0.4">
      <c r="G940"/>
    </row>
    <row r="941" spans="7:7" ht="15" x14ac:dyDescent="0.4">
      <c r="G941"/>
    </row>
    <row r="942" spans="7:7" ht="15" x14ac:dyDescent="0.4">
      <c r="G942"/>
    </row>
    <row r="943" spans="7:7" ht="15" x14ac:dyDescent="0.4">
      <c r="G943"/>
    </row>
    <row r="944" spans="7:7" ht="15" x14ac:dyDescent="0.4">
      <c r="G944"/>
    </row>
    <row r="945" spans="7:7" ht="15" x14ac:dyDescent="0.4">
      <c r="G945"/>
    </row>
    <row r="946" spans="7:7" ht="15" x14ac:dyDescent="0.4">
      <c r="G946"/>
    </row>
    <row r="947" spans="7:7" ht="15" x14ac:dyDescent="0.4">
      <c r="G947"/>
    </row>
    <row r="948" spans="7:7" ht="15" x14ac:dyDescent="0.4">
      <c r="G948"/>
    </row>
    <row r="949" spans="7:7" ht="15" x14ac:dyDescent="0.4">
      <c r="G949"/>
    </row>
    <row r="950" spans="7:7" ht="15" x14ac:dyDescent="0.4">
      <c r="G950"/>
    </row>
    <row r="951" spans="7:7" ht="15" x14ac:dyDescent="0.4">
      <c r="G951"/>
    </row>
    <row r="952" spans="7:7" ht="15" x14ac:dyDescent="0.4">
      <c r="G952"/>
    </row>
    <row r="953" spans="7:7" ht="15" x14ac:dyDescent="0.4">
      <c r="G953"/>
    </row>
    <row r="954" spans="7:7" ht="15" x14ac:dyDescent="0.4">
      <c r="G954"/>
    </row>
    <row r="955" spans="7:7" ht="15" x14ac:dyDescent="0.4">
      <c r="G955"/>
    </row>
    <row r="956" spans="7:7" ht="15" x14ac:dyDescent="0.4">
      <c r="G956"/>
    </row>
    <row r="957" spans="7:7" ht="15" x14ac:dyDescent="0.4">
      <c r="G957"/>
    </row>
    <row r="958" spans="7:7" ht="15" x14ac:dyDescent="0.4">
      <c r="G958"/>
    </row>
    <row r="959" spans="7:7" ht="15" x14ac:dyDescent="0.4">
      <c r="G959"/>
    </row>
    <row r="960" spans="7:7" ht="15" x14ac:dyDescent="0.4">
      <c r="G960"/>
    </row>
    <row r="961" spans="7:7" ht="15" x14ac:dyDescent="0.4">
      <c r="G961"/>
    </row>
    <row r="962" spans="7:7" ht="15" x14ac:dyDescent="0.4">
      <c r="G962"/>
    </row>
    <row r="963" spans="7:7" ht="15" x14ac:dyDescent="0.4">
      <c r="G963"/>
    </row>
    <row r="964" spans="7:7" ht="15" x14ac:dyDescent="0.4">
      <c r="G964"/>
    </row>
    <row r="965" spans="7:7" ht="15" x14ac:dyDescent="0.4">
      <c r="G965"/>
    </row>
    <row r="966" spans="7:7" ht="15" x14ac:dyDescent="0.4">
      <c r="G966"/>
    </row>
    <row r="967" spans="7:7" ht="15" x14ac:dyDescent="0.4">
      <c r="G967"/>
    </row>
    <row r="968" spans="7:7" ht="15" x14ac:dyDescent="0.4">
      <c r="G968"/>
    </row>
    <row r="969" spans="7:7" ht="15" x14ac:dyDescent="0.4">
      <c r="G969"/>
    </row>
    <row r="970" spans="7:7" ht="15" x14ac:dyDescent="0.4">
      <c r="G970"/>
    </row>
    <row r="971" spans="7:7" ht="15" x14ac:dyDescent="0.4">
      <c r="G971"/>
    </row>
    <row r="972" spans="7:7" ht="15" x14ac:dyDescent="0.4">
      <c r="G972"/>
    </row>
    <row r="973" spans="7:7" ht="15" x14ac:dyDescent="0.4">
      <c r="G973"/>
    </row>
    <row r="974" spans="7:7" ht="15" x14ac:dyDescent="0.4">
      <c r="G974"/>
    </row>
    <row r="975" spans="7:7" ht="15" x14ac:dyDescent="0.4">
      <c r="G975"/>
    </row>
    <row r="976" spans="7:7" ht="15" x14ac:dyDescent="0.4">
      <c r="G976"/>
    </row>
    <row r="977" spans="7:7" ht="15" x14ac:dyDescent="0.4">
      <c r="G977"/>
    </row>
    <row r="978" spans="7:7" ht="15" x14ac:dyDescent="0.4">
      <c r="G978"/>
    </row>
    <row r="979" spans="7:7" ht="15" x14ac:dyDescent="0.4">
      <c r="G979"/>
    </row>
    <row r="980" spans="7:7" ht="15" x14ac:dyDescent="0.4">
      <c r="G980"/>
    </row>
    <row r="981" spans="7:7" ht="15" x14ac:dyDescent="0.4">
      <c r="G981"/>
    </row>
    <row r="982" spans="7:7" ht="15" x14ac:dyDescent="0.4">
      <c r="G982"/>
    </row>
    <row r="983" spans="7:7" ht="15" x14ac:dyDescent="0.4">
      <c r="G983"/>
    </row>
    <row r="984" spans="7:7" ht="15" x14ac:dyDescent="0.4">
      <c r="G984"/>
    </row>
    <row r="985" spans="7:7" ht="15" x14ac:dyDescent="0.4">
      <c r="G985"/>
    </row>
    <row r="986" spans="7:7" ht="15" x14ac:dyDescent="0.4">
      <c r="G986"/>
    </row>
    <row r="987" spans="7:7" ht="15" x14ac:dyDescent="0.4">
      <c r="G987"/>
    </row>
    <row r="988" spans="7:7" ht="15" x14ac:dyDescent="0.4">
      <c r="G988"/>
    </row>
    <row r="989" spans="7:7" ht="15" x14ac:dyDescent="0.4">
      <c r="G989"/>
    </row>
    <row r="990" spans="7:7" ht="15" x14ac:dyDescent="0.4">
      <c r="G990"/>
    </row>
    <row r="991" spans="7:7" ht="15" x14ac:dyDescent="0.4">
      <c r="G991"/>
    </row>
    <row r="992" spans="7:7" ht="15" x14ac:dyDescent="0.4">
      <c r="G992"/>
    </row>
    <row r="993" spans="7:7" ht="15" x14ac:dyDescent="0.4">
      <c r="G993"/>
    </row>
    <row r="994" spans="7:7" ht="15" x14ac:dyDescent="0.4">
      <c r="G994"/>
    </row>
    <row r="995" spans="7:7" ht="15" x14ac:dyDescent="0.4">
      <c r="G995"/>
    </row>
    <row r="996" spans="7:7" ht="15" x14ac:dyDescent="0.4">
      <c r="G996"/>
    </row>
    <row r="997" spans="7:7" ht="15" x14ac:dyDescent="0.4">
      <c r="G997"/>
    </row>
    <row r="998" spans="7:7" ht="15" x14ac:dyDescent="0.4">
      <c r="G998"/>
    </row>
    <row r="999" spans="7:7" ht="15" x14ac:dyDescent="0.4">
      <c r="G999"/>
    </row>
    <row r="1000" spans="7:7" ht="15" x14ac:dyDescent="0.4">
      <c r="G1000"/>
    </row>
    <row r="1001" spans="7:7" ht="15" x14ac:dyDescent="0.4">
      <c r="G1001"/>
    </row>
    <row r="1002" spans="7:7" ht="15" x14ac:dyDescent="0.4">
      <c r="G1002"/>
    </row>
    <row r="1003" spans="7:7" ht="15" x14ac:dyDescent="0.4">
      <c r="G1003"/>
    </row>
    <row r="1004" spans="7:7" ht="15" x14ac:dyDescent="0.4">
      <c r="G1004"/>
    </row>
    <row r="1005" spans="7:7" ht="15" x14ac:dyDescent="0.4">
      <c r="G1005"/>
    </row>
    <row r="1006" spans="7:7" ht="15" x14ac:dyDescent="0.4">
      <c r="G1006"/>
    </row>
    <row r="1007" spans="7:7" ht="15" x14ac:dyDescent="0.4">
      <c r="G1007"/>
    </row>
    <row r="1008" spans="7:7" ht="15" x14ac:dyDescent="0.4">
      <c r="G1008"/>
    </row>
    <row r="1009" spans="7:7" ht="15" x14ac:dyDescent="0.4">
      <c r="G1009"/>
    </row>
    <row r="1010" spans="7:7" ht="15" x14ac:dyDescent="0.4">
      <c r="G1010"/>
    </row>
    <row r="1011" spans="7:7" ht="15" x14ac:dyDescent="0.4">
      <c r="G1011"/>
    </row>
    <row r="1012" spans="7:7" ht="15" x14ac:dyDescent="0.4">
      <c r="G1012"/>
    </row>
    <row r="1013" spans="7:7" ht="15" x14ac:dyDescent="0.4">
      <c r="G1013"/>
    </row>
    <row r="1014" spans="7:7" ht="15" x14ac:dyDescent="0.4">
      <c r="G1014"/>
    </row>
    <row r="1015" spans="7:7" ht="15" x14ac:dyDescent="0.4">
      <c r="G1015"/>
    </row>
    <row r="1016" spans="7:7" ht="15" x14ac:dyDescent="0.4">
      <c r="G1016"/>
    </row>
    <row r="1017" spans="7:7" ht="15" x14ac:dyDescent="0.4">
      <c r="G1017"/>
    </row>
    <row r="1018" spans="7:7" ht="15" x14ac:dyDescent="0.4">
      <c r="G1018"/>
    </row>
    <row r="1019" spans="7:7" ht="15" x14ac:dyDescent="0.4">
      <c r="G1019"/>
    </row>
    <row r="1020" spans="7:7" ht="15" x14ac:dyDescent="0.4">
      <c r="G1020"/>
    </row>
    <row r="1021" spans="7:7" ht="15" x14ac:dyDescent="0.4">
      <c r="G1021"/>
    </row>
    <row r="1022" spans="7:7" ht="15" x14ac:dyDescent="0.4">
      <c r="G1022"/>
    </row>
    <row r="1023" spans="7:7" ht="15" x14ac:dyDescent="0.4">
      <c r="G1023"/>
    </row>
    <row r="1024" spans="7:7" ht="15" x14ac:dyDescent="0.4">
      <c r="G1024"/>
    </row>
    <row r="1025" spans="7:7" ht="15" x14ac:dyDescent="0.4">
      <c r="G1025"/>
    </row>
    <row r="1026" spans="7:7" ht="15" x14ac:dyDescent="0.4">
      <c r="G1026"/>
    </row>
    <row r="1027" spans="7:7" ht="15" x14ac:dyDescent="0.4">
      <c r="G1027"/>
    </row>
    <row r="1028" spans="7:7" ht="15" x14ac:dyDescent="0.4">
      <c r="G1028"/>
    </row>
    <row r="1029" spans="7:7" ht="15" x14ac:dyDescent="0.4">
      <c r="G1029"/>
    </row>
    <row r="1030" spans="7:7" ht="15" x14ac:dyDescent="0.4">
      <c r="G1030"/>
    </row>
    <row r="1031" spans="7:7" ht="15" x14ac:dyDescent="0.4">
      <c r="G1031"/>
    </row>
    <row r="1032" spans="7:7" ht="15" x14ac:dyDescent="0.4">
      <c r="G1032"/>
    </row>
    <row r="1033" spans="7:7" ht="15" x14ac:dyDescent="0.4">
      <c r="G1033"/>
    </row>
    <row r="1034" spans="7:7" ht="15" x14ac:dyDescent="0.4">
      <c r="G1034"/>
    </row>
    <row r="1035" spans="7:7" ht="15" x14ac:dyDescent="0.4">
      <c r="G1035"/>
    </row>
    <row r="1036" spans="7:7" ht="15" x14ac:dyDescent="0.4">
      <c r="G1036"/>
    </row>
    <row r="1037" spans="7:7" ht="15" x14ac:dyDescent="0.4">
      <c r="G1037"/>
    </row>
    <row r="1038" spans="7:7" ht="15" x14ac:dyDescent="0.4">
      <c r="G1038"/>
    </row>
    <row r="1039" spans="7:7" ht="15" x14ac:dyDescent="0.4">
      <c r="G1039"/>
    </row>
    <row r="1040" spans="7:7" ht="15" x14ac:dyDescent="0.4">
      <c r="G1040"/>
    </row>
    <row r="1041" spans="7:7" ht="15" x14ac:dyDescent="0.4">
      <c r="G1041"/>
    </row>
    <row r="1042" spans="7:7" ht="15" x14ac:dyDescent="0.4">
      <c r="G1042"/>
    </row>
    <row r="1043" spans="7:7" ht="15" x14ac:dyDescent="0.4">
      <c r="G1043"/>
    </row>
    <row r="1044" spans="7:7" ht="15" x14ac:dyDescent="0.4">
      <c r="G1044"/>
    </row>
    <row r="1045" spans="7:7" ht="15" x14ac:dyDescent="0.4">
      <c r="G1045"/>
    </row>
    <row r="1046" spans="7:7" ht="15" x14ac:dyDescent="0.4">
      <c r="G1046"/>
    </row>
    <row r="1047" spans="7:7" ht="15" x14ac:dyDescent="0.4">
      <c r="G1047"/>
    </row>
    <row r="1048" spans="7:7" ht="15" x14ac:dyDescent="0.4">
      <c r="G1048"/>
    </row>
    <row r="1049" spans="7:7" ht="15" x14ac:dyDescent="0.4">
      <c r="G1049"/>
    </row>
    <row r="1050" spans="7:7" ht="15" x14ac:dyDescent="0.4">
      <c r="G1050"/>
    </row>
    <row r="1051" spans="7:7" ht="15" x14ac:dyDescent="0.4">
      <c r="G1051"/>
    </row>
    <row r="1052" spans="7:7" ht="15" x14ac:dyDescent="0.4">
      <c r="G1052"/>
    </row>
    <row r="1053" spans="7:7" ht="15" x14ac:dyDescent="0.4">
      <c r="G1053"/>
    </row>
    <row r="1054" spans="7:7" ht="15" x14ac:dyDescent="0.4">
      <c r="G1054"/>
    </row>
    <row r="1055" spans="7:7" ht="15" x14ac:dyDescent="0.4">
      <c r="G1055"/>
    </row>
    <row r="1056" spans="7:7" ht="15" x14ac:dyDescent="0.4">
      <c r="G1056"/>
    </row>
    <row r="1057" spans="7:7" ht="15" x14ac:dyDescent="0.4">
      <c r="G1057"/>
    </row>
    <row r="1058" spans="7:7" ht="15" x14ac:dyDescent="0.4">
      <c r="G1058"/>
    </row>
    <row r="1059" spans="7:7" ht="15" x14ac:dyDescent="0.4">
      <c r="G1059"/>
    </row>
    <row r="1060" spans="7:7" ht="15" x14ac:dyDescent="0.4">
      <c r="G1060"/>
    </row>
    <row r="1061" spans="7:7" ht="15" x14ac:dyDescent="0.4">
      <c r="G1061"/>
    </row>
    <row r="1062" spans="7:7" ht="15" x14ac:dyDescent="0.4">
      <c r="G1062"/>
    </row>
    <row r="1063" spans="7:7" ht="15" x14ac:dyDescent="0.4">
      <c r="G1063"/>
    </row>
    <row r="1064" spans="7:7" ht="15" x14ac:dyDescent="0.4">
      <c r="G1064"/>
    </row>
    <row r="1065" spans="7:7" ht="15" x14ac:dyDescent="0.4">
      <c r="G1065"/>
    </row>
    <row r="1066" spans="7:7" ht="15" x14ac:dyDescent="0.4">
      <c r="G1066"/>
    </row>
    <row r="1067" spans="7:7" ht="15" x14ac:dyDescent="0.4">
      <c r="G1067"/>
    </row>
    <row r="1068" spans="7:7" ht="15" x14ac:dyDescent="0.4">
      <c r="G1068"/>
    </row>
    <row r="1069" spans="7:7" ht="15" x14ac:dyDescent="0.4">
      <c r="G1069"/>
    </row>
    <row r="1070" spans="7:7" ht="15" x14ac:dyDescent="0.4">
      <c r="G1070"/>
    </row>
    <row r="1071" spans="7:7" ht="15" x14ac:dyDescent="0.4">
      <c r="G1071"/>
    </row>
    <row r="1072" spans="7:7" ht="15" x14ac:dyDescent="0.4">
      <c r="G1072"/>
    </row>
    <row r="1073" spans="7:7" ht="15" x14ac:dyDescent="0.4">
      <c r="G1073"/>
    </row>
    <row r="1074" spans="7:7" ht="15" x14ac:dyDescent="0.4">
      <c r="G1074"/>
    </row>
    <row r="1075" spans="7:7" ht="15" x14ac:dyDescent="0.4">
      <c r="G1075"/>
    </row>
    <row r="1076" spans="7:7" ht="15" x14ac:dyDescent="0.4">
      <c r="G1076"/>
    </row>
    <row r="1077" spans="7:7" ht="15" x14ac:dyDescent="0.4">
      <c r="G1077"/>
    </row>
    <row r="1078" spans="7:7" ht="15" x14ac:dyDescent="0.4">
      <c r="G1078"/>
    </row>
    <row r="1079" spans="7:7" ht="15" x14ac:dyDescent="0.4">
      <c r="G1079"/>
    </row>
    <row r="1080" spans="7:7" ht="15" x14ac:dyDescent="0.4">
      <c r="G1080"/>
    </row>
    <row r="1081" spans="7:7" ht="15" x14ac:dyDescent="0.4">
      <c r="G1081"/>
    </row>
    <row r="1082" spans="7:7" ht="15" x14ac:dyDescent="0.4">
      <c r="G1082"/>
    </row>
    <row r="1083" spans="7:7" ht="15" x14ac:dyDescent="0.4">
      <c r="G1083"/>
    </row>
    <row r="1084" spans="7:7" ht="15" x14ac:dyDescent="0.4">
      <c r="G1084"/>
    </row>
    <row r="1085" spans="7:7" ht="15" x14ac:dyDescent="0.4">
      <c r="G1085"/>
    </row>
    <row r="1086" spans="7:7" ht="15" x14ac:dyDescent="0.4">
      <c r="G1086"/>
    </row>
    <row r="1087" spans="7:7" ht="15" x14ac:dyDescent="0.4">
      <c r="G1087"/>
    </row>
    <row r="1088" spans="7:7" ht="15" x14ac:dyDescent="0.4">
      <c r="G1088"/>
    </row>
    <row r="1089" spans="7:7" ht="15" x14ac:dyDescent="0.4">
      <c r="G1089"/>
    </row>
    <row r="1090" spans="7:7" ht="15" x14ac:dyDescent="0.4">
      <c r="G1090"/>
    </row>
    <row r="1091" spans="7:7" ht="15" x14ac:dyDescent="0.4">
      <c r="G1091"/>
    </row>
    <row r="1092" spans="7:7" ht="15" x14ac:dyDescent="0.4">
      <c r="G1092"/>
    </row>
    <row r="1093" spans="7:7" ht="15" x14ac:dyDescent="0.4">
      <c r="G1093"/>
    </row>
    <row r="1094" spans="7:7" ht="15" x14ac:dyDescent="0.4">
      <c r="G1094"/>
    </row>
    <row r="1095" spans="7:7" ht="15" x14ac:dyDescent="0.4">
      <c r="G1095"/>
    </row>
    <row r="1096" spans="7:7" ht="15" x14ac:dyDescent="0.4">
      <c r="G1096"/>
    </row>
    <row r="1097" spans="7:7" ht="15" x14ac:dyDescent="0.4">
      <c r="G1097"/>
    </row>
    <row r="1098" spans="7:7" ht="15" x14ac:dyDescent="0.4">
      <c r="G1098"/>
    </row>
    <row r="1099" spans="7:7" ht="15" x14ac:dyDescent="0.4">
      <c r="G1099"/>
    </row>
    <row r="1100" spans="7:7" ht="15" x14ac:dyDescent="0.4">
      <c r="G1100"/>
    </row>
    <row r="1101" spans="7:7" ht="15" x14ac:dyDescent="0.4">
      <c r="G1101"/>
    </row>
    <row r="1102" spans="7:7" ht="15" x14ac:dyDescent="0.4">
      <c r="G1102"/>
    </row>
    <row r="1103" spans="7:7" ht="15" x14ac:dyDescent="0.4">
      <c r="G1103"/>
    </row>
    <row r="1104" spans="7:7" ht="15" x14ac:dyDescent="0.4">
      <c r="G1104"/>
    </row>
    <row r="1105" spans="7:7" ht="15" x14ac:dyDescent="0.4">
      <c r="G1105"/>
    </row>
    <row r="1106" spans="7:7" ht="15" x14ac:dyDescent="0.4">
      <c r="G1106"/>
    </row>
    <row r="1107" spans="7:7" ht="15" x14ac:dyDescent="0.4">
      <c r="G1107"/>
    </row>
    <row r="1108" spans="7:7" ht="15" x14ac:dyDescent="0.4">
      <c r="G1108"/>
    </row>
    <row r="1109" spans="7:7" ht="15" x14ac:dyDescent="0.4">
      <c r="G1109"/>
    </row>
    <row r="1110" spans="7:7" ht="15" x14ac:dyDescent="0.4">
      <c r="G1110"/>
    </row>
    <row r="1111" spans="7:7" ht="15" x14ac:dyDescent="0.4">
      <c r="G1111"/>
    </row>
    <row r="1112" spans="7:7" ht="15" x14ac:dyDescent="0.4">
      <c r="G1112"/>
    </row>
    <row r="1113" spans="7:7" ht="15" x14ac:dyDescent="0.4">
      <c r="G1113"/>
    </row>
    <row r="1114" spans="7:7" ht="15" x14ac:dyDescent="0.4">
      <c r="G1114"/>
    </row>
    <row r="1115" spans="7:7" ht="15" x14ac:dyDescent="0.4">
      <c r="G1115"/>
    </row>
    <row r="1116" spans="7:7" ht="15" x14ac:dyDescent="0.4">
      <c r="G1116"/>
    </row>
    <row r="1117" spans="7:7" ht="15" x14ac:dyDescent="0.4">
      <c r="G1117"/>
    </row>
    <row r="1118" spans="7:7" ht="15" x14ac:dyDescent="0.4">
      <c r="G1118"/>
    </row>
    <row r="1119" spans="7:7" ht="15" x14ac:dyDescent="0.4">
      <c r="G1119"/>
    </row>
    <row r="1120" spans="7:7" ht="15" x14ac:dyDescent="0.4">
      <c r="G1120"/>
    </row>
    <row r="1121" spans="7:7" ht="15" x14ac:dyDescent="0.4">
      <c r="G1121"/>
    </row>
    <row r="1122" spans="7:7" ht="15" x14ac:dyDescent="0.4">
      <c r="G1122"/>
    </row>
    <row r="1123" spans="7:7" ht="15" x14ac:dyDescent="0.4">
      <c r="G1123"/>
    </row>
    <row r="1124" spans="7:7" ht="15" x14ac:dyDescent="0.4">
      <c r="G1124"/>
    </row>
    <row r="1125" spans="7:7" ht="15" x14ac:dyDescent="0.4">
      <c r="G1125"/>
    </row>
    <row r="1126" spans="7:7" ht="15" x14ac:dyDescent="0.4">
      <c r="G1126"/>
    </row>
    <row r="1127" spans="7:7" ht="15" x14ac:dyDescent="0.4">
      <c r="G1127"/>
    </row>
    <row r="1128" spans="7:7" ht="15" x14ac:dyDescent="0.4">
      <c r="G1128"/>
    </row>
    <row r="1129" spans="7:7" ht="15" x14ac:dyDescent="0.4">
      <c r="G1129"/>
    </row>
    <row r="1130" spans="7:7" ht="15" x14ac:dyDescent="0.4">
      <c r="G1130"/>
    </row>
    <row r="1131" spans="7:7" ht="15" x14ac:dyDescent="0.4">
      <c r="G1131"/>
    </row>
    <row r="1132" spans="7:7" ht="15" x14ac:dyDescent="0.4">
      <c r="G1132"/>
    </row>
    <row r="1133" spans="7:7" ht="15" x14ac:dyDescent="0.4">
      <c r="G1133"/>
    </row>
    <row r="1134" spans="7:7" ht="15" x14ac:dyDescent="0.4">
      <c r="G1134"/>
    </row>
    <row r="1135" spans="7:7" ht="15" x14ac:dyDescent="0.4">
      <c r="G1135"/>
    </row>
    <row r="1136" spans="7:7" ht="15" x14ac:dyDescent="0.4">
      <c r="G1136"/>
    </row>
    <row r="1137" spans="7:7" ht="15" x14ac:dyDescent="0.4">
      <c r="G1137"/>
    </row>
    <row r="1138" spans="7:7" ht="15" x14ac:dyDescent="0.4">
      <c r="G1138"/>
    </row>
    <row r="1139" spans="7:7" ht="15" x14ac:dyDescent="0.4">
      <c r="G1139"/>
    </row>
    <row r="1140" spans="7:7" ht="15" x14ac:dyDescent="0.4">
      <c r="G1140"/>
    </row>
    <row r="1141" spans="7:7" ht="15" x14ac:dyDescent="0.4">
      <c r="G1141"/>
    </row>
    <row r="1142" spans="7:7" ht="15" x14ac:dyDescent="0.4">
      <c r="G1142"/>
    </row>
    <row r="1143" spans="7:7" ht="15" x14ac:dyDescent="0.4">
      <c r="G1143"/>
    </row>
    <row r="1144" spans="7:7" ht="15" x14ac:dyDescent="0.4">
      <c r="G1144"/>
    </row>
    <row r="1145" spans="7:7" ht="15" x14ac:dyDescent="0.4">
      <c r="G1145"/>
    </row>
    <row r="1146" spans="7:7" ht="15" x14ac:dyDescent="0.4">
      <c r="G1146"/>
    </row>
    <row r="1147" spans="7:7" ht="15" x14ac:dyDescent="0.4">
      <c r="G1147"/>
    </row>
    <row r="1148" spans="7:7" ht="15" x14ac:dyDescent="0.4">
      <c r="G1148"/>
    </row>
    <row r="1149" spans="7:7" ht="15" x14ac:dyDescent="0.4">
      <c r="G1149"/>
    </row>
    <row r="1150" spans="7:7" ht="15" x14ac:dyDescent="0.4">
      <c r="G1150"/>
    </row>
    <row r="1151" spans="7:7" ht="15" x14ac:dyDescent="0.4">
      <c r="G1151"/>
    </row>
    <row r="1152" spans="7:7" ht="15" x14ac:dyDescent="0.4">
      <c r="G1152"/>
    </row>
    <row r="1153" spans="7:7" ht="15" x14ac:dyDescent="0.4">
      <c r="G1153"/>
    </row>
    <row r="1154" spans="7:7" ht="15" x14ac:dyDescent="0.4">
      <c r="G1154"/>
    </row>
    <row r="1155" spans="7:7" ht="15" x14ac:dyDescent="0.4">
      <c r="G1155"/>
    </row>
    <row r="1156" spans="7:7" ht="15" x14ac:dyDescent="0.4">
      <c r="G1156"/>
    </row>
    <row r="1157" spans="7:7" ht="15" x14ac:dyDescent="0.4">
      <c r="G1157"/>
    </row>
    <row r="1158" spans="7:7" ht="15" x14ac:dyDescent="0.4">
      <c r="G1158"/>
    </row>
    <row r="1159" spans="7:7" ht="15" x14ac:dyDescent="0.4">
      <c r="G1159"/>
    </row>
    <row r="1160" spans="7:7" ht="15" x14ac:dyDescent="0.4">
      <c r="G1160"/>
    </row>
    <row r="1161" spans="7:7" ht="15" x14ac:dyDescent="0.4">
      <c r="G1161"/>
    </row>
    <row r="1162" spans="7:7" ht="15" x14ac:dyDescent="0.4">
      <c r="G1162"/>
    </row>
    <row r="1163" spans="7:7" ht="15" x14ac:dyDescent="0.4">
      <c r="G1163"/>
    </row>
    <row r="1164" spans="7:7" ht="15" x14ac:dyDescent="0.4">
      <c r="G1164"/>
    </row>
    <row r="1165" spans="7:7" ht="15" x14ac:dyDescent="0.4">
      <c r="G1165"/>
    </row>
    <row r="1166" spans="7:7" ht="15" x14ac:dyDescent="0.4">
      <c r="G1166"/>
    </row>
    <row r="1167" spans="7:7" ht="15" x14ac:dyDescent="0.4">
      <c r="G1167"/>
    </row>
    <row r="1168" spans="7:7" ht="15" x14ac:dyDescent="0.4">
      <c r="G1168"/>
    </row>
    <row r="1169" spans="7:7" ht="15" x14ac:dyDescent="0.4">
      <c r="G1169"/>
    </row>
    <row r="1170" spans="7:7" ht="15" x14ac:dyDescent="0.4">
      <c r="G1170"/>
    </row>
    <row r="1171" spans="7:7" ht="15" x14ac:dyDescent="0.4">
      <c r="G1171"/>
    </row>
    <row r="1172" spans="7:7" ht="15" x14ac:dyDescent="0.4">
      <c r="G1172"/>
    </row>
    <row r="1173" spans="7:7" ht="15" x14ac:dyDescent="0.4">
      <c r="G1173"/>
    </row>
    <row r="1174" spans="7:7" ht="15" x14ac:dyDescent="0.4">
      <c r="G1174"/>
    </row>
    <row r="1175" spans="7:7" ht="15" x14ac:dyDescent="0.4">
      <c r="G1175"/>
    </row>
    <row r="1176" spans="7:7" ht="15" x14ac:dyDescent="0.4">
      <c r="G1176"/>
    </row>
    <row r="1177" spans="7:7" ht="15" x14ac:dyDescent="0.4">
      <c r="G1177"/>
    </row>
    <row r="1178" spans="7:7" ht="15" x14ac:dyDescent="0.4">
      <c r="G1178"/>
    </row>
    <row r="1179" spans="7:7" ht="15" x14ac:dyDescent="0.4">
      <c r="G1179"/>
    </row>
    <row r="1180" spans="7:7" ht="15" x14ac:dyDescent="0.4">
      <c r="G1180"/>
    </row>
    <row r="1181" spans="7:7" ht="15" x14ac:dyDescent="0.4">
      <c r="G1181"/>
    </row>
    <row r="1182" spans="7:7" ht="15" x14ac:dyDescent="0.4">
      <c r="G1182"/>
    </row>
    <row r="1183" spans="7:7" ht="15" x14ac:dyDescent="0.4">
      <c r="G1183"/>
    </row>
    <row r="1184" spans="7:7" ht="15" x14ac:dyDescent="0.4">
      <c r="G1184"/>
    </row>
    <row r="1185" spans="7:7" ht="15" x14ac:dyDescent="0.4">
      <c r="G1185"/>
    </row>
    <row r="1186" spans="7:7" ht="15" x14ac:dyDescent="0.4">
      <c r="G1186"/>
    </row>
    <row r="1187" spans="7:7" ht="15" x14ac:dyDescent="0.4">
      <c r="G1187"/>
    </row>
    <row r="1188" spans="7:7" ht="15" x14ac:dyDescent="0.4">
      <c r="G1188"/>
    </row>
    <row r="1189" spans="7:7" ht="15" x14ac:dyDescent="0.4">
      <c r="G1189"/>
    </row>
    <row r="1190" spans="7:7" ht="15" x14ac:dyDescent="0.4">
      <c r="G1190"/>
    </row>
    <row r="1191" spans="7:7" ht="15" x14ac:dyDescent="0.4">
      <c r="G1191"/>
    </row>
    <row r="1192" spans="7:7" ht="15" x14ac:dyDescent="0.4">
      <c r="G1192"/>
    </row>
    <row r="1193" spans="7:7" ht="15" x14ac:dyDescent="0.4">
      <c r="G1193"/>
    </row>
    <row r="1194" spans="7:7" ht="15" x14ac:dyDescent="0.4">
      <c r="G1194"/>
    </row>
    <row r="1195" spans="7:7" ht="15" x14ac:dyDescent="0.4">
      <c r="G1195"/>
    </row>
    <row r="1196" spans="7:7" ht="15" x14ac:dyDescent="0.4">
      <c r="G1196"/>
    </row>
    <row r="1197" spans="7:7" ht="15" x14ac:dyDescent="0.4">
      <c r="G1197"/>
    </row>
    <row r="1198" spans="7:7" ht="15" x14ac:dyDescent="0.4">
      <c r="G1198"/>
    </row>
    <row r="1199" spans="7:7" ht="15" x14ac:dyDescent="0.4">
      <c r="G1199"/>
    </row>
    <row r="1200" spans="7:7" ht="15" x14ac:dyDescent="0.4">
      <c r="G1200"/>
    </row>
    <row r="1201" spans="7:7" ht="15" x14ac:dyDescent="0.4">
      <c r="G1201"/>
    </row>
    <row r="1202" spans="7:7" ht="15" x14ac:dyDescent="0.4">
      <c r="G1202"/>
    </row>
    <row r="1203" spans="7:7" ht="15" x14ac:dyDescent="0.4">
      <c r="G1203"/>
    </row>
    <row r="1204" spans="7:7" ht="15" x14ac:dyDescent="0.4">
      <c r="G1204"/>
    </row>
    <row r="1205" spans="7:7" ht="15" x14ac:dyDescent="0.4">
      <c r="G1205"/>
    </row>
    <row r="1206" spans="7:7" ht="15" x14ac:dyDescent="0.4">
      <c r="G1206"/>
    </row>
    <row r="1207" spans="7:7" ht="15" x14ac:dyDescent="0.4">
      <c r="G1207"/>
    </row>
    <row r="1208" spans="7:7" ht="15" x14ac:dyDescent="0.4">
      <c r="G1208"/>
    </row>
    <row r="1209" spans="7:7" ht="15" x14ac:dyDescent="0.4">
      <c r="G1209"/>
    </row>
    <row r="1210" spans="7:7" ht="15" x14ac:dyDescent="0.4">
      <c r="G1210"/>
    </row>
    <row r="1211" spans="7:7" ht="15" x14ac:dyDescent="0.4">
      <c r="G1211"/>
    </row>
    <row r="1212" spans="7:7" ht="15" x14ac:dyDescent="0.4">
      <c r="G1212"/>
    </row>
    <row r="1213" spans="7:7" ht="15" x14ac:dyDescent="0.4">
      <c r="G1213"/>
    </row>
    <row r="1214" spans="7:7" ht="15" x14ac:dyDescent="0.4">
      <c r="G1214"/>
    </row>
    <row r="1215" spans="7:7" ht="15" x14ac:dyDescent="0.4">
      <c r="G1215"/>
    </row>
    <row r="1216" spans="7:7" ht="15" x14ac:dyDescent="0.4">
      <c r="G1216"/>
    </row>
    <row r="1217" spans="7:7" ht="15" x14ac:dyDescent="0.4">
      <c r="G1217"/>
    </row>
    <row r="1218" spans="7:7" ht="15" x14ac:dyDescent="0.4">
      <c r="G1218"/>
    </row>
    <row r="1219" spans="7:7" ht="15" x14ac:dyDescent="0.4">
      <c r="G1219"/>
    </row>
    <row r="1220" spans="7:7" ht="15" x14ac:dyDescent="0.4">
      <c r="G1220"/>
    </row>
    <row r="1221" spans="7:7" ht="15" x14ac:dyDescent="0.4">
      <c r="G1221"/>
    </row>
    <row r="1222" spans="7:7" ht="15" x14ac:dyDescent="0.4">
      <c r="G1222"/>
    </row>
    <row r="1223" spans="7:7" ht="15" x14ac:dyDescent="0.4">
      <c r="G1223"/>
    </row>
    <row r="1224" spans="7:7" ht="15" x14ac:dyDescent="0.4">
      <c r="G1224"/>
    </row>
    <row r="1225" spans="7:7" ht="15" x14ac:dyDescent="0.4">
      <c r="G1225"/>
    </row>
    <row r="1226" spans="7:7" ht="15" x14ac:dyDescent="0.4">
      <c r="G1226"/>
    </row>
    <row r="1227" spans="7:7" ht="15" x14ac:dyDescent="0.4">
      <c r="G1227"/>
    </row>
    <row r="1228" spans="7:7" ht="15" x14ac:dyDescent="0.4">
      <c r="G1228"/>
    </row>
    <row r="1229" spans="7:7" ht="15" x14ac:dyDescent="0.4">
      <c r="G1229"/>
    </row>
    <row r="1230" spans="7:7" ht="15" x14ac:dyDescent="0.4">
      <c r="G1230"/>
    </row>
    <row r="1231" spans="7:7" ht="15" x14ac:dyDescent="0.4">
      <c r="G1231"/>
    </row>
    <row r="1232" spans="7:7" ht="15" x14ac:dyDescent="0.4">
      <c r="G1232"/>
    </row>
    <row r="1233" spans="7:7" ht="15" x14ac:dyDescent="0.4">
      <c r="G1233"/>
    </row>
    <row r="1234" spans="7:7" ht="15" x14ac:dyDescent="0.4">
      <c r="G1234"/>
    </row>
    <row r="1235" spans="7:7" ht="15" x14ac:dyDescent="0.4">
      <c r="G1235"/>
    </row>
    <row r="1236" spans="7:7" ht="15" x14ac:dyDescent="0.4">
      <c r="G1236"/>
    </row>
    <row r="1237" spans="7:7" ht="15" x14ac:dyDescent="0.4">
      <c r="G1237"/>
    </row>
    <row r="1238" spans="7:7" ht="15" x14ac:dyDescent="0.4">
      <c r="G1238"/>
    </row>
    <row r="1239" spans="7:7" ht="15" x14ac:dyDescent="0.4">
      <c r="G1239"/>
    </row>
    <row r="1240" spans="7:7" ht="15" x14ac:dyDescent="0.4">
      <c r="G1240"/>
    </row>
    <row r="1241" spans="7:7" ht="15" x14ac:dyDescent="0.4">
      <c r="G1241"/>
    </row>
    <row r="1242" spans="7:7" ht="15" x14ac:dyDescent="0.4">
      <c r="G1242"/>
    </row>
    <row r="1243" spans="7:7" ht="15" x14ac:dyDescent="0.4">
      <c r="G1243"/>
    </row>
    <row r="1244" spans="7:7" ht="15" x14ac:dyDescent="0.4">
      <c r="G1244"/>
    </row>
    <row r="1245" spans="7:7" ht="15" x14ac:dyDescent="0.4">
      <c r="G1245"/>
    </row>
    <row r="1246" spans="7:7" ht="15" x14ac:dyDescent="0.4">
      <c r="G1246"/>
    </row>
    <row r="1247" spans="7:7" ht="15" x14ac:dyDescent="0.4">
      <c r="G1247"/>
    </row>
    <row r="1248" spans="7:7" ht="15" x14ac:dyDescent="0.4">
      <c r="G1248"/>
    </row>
    <row r="1249" spans="7:7" ht="15" x14ac:dyDescent="0.4">
      <c r="G1249"/>
    </row>
    <row r="1250" spans="7:7" ht="15" x14ac:dyDescent="0.4">
      <c r="G1250"/>
    </row>
    <row r="1251" spans="7:7" ht="15" x14ac:dyDescent="0.4">
      <c r="G1251"/>
    </row>
    <row r="1252" spans="7:7" ht="15" x14ac:dyDescent="0.4">
      <c r="G1252"/>
    </row>
    <row r="1253" spans="7:7" ht="15" x14ac:dyDescent="0.4">
      <c r="G1253"/>
    </row>
    <row r="1254" spans="7:7" ht="15" x14ac:dyDescent="0.4">
      <c r="G1254"/>
    </row>
    <row r="1255" spans="7:7" ht="15" x14ac:dyDescent="0.4">
      <c r="G1255"/>
    </row>
    <row r="1256" spans="7:7" ht="15" x14ac:dyDescent="0.4">
      <c r="G1256"/>
    </row>
    <row r="1257" spans="7:7" ht="15" x14ac:dyDescent="0.4">
      <c r="G1257"/>
    </row>
    <row r="1258" spans="7:7" ht="15" x14ac:dyDescent="0.4">
      <c r="G1258"/>
    </row>
    <row r="1259" spans="7:7" ht="15" x14ac:dyDescent="0.4">
      <c r="G1259"/>
    </row>
    <row r="1260" spans="7:7" ht="15" x14ac:dyDescent="0.4">
      <c r="G1260"/>
    </row>
    <row r="1261" spans="7:7" ht="15" x14ac:dyDescent="0.4">
      <c r="G1261"/>
    </row>
    <row r="1262" spans="7:7" ht="15" x14ac:dyDescent="0.4">
      <c r="G1262"/>
    </row>
    <row r="1263" spans="7:7" ht="15" x14ac:dyDescent="0.4">
      <c r="G1263"/>
    </row>
    <row r="1264" spans="7:7" ht="15" x14ac:dyDescent="0.4">
      <c r="G1264"/>
    </row>
    <row r="1265" spans="7:7" ht="15" x14ac:dyDescent="0.4">
      <c r="G1265"/>
    </row>
    <row r="1266" spans="7:7" ht="15" x14ac:dyDescent="0.4">
      <c r="G1266"/>
    </row>
    <row r="1267" spans="7:7" ht="15" x14ac:dyDescent="0.4">
      <c r="G1267"/>
    </row>
    <row r="1268" spans="7:7" ht="15" x14ac:dyDescent="0.4">
      <c r="G1268"/>
    </row>
    <row r="1269" spans="7:7" ht="15" x14ac:dyDescent="0.4">
      <c r="G1269"/>
    </row>
    <row r="1270" spans="7:7" ht="15" x14ac:dyDescent="0.4">
      <c r="G1270"/>
    </row>
    <row r="1271" spans="7:7" ht="15" x14ac:dyDescent="0.4">
      <c r="G1271"/>
    </row>
    <row r="1272" spans="7:7" ht="15" x14ac:dyDescent="0.4">
      <c r="G1272"/>
    </row>
    <row r="1273" spans="7:7" ht="15" x14ac:dyDescent="0.4">
      <c r="G1273"/>
    </row>
    <row r="1274" spans="7:7" ht="15" x14ac:dyDescent="0.4">
      <c r="G1274"/>
    </row>
    <row r="1275" spans="7:7" ht="15" x14ac:dyDescent="0.4">
      <c r="G1275"/>
    </row>
    <row r="1276" spans="7:7" ht="15" x14ac:dyDescent="0.4">
      <c r="G1276"/>
    </row>
    <row r="1277" spans="7:7" ht="15" x14ac:dyDescent="0.4">
      <c r="G1277"/>
    </row>
    <row r="1278" spans="7:7" ht="15" x14ac:dyDescent="0.4">
      <c r="G1278"/>
    </row>
    <row r="1279" spans="7:7" ht="15" x14ac:dyDescent="0.4">
      <c r="G1279"/>
    </row>
    <row r="1280" spans="7:7" ht="15" x14ac:dyDescent="0.4">
      <c r="G1280"/>
    </row>
    <row r="1281" spans="7:7" ht="15" x14ac:dyDescent="0.4">
      <c r="G1281"/>
    </row>
    <row r="1282" spans="7:7" ht="15" x14ac:dyDescent="0.4">
      <c r="G1282"/>
    </row>
    <row r="1283" spans="7:7" ht="15" x14ac:dyDescent="0.4">
      <c r="G1283"/>
    </row>
    <row r="1284" spans="7:7" ht="15" x14ac:dyDescent="0.4">
      <c r="G1284"/>
    </row>
    <row r="1285" spans="7:7" ht="15" x14ac:dyDescent="0.4">
      <c r="G1285"/>
    </row>
    <row r="1286" spans="7:7" ht="15" x14ac:dyDescent="0.4">
      <c r="G1286"/>
    </row>
    <row r="1287" spans="7:7" ht="15" x14ac:dyDescent="0.4">
      <c r="G1287"/>
    </row>
    <row r="1288" spans="7:7" ht="15" x14ac:dyDescent="0.4">
      <c r="G1288"/>
    </row>
    <row r="1289" spans="7:7" ht="15" x14ac:dyDescent="0.4">
      <c r="G1289"/>
    </row>
    <row r="1290" spans="7:7" ht="15" x14ac:dyDescent="0.4">
      <c r="G1290"/>
    </row>
    <row r="1291" spans="7:7" ht="15" x14ac:dyDescent="0.4">
      <c r="G1291"/>
    </row>
    <row r="1292" spans="7:7" ht="15" x14ac:dyDescent="0.4">
      <c r="G1292"/>
    </row>
    <row r="1293" spans="7:7" ht="15" x14ac:dyDescent="0.4">
      <c r="G1293"/>
    </row>
    <row r="1294" spans="7:7" ht="15" x14ac:dyDescent="0.4">
      <c r="G1294"/>
    </row>
    <row r="1295" spans="7:7" ht="15" x14ac:dyDescent="0.4">
      <c r="G1295"/>
    </row>
    <row r="1296" spans="7:7" ht="15" x14ac:dyDescent="0.4">
      <c r="G1296"/>
    </row>
    <row r="1297" spans="7:7" ht="15" x14ac:dyDescent="0.4">
      <c r="G1297"/>
    </row>
    <row r="1298" spans="7:7" ht="15" x14ac:dyDescent="0.4">
      <c r="G1298"/>
    </row>
    <row r="1299" spans="7:7" ht="15" x14ac:dyDescent="0.4">
      <c r="G1299"/>
    </row>
    <row r="1300" spans="7:7" ht="15" x14ac:dyDescent="0.4">
      <c r="G1300"/>
    </row>
    <row r="1301" spans="7:7" ht="15" x14ac:dyDescent="0.4">
      <c r="G1301"/>
    </row>
    <row r="1302" spans="7:7" ht="15" x14ac:dyDescent="0.4">
      <c r="G1302"/>
    </row>
    <row r="1303" spans="7:7" ht="15" x14ac:dyDescent="0.4">
      <c r="G1303"/>
    </row>
    <row r="1304" spans="7:7" ht="15" x14ac:dyDescent="0.4">
      <c r="G1304"/>
    </row>
    <row r="1305" spans="7:7" ht="15" x14ac:dyDescent="0.4">
      <c r="G1305"/>
    </row>
    <row r="1306" spans="7:7" ht="15" x14ac:dyDescent="0.4">
      <c r="G1306"/>
    </row>
    <row r="1307" spans="7:7" ht="15" x14ac:dyDescent="0.4">
      <c r="G1307"/>
    </row>
    <row r="1308" spans="7:7" ht="15" x14ac:dyDescent="0.4">
      <c r="G1308"/>
    </row>
    <row r="1309" spans="7:7" ht="15" x14ac:dyDescent="0.4">
      <c r="G1309"/>
    </row>
    <row r="1310" spans="7:7" ht="15" x14ac:dyDescent="0.4">
      <c r="G1310"/>
    </row>
    <row r="1311" spans="7:7" ht="15" x14ac:dyDescent="0.4">
      <c r="G1311"/>
    </row>
    <row r="1312" spans="7:7" ht="15" x14ac:dyDescent="0.4">
      <c r="G1312"/>
    </row>
    <row r="1313" spans="7:7" ht="15" x14ac:dyDescent="0.4">
      <c r="G1313"/>
    </row>
    <row r="1314" spans="7:7" ht="15" x14ac:dyDescent="0.4">
      <c r="G1314"/>
    </row>
    <row r="1315" spans="7:7" ht="15" x14ac:dyDescent="0.4">
      <c r="G1315"/>
    </row>
    <row r="1316" spans="7:7" ht="15" x14ac:dyDescent="0.4">
      <c r="G1316"/>
    </row>
    <row r="1317" spans="7:7" ht="15" x14ac:dyDescent="0.4">
      <c r="G1317"/>
    </row>
    <row r="1318" spans="7:7" ht="15" x14ac:dyDescent="0.4">
      <c r="G1318"/>
    </row>
    <row r="1319" spans="7:7" ht="15" x14ac:dyDescent="0.4">
      <c r="G1319"/>
    </row>
    <row r="1320" spans="7:7" ht="15" x14ac:dyDescent="0.4">
      <c r="G1320"/>
    </row>
    <row r="1321" spans="7:7" ht="15" x14ac:dyDescent="0.4">
      <c r="G1321"/>
    </row>
    <row r="1322" spans="7:7" ht="15" x14ac:dyDescent="0.4">
      <c r="G1322"/>
    </row>
    <row r="1323" spans="7:7" ht="15" x14ac:dyDescent="0.4">
      <c r="G1323"/>
    </row>
    <row r="1324" spans="7:7" ht="15" x14ac:dyDescent="0.4">
      <c r="G1324"/>
    </row>
    <row r="1325" spans="7:7" ht="15" x14ac:dyDescent="0.4">
      <c r="G1325"/>
    </row>
    <row r="1326" spans="7:7" ht="15" x14ac:dyDescent="0.4">
      <c r="G1326"/>
    </row>
    <row r="1327" spans="7:7" ht="15" x14ac:dyDescent="0.4">
      <c r="G1327"/>
    </row>
    <row r="1328" spans="7:7" ht="15" x14ac:dyDescent="0.4">
      <c r="G1328"/>
    </row>
    <row r="1329" spans="7:7" ht="15" x14ac:dyDescent="0.4">
      <c r="G1329"/>
    </row>
    <row r="1330" spans="7:7" ht="15" x14ac:dyDescent="0.4">
      <c r="G1330"/>
    </row>
    <row r="1331" spans="7:7" ht="15" x14ac:dyDescent="0.4">
      <c r="G1331"/>
    </row>
    <row r="1332" spans="7:7" ht="15" x14ac:dyDescent="0.4">
      <c r="G1332"/>
    </row>
    <row r="1333" spans="7:7" ht="15" x14ac:dyDescent="0.4">
      <c r="G1333"/>
    </row>
    <row r="1334" spans="7:7" ht="15" x14ac:dyDescent="0.4">
      <c r="G1334"/>
    </row>
    <row r="1335" spans="7:7" ht="15" x14ac:dyDescent="0.4">
      <c r="G1335"/>
    </row>
    <row r="1336" spans="7:7" ht="15" x14ac:dyDescent="0.4">
      <c r="G1336"/>
    </row>
    <row r="1337" spans="7:7" ht="15" x14ac:dyDescent="0.4">
      <c r="G1337"/>
    </row>
    <row r="1338" spans="7:7" ht="15" x14ac:dyDescent="0.4">
      <c r="G1338"/>
    </row>
    <row r="1339" spans="7:7" ht="15" x14ac:dyDescent="0.4">
      <c r="G1339"/>
    </row>
    <row r="1340" spans="7:7" ht="15" x14ac:dyDescent="0.4">
      <c r="G1340"/>
    </row>
    <row r="1341" spans="7:7" ht="15" x14ac:dyDescent="0.4">
      <c r="G1341"/>
    </row>
    <row r="1342" spans="7:7" ht="15" x14ac:dyDescent="0.4">
      <c r="G1342"/>
    </row>
    <row r="1343" spans="7:7" ht="15" x14ac:dyDescent="0.4">
      <c r="G1343"/>
    </row>
    <row r="1344" spans="7:7" ht="15" x14ac:dyDescent="0.4">
      <c r="G1344"/>
    </row>
    <row r="1345" spans="7:7" ht="15" x14ac:dyDescent="0.4">
      <c r="G1345"/>
    </row>
    <row r="1346" spans="7:7" ht="15" x14ac:dyDescent="0.4">
      <c r="G1346"/>
    </row>
    <row r="1347" spans="7:7" ht="15" x14ac:dyDescent="0.4">
      <c r="G1347"/>
    </row>
    <row r="1348" spans="7:7" ht="15" x14ac:dyDescent="0.4">
      <c r="G1348"/>
    </row>
    <row r="1349" spans="7:7" ht="15" x14ac:dyDescent="0.4">
      <c r="G1349"/>
    </row>
    <row r="1350" spans="7:7" ht="15" x14ac:dyDescent="0.4">
      <c r="G1350"/>
    </row>
    <row r="1351" spans="7:7" ht="15" x14ac:dyDescent="0.4">
      <c r="G1351"/>
    </row>
    <row r="1352" spans="7:7" ht="15" x14ac:dyDescent="0.4">
      <c r="G1352"/>
    </row>
    <row r="1353" spans="7:7" ht="15" x14ac:dyDescent="0.4">
      <c r="G1353"/>
    </row>
    <row r="1354" spans="7:7" ht="15" x14ac:dyDescent="0.4">
      <c r="G1354"/>
    </row>
    <row r="1355" spans="7:7" ht="15" x14ac:dyDescent="0.4">
      <c r="G1355"/>
    </row>
    <row r="1356" spans="7:7" ht="15" x14ac:dyDescent="0.4">
      <c r="G1356"/>
    </row>
    <row r="1357" spans="7:7" ht="15" x14ac:dyDescent="0.4">
      <c r="G1357"/>
    </row>
    <row r="1358" spans="7:7" ht="15" x14ac:dyDescent="0.4">
      <c r="G1358"/>
    </row>
    <row r="1359" spans="7:7" ht="15" x14ac:dyDescent="0.4">
      <c r="G1359"/>
    </row>
    <row r="1360" spans="7:7" ht="15" x14ac:dyDescent="0.4">
      <c r="G1360"/>
    </row>
    <row r="1361" spans="7:7" ht="15" x14ac:dyDescent="0.4">
      <c r="G1361"/>
    </row>
    <row r="1362" spans="7:7" ht="15" x14ac:dyDescent="0.4">
      <c r="G1362"/>
    </row>
    <row r="1363" spans="7:7" ht="15" x14ac:dyDescent="0.4">
      <c r="G1363"/>
    </row>
    <row r="1364" spans="7:7" ht="15" x14ac:dyDescent="0.4">
      <c r="G1364"/>
    </row>
    <row r="1365" spans="7:7" ht="15" x14ac:dyDescent="0.4">
      <c r="G1365"/>
    </row>
    <row r="1366" spans="7:7" ht="15" x14ac:dyDescent="0.4">
      <c r="G1366"/>
    </row>
    <row r="1367" spans="7:7" ht="15" x14ac:dyDescent="0.4">
      <c r="G1367"/>
    </row>
    <row r="1368" spans="7:7" ht="15" x14ac:dyDescent="0.4">
      <c r="G1368"/>
    </row>
    <row r="1369" spans="7:7" ht="15" x14ac:dyDescent="0.4">
      <c r="G1369"/>
    </row>
    <row r="1370" spans="7:7" ht="15" x14ac:dyDescent="0.4">
      <c r="G1370"/>
    </row>
    <row r="1371" spans="7:7" ht="15" x14ac:dyDescent="0.4">
      <c r="G1371"/>
    </row>
    <row r="1372" spans="7:7" ht="15" x14ac:dyDescent="0.4">
      <c r="G1372"/>
    </row>
    <row r="1373" spans="7:7" ht="15" x14ac:dyDescent="0.4">
      <c r="G1373"/>
    </row>
    <row r="1374" spans="7:7" ht="15" x14ac:dyDescent="0.4">
      <c r="G1374"/>
    </row>
    <row r="1375" spans="7:7" ht="15" x14ac:dyDescent="0.4">
      <c r="G1375"/>
    </row>
    <row r="1376" spans="7:7" ht="15" x14ac:dyDescent="0.4">
      <c r="G1376"/>
    </row>
    <row r="1377" spans="7:7" ht="15" x14ac:dyDescent="0.4">
      <c r="G1377"/>
    </row>
    <row r="1378" spans="7:7" ht="15" x14ac:dyDescent="0.4">
      <c r="G1378"/>
    </row>
    <row r="1379" spans="7:7" ht="15" x14ac:dyDescent="0.4">
      <c r="G1379"/>
    </row>
    <row r="1380" spans="7:7" ht="15" x14ac:dyDescent="0.4">
      <c r="G1380"/>
    </row>
    <row r="1381" spans="7:7" ht="15" x14ac:dyDescent="0.4">
      <c r="G1381"/>
    </row>
    <row r="1382" spans="7:7" ht="15" x14ac:dyDescent="0.4">
      <c r="G1382"/>
    </row>
    <row r="1383" spans="7:7" ht="15" x14ac:dyDescent="0.4">
      <c r="G1383"/>
    </row>
    <row r="1384" spans="7:7" ht="15" x14ac:dyDescent="0.4">
      <c r="G1384"/>
    </row>
    <row r="1385" spans="7:7" ht="15" x14ac:dyDescent="0.4">
      <c r="G1385"/>
    </row>
    <row r="1386" spans="7:7" ht="15" x14ac:dyDescent="0.4">
      <c r="G1386"/>
    </row>
    <row r="1387" spans="7:7" ht="15" x14ac:dyDescent="0.4">
      <c r="G1387"/>
    </row>
    <row r="1388" spans="7:7" ht="15" x14ac:dyDescent="0.4">
      <c r="G1388"/>
    </row>
    <row r="1389" spans="7:7" ht="15" x14ac:dyDescent="0.4">
      <c r="G1389"/>
    </row>
    <row r="1390" spans="7:7" ht="15" x14ac:dyDescent="0.4">
      <c r="G1390"/>
    </row>
    <row r="1391" spans="7:7" ht="15" x14ac:dyDescent="0.4">
      <c r="G1391"/>
    </row>
    <row r="1392" spans="7:7" ht="15" x14ac:dyDescent="0.4">
      <c r="G1392"/>
    </row>
    <row r="1393" spans="7:7" ht="15" x14ac:dyDescent="0.4">
      <c r="G1393"/>
    </row>
    <row r="1394" spans="7:7" ht="15" x14ac:dyDescent="0.4">
      <c r="G1394"/>
    </row>
    <row r="1395" spans="7:7" ht="15" x14ac:dyDescent="0.4">
      <c r="G1395"/>
    </row>
    <row r="1396" spans="7:7" ht="15" x14ac:dyDescent="0.4">
      <c r="G1396"/>
    </row>
    <row r="1397" spans="7:7" ht="15" x14ac:dyDescent="0.4">
      <c r="G1397"/>
    </row>
    <row r="1398" spans="7:7" ht="15" x14ac:dyDescent="0.4">
      <c r="G1398"/>
    </row>
    <row r="1399" spans="7:7" ht="15" x14ac:dyDescent="0.4">
      <c r="G1399"/>
    </row>
    <row r="1400" spans="7:7" ht="15" x14ac:dyDescent="0.4">
      <c r="G1400"/>
    </row>
    <row r="1401" spans="7:7" ht="15" x14ac:dyDescent="0.4">
      <c r="G1401"/>
    </row>
    <row r="1402" spans="7:7" ht="15" x14ac:dyDescent="0.4">
      <c r="G1402"/>
    </row>
    <row r="1403" spans="7:7" ht="15" x14ac:dyDescent="0.4">
      <c r="G1403"/>
    </row>
    <row r="1404" spans="7:7" ht="15" x14ac:dyDescent="0.4">
      <c r="G1404"/>
    </row>
    <row r="1405" spans="7:7" ht="15" x14ac:dyDescent="0.4">
      <c r="G1405"/>
    </row>
    <row r="1406" spans="7:7" ht="15" x14ac:dyDescent="0.4">
      <c r="G1406"/>
    </row>
    <row r="1407" spans="7:7" ht="15" x14ac:dyDescent="0.4">
      <c r="G1407"/>
    </row>
    <row r="1408" spans="7:7" ht="15" x14ac:dyDescent="0.4">
      <c r="G1408"/>
    </row>
    <row r="1409" spans="7:7" ht="15" x14ac:dyDescent="0.4">
      <c r="G1409"/>
    </row>
    <row r="1410" spans="7:7" ht="15" x14ac:dyDescent="0.4">
      <c r="G1410"/>
    </row>
    <row r="1411" spans="7:7" ht="15" x14ac:dyDescent="0.4">
      <c r="G1411"/>
    </row>
    <row r="1412" spans="7:7" ht="15" x14ac:dyDescent="0.4">
      <c r="G1412"/>
    </row>
    <row r="1413" spans="7:7" ht="15" x14ac:dyDescent="0.4">
      <c r="G1413"/>
    </row>
    <row r="1414" spans="7:7" ht="15" x14ac:dyDescent="0.4">
      <c r="G1414"/>
    </row>
    <row r="1415" spans="7:7" ht="15" x14ac:dyDescent="0.4">
      <c r="G1415"/>
    </row>
    <row r="1416" spans="7:7" ht="15" x14ac:dyDescent="0.4">
      <c r="G1416"/>
    </row>
    <row r="1417" spans="7:7" ht="15" x14ac:dyDescent="0.4">
      <c r="G1417"/>
    </row>
    <row r="1418" spans="7:7" ht="15" x14ac:dyDescent="0.4">
      <c r="G1418"/>
    </row>
    <row r="1419" spans="7:7" ht="15" x14ac:dyDescent="0.4">
      <c r="G1419"/>
    </row>
    <row r="1420" spans="7:7" ht="15" x14ac:dyDescent="0.4">
      <c r="G1420"/>
    </row>
    <row r="1421" spans="7:7" ht="15" x14ac:dyDescent="0.4">
      <c r="G1421"/>
    </row>
    <row r="1422" spans="7:7" ht="15" x14ac:dyDescent="0.4">
      <c r="G1422"/>
    </row>
    <row r="1423" spans="7:7" ht="15" x14ac:dyDescent="0.4">
      <c r="G1423"/>
    </row>
    <row r="1424" spans="7:7" ht="15" x14ac:dyDescent="0.4">
      <c r="G1424"/>
    </row>
    <row r="1425" spans="7:7" ht="15" x14ac:dyDescent="0.4">
      <c r="G1425"/>
    </row>
    <row r="1426" spans="7:7" ht="15" x14ac:dyDescent="0.4">
      <c r="G1426"/>
    </row>
    <row r="1427" spans="7:7" ht="15" x14ac:dyDescent="0.4">
      <c r="G1427"/>
    </row>
    <row r="1428" spans="7:7" ht="15" x14ac:dyDescent="0.4">
      <c r="G1428"/>
    </row>
    <row r="1429" spans="7:7" ht="15" x14ac:dyDescent="0.4">
      <c r="G1429"/>
    </row>
    <row r="1430" spans="7:7" ht="15" x14ac:dyDescent="0.4">
      <c r="G1430"/>
    </row>
    <row r="1431" spans="7:7" ht="15" x14ac:dyDescent="0.4">
      <c r="G1431"/>
    </row>
    <row r="1432" spans="7:7" ht="15" x14ac:dyDescent="0.4">
      <c r="G1432"/>
    </row>
    <row r="1433" spans="7:7" ht="15" x14ac:dyDescent="0.4">
      <c r="G1433"/>
    </row>
    <row r="1434" spans="7:7" ht="15" x14ac:dyDescent="0.4">
      <c r="G1434"/>
    </row>
    <row r="1435" spans="7:7" ht="15" x14ac:dyDescent="0.4">
      <c r="G1435"/>
    </row>
    <row r="1436" spans="7:7" ht="15" x14ac:dyDescent="0.4">
      <c r="G1436"/>
    </row>
    <row r="1437" spans="7:7" ht="15" x14ac:dyDescent="0.4">
      <c r="G1437"/>
    </row>
    <row r="1438" spans="7:7" ht="15" x14ac:dyDescent="0.4">
      <c r="G1438"/>
    </row>
    <row r="1439" spans="7:7" ht="15" x14ac:dyDescent="0.4">
      <c r="G1439"/>
    </row>
    <row r="1440" spans="7:7" ht="15" x14ac:dyDescent="0.4">
      <c r="G1440"/>
    </row>
    <row r="1441" spans="7:7" ht="15" x14ac:dyDescent="0.4">
      <c r="G1441"/>
    </row>
    <row r="1442" spans="7:7" ht="15" x14ac:dyDescent="0.4">
      <c r="G1442"/>
    </row>
    <row r="1443" spans="7:7" ht="15" x14ac:dyDescent="0.4">
      <c r="G1443"/>
    </row>
    <row r="1444" spans="7:7" ht="15" x14ac:dyDescent="0.4">
      <c r="G1444"/>
    </row>
    <row r="1445" spans="7:7" ht="15" x14ac:dyDescent="0.4">
      <c r="G1445"/>
    </row>
    <row r="1446" spans="7:7" ht="15" x14ac:dyDescent="0.4">
      <c r="G1446"/>
    </row>
    <row r="1447" spans="7:7" ht="15" x14ac:dyDescent="0.4">
      <c r="G1447"/>
    </row>
    <row r="1448" spans="7:7" ht="15" x14ac:dyDescent="0.4">
      <c r="G1448"/>
    </row>
    <row r="1449" spans="7:7" ht="15" x14ac:dyDescent="0.4">
      <c r="G1449"/>
    </row>
    <row r="1450" spans="7:7" ht="15" x14ac:dyDescent="0.4">
      <c r="G1450"/>
    </row>
    <row r="1451" spans="7:7" ht="15" x14ac:dyDescent="0.4">
      <c r="G1451"/>
    </row>
    <row r="1452" spans="7:7" ht="15" x14ac:dyDescent="0.4">
      <c r="G1452"/>
    </row>
    <row r="1453" spans="7:7" ht="15" x14ac:dyDescent="0.4">
      <c r="G1453"/>
    </row>
    <row r="1454" spans="7:7" ht="15" x14ac:dyDescent="0.4">
      <c r="G1454"/>
    </row>
    <row r="1455" spans="7:7" ht="15" x14ac:dyDescent="0.4">
      <c r="G1455"/>
    </row>
    <row r="1456" spans="7:7" ht="15" x14ac:dyDescent="0.4">
      <c r="G1456"/>
    </row>
    <row r="1457" spans="7:7" ht="15" x14ac:dyDescent="0.4">
      <c r="G1457"/>
    </row>
    <row r="1458" spans="7:7" ht="15" x14ac:dyDescent="0.4">
      <c r="G1458"/>
    </row>
    <row r="1459" spans="7:7" ht="15" x14ac:dyDescent="0.4">
      <c r="G1459"/>
    </row>
    <row r="1460" spans="7:7" ht="15" x14ac:dyDescent="0.4">
      <c r="G1460"/>
    </row>
    <row r="1461" spans="7:7" ht="15" x14ac:dyDescent="0.4">
      <c r="G1461"/>
    </row>
    <row r="1462" spans="7:7" ht="15" x14ac:dyDescent="0.4">
      <c r="G1462"/>
    </row>
    <row r="1463" spans="7:7" ht="15" x14ac:dyDescent="0.4">
      <c r="G1463"/>
    </row>
    <row r="1464" spans="7:7" ht="15" x14ac:dyDescent="0.4">
      <c r="G1464"/>
    </row>
    <row r="1465" spans="7:7" ht="15" x14ac:dyDescent="0.4">
      <c r="G1465"/>
    </row>
    <row r="1466" spans="7:7" ht="15" x14ac:dyDescent="0.4">
      <c r="G1466"/>
    </row>
    <row r="1467" spans="7:7" ht="15" x14ac:dyDescent="0.4">
      <c r="G1467"/>
    </row>
    <row r="1468" spans="7:7" ht="15" x14ac:dyDescent="0.4">
      <c r="G1468"/>
    </row>
    <row r="1469" spans="7:7" ht="15" x14ac:dyDescent="0.4">
      <c r="G1469"/>
    </row>
    <row r="1470" spans="7:7" ht="15" x14ac:dyDescent="0.4">
      <c r="G1470"/>
    </row>
    <row r="1471" spans="7:7" ht="15" x14ac:dyDescent="0.4">
      <c r="G1471"/>
    </row>
    <row r="1472" spans="7:7" ht="15" x14ac:dyDescent="0.4">
      <c r="G1472"/>
    </row>
    <row r="1473" spans="7:7" ht="15" x14ac:dyDescent="0.4">
      <c r="G1473"/>
    </row>
    <row r="1474" spans="7:7" ht="15" x14ac:dyDescent="0.4">
      <c r="G1474"/>
    </row>
    <row r="1475" spans="7:7" ht="15" x14ac:dyDescent="0.4">
      <c r="G1475"/>
    </row>
    <row r="1476" spans="7:7" ht="15" x14ac:dyDescent="0.4">
      <c r="G1476"/>
    </row>
    <row r="1477" spans="7:7" ht="15" x14ac:dyDescent="0.4">
      <c r="G1477"/>
    </row>
    <row r="1478" spans="7:7" ht="15" x14ac:dyDescent="0.4">
      <c r="G1478"/>
    </row>
    <row r="1479" spans="7:7" ht="15" x14ac:dyDescent="0.4">
      <c r="G1479"/>
    </row>
    <row r="1480" spans="7:7" ht="15" x14ac:dyDescent="0.4">
      <c r="G1480"/>
    </row>
    <row r="1481" spans="7:7" ht="15" x14ac:dyDescent="0.4">
      <c r="G1481"/>
    </row>
    <row r="1482" spans="7:7" ht="15" x14ac:dyDescent="0.4">
      <c r="G1482"/>
    </row>
    <row r="1483" spans="7:7" ht="15" x14ac:dyDescent="0.4">
      <c r="G1483"/>
    </row>
    <row r="1484" spans="7:7" ht="15" x14ac:dyDescent="0.4">
      <c r="G1484"/>
    </row>
    <row r="1485" spans="7:7" ht="15" x14ac:dyDescent="0.4">
      <c r="G1485"/>
    </row>
    <row r="1486" spans="7:7" ht="15" x14ac:dyDescent="0.4">
      <c r="G1486"/>
    </row>
    <row r="1487" spans="7:7" ht="15" x14ac:dyDescent="0.4">
      <c r="G1487"/>
    </row>
    <row r="1488" spans="7:7" ht="15" x14ac:dyDescent="0.4">
      <c r="G1488"/>
    </row>
    <row r="1489" spans="7:7" ht="15" x14ac:dyDescent="0.4">
      <c r="G1489"/>
    </row>
    <row r="1490" spans="7:7" ht="15" x14ac:dyDescent="0.4">
      <c r="G1490"/>
    </row>
    <row r="1491" spans="7:7" ht="15" x14ac:dyDescent="0.4">
      <c r="G1491"/>
    </row>
    <row r="1492" spans="7:7" ht="15" x14ac:dyDescent="0.4">
      <c r="G1492"/>
    </row>
    <row r="1493" spans="7:7" ht="15" x14ac:dyDescent="0.4">
      <c r="G1493"/>
    </row>
    <row r="1494" spans="7:7" ht="15" x14ac:dyDescent="0.4">
      <c r="G1494"/>
    </row>
    <row r="1495" spans="7:7" ht="15" x14ac:dyDescent="0.4">
      <c r="G1495"/>
    </row>
    <row r="1496" spans="7:7" ht="15" x14ac:dyDescent="0.4">
      <c r="G1496"/>
    </row>
    <row r="1497" spans="7:7" ht="15" x14ac:dyDescent="0.4">
      <c r="G1497"/>
    </row>
    <row r="1498" spans="7:7" ht="15" x14ac:dyDescent="0.4">
      <c r="G1498"/>
    </row>
    <row r="1499" spans="7:7" ht="15" x14ac:dyDescent="0.4">
      <c r="G1499"/>
    </row>
    <row r="1500" spans="7:7" ht="15" x14ac:dyDescent="0.4">
      <c r="G1500"/>
    </row>
    <row r="1501" spans="7:7" ht="15" x14ac:dyDescent="0.4">
      <c r="G1501"/>
    </row>
    <row r="1502" spans="7:7" ht="15" x14ac:dyDescent="0.4">
      <c r="G1502"/>
    </row>
    <row r="1503" spans="7:7" ht="15" x14ac:dyDescent="0.4">
      <c r="G1503"/>
    </row>
    <row r="1504" spans="7:7" ht="15" x14ac:dyDescent="0.4">
      <c r="G1504"/>
    </row>
    <row r="1505" spans="7:7" ht="15" x14ac:dyDescent="0.4">
      <c r="G1505"/>
    </row>
    <row r="1506" spans="7:7" ht="15" x14ac:dyDescent="0.4">
      <c r="G1506"/>
    </row>
    <row r="1507" spans="7:7" ht="15" x14ac:dyDescent="0.4">
      <c r="G1507"/>
    </row>
    <row r="1508" spans="7:7" ht="15" x14ac:dyDescent="0.4">
      <c r="G1508"/>
    </row>
    <row r="1509" spans="7:7" ht="15" x14ac:dyDescent="0.4">
      <c r="G1509"/>
    </row>
    <row r="1510" spans="7:7" ht="15" x14ac:dyDescent="0.4">
      <c r="G1510"/>
    </row>
    <row r="1511" spans="7:7" ht="15" x14ac:dyDescent="0.4">
      <c r="G1511"/>
    </row>
    <row r="1512" spans="7:7" ht="15" x14ac:dyDescent="0.4">
      <c r="G1512"/>
    </row>
    <row r="1513" spans="7:7" ht="15" x14ac:dyDescent="0.4">
      <c r="G1513"/>
    </row>
    <row r="1514" spans="7:7" ht="15" x14ac:dyDescent="0.4">
      <c r="G1514"/>
    </row>
    <row r="1515" spans="7:7" ht="15" x14ac:dyDescent="0.4">
      <c r="G1515"/>
    </row>
    <row r="1516" spans="7:7" ht="15" x14ac:dyDescent="0.4">
      <c r="G1516"/>
    </row>
    <row r="1517" spans="7:7" ht="15" x14ac:dyDescent="0.4">
      <c r="G1517"/>
    </row>
    <row r="1518" spans="7:7" ht="15" x14ac:dyDescent="0.4">
      <c r="G1518"/>
    </row>
    <row r="1519" spans="7:7" ht="15" x14ac:dyDescent="0.4">
      <c r="G1519"/>
    </row>
    <row r="1520" spans="7:7" ht="15" x14ac:dyDescent="0.4">
      <c r="G1520"/>
    </row>
    <row r="1521" spans="7:7" ht="15" x14ac:dyDescent="0.4">
      <c r="G1521"/>
    </row>
    <row r="1522" spans="7:7" ht="15" x14ac:dyDescent="0.4">
      <c r="G1522"/>
    </row>
    <row r="1523" spans="7:7" ht="15" x14ac:dyDescent="0.4">
      <c r="G1523"/>
    </row>
    <row r="1524" spans="7:7" ht="15" x14ac:dyDescent="0.4">
      <c r="G1524"/>
    </row>
    <row r="1525" spans="7:7" ht="15" x14ac:dyDescent="0.4">
      <c r="G1525"/>
    </row>
    <row r="1526" spans="7:7" ht="15" x14ac:dyDescent="0.4">
      <c r="G1526"/>
    </row>
    <row r="1527" spans="7:7" ht="15" x14ac:dyDescent="0.4">
      <c r="G1527"/>
    </row>
    <row r="1528" spans="7:7" ht="15" x14ac:dyDescent="0.4">
      <c r="G1528"/>
    </row>
    <row r="1529" spans="7:7" ht="15" x14ac:dyDescent="0.4">
      <c r="G1529"/>
    </row>
    <row r="1530" spans="7:7" ht="15" x14ac:dyDescent="0.4">
      <c r="G1530"/>
    </row>
    <row r="1531" spans="7:7" ht="15" x14ac:dyDescent="0.4">
      <c r="G1531"/>
    </row>
    <row r="1532" spans="7:7" ht="15" x14ac:dyDescent="0.4">
      <c r="G1532"/>
    </row>
    <row r="1533" spans="7:7" ht="15" x14ac:dyDescent="0.4">
      <c r="G1533"/>
    </row>
    <row r="1534" spans="7:7" ht="15" x14ac:dyDescent="0.4">
      <c r="G1534"/>
    </row>
    <row r="1535" spans="7:7" ht="15" x14ac:dyDescent="0.4">
      <c r="G1535"/>
    </row>
    <row r="1536" spans="7:7" ht="15" x14ac:dyDescent="0.4">
      <c r="G1536"/>
    </row>
    <row r="1537" spans="7:7" ht="15" x14ac:dyDescent="0.4">
      <c r="G1537"/>
    </row>
    <row r="1538" spans="7:7" ht="15" x14ac:dyDescent="0.4">
      <c r="G1538"/>
    </row>
    <row r="1539" spans="7:7" ht="15" x14ac:dyDescent="0.4">
      <c r="G1539"/>
    </row>
    <row r="1540" spans="7:7" ht="15" x14ac:dyDescent="0.4">
      <c r="G1540"/>
    </row>
    <row r="1541" spans="7:7" ht="15" x14ac:dyDescent="0.4">
      <c r="G1541"/>
    </row>
    <row r="1542" spans="7:7" ht="15" x14ac:dyDescent="0.4">
      <c r="G1542"/>
    </row>
    <row r="1543" spans="7:7" ht="15" x14ac:dyDescent="0.4">
      <c r="G1543"/>
    </row>
    <row r="1544" spans="7:7" ht="15" x14ac:dyDescent="0.4">
      <c r="G1544"/>
    </row>
    <row r="1545" spans="7:7" ht="15" x14ac:dyDescent="0.4">
      <c r="G1545"/>
    </row>
    <row r="1546" spans="7:7" ht="15" x14ac:dyDescent="0.4">
      <c r="G1546"/>
    </row>
    <row r="1547" spans="7:7" ht="15" x14ac:dyDescent="0.4">
      <c r="G1547"/>
    </row>
    <row r="1548" spans="7:7" ht="15" x14ac:dyDescent="0.4">
      <c r="G1548"/>
    </row>
    <row r="1549" spans="7:7" ht="15" x14ac:dyDescent="0.4">
      <c r="G1549"/>
    </row>
    <row r="1550" spans="7:7" ht="15" x14ac:dyDescent="0.4">
      <c r="G1550"/>
    </row>
    <row r="1551" spans="7:7" ht="15" x14ac:dyDescent="0.4">
      <c r="G1551"/>
    </row>
    <row r="1552" spans="7:7" ht="15" x14ac:dyDescent="0.4">
      <c r="G1552"/>
    </row>
    <row r="1553" spans="7:7" ht="15" x14ac:dyDescent="0.4">
      <c r="G1553"/>
    </row>
    <row r="1554" spans="7:7" ht="15" x14ac:dyDescent="0.4">
      <c r="G1554"/>
    </row>
    <row r="1555" spans="7:7" ht="15" x14ac:dyDescent="0.4">
      <c r="G1555"/>
    </row>
    <row r="1556" spans="7:7" ht="15" x14ac:dyDescent="0.4">
      <c r="G1556"/>
    </row>
    <row r="1557" spans="7:7" ht="15" x14ac:dyDescent="0.4">
      <c r="G1557"/>
    </row>
    <row r="1558" spans="7:7" ht="15" x14ac:dyDescent="0.4">
      <c r="G1558"/>
    </row>
    <row r="1559" spans="7:7" ht="15" x14ac:dyDescent="0.4">
      <c r="G1559"/>
    </row>
    <row r="1560" spans="7:7" ht="15" x14ac:dyDescent="0.4">
      <c r="G1560"/>
    </row>
    <row r="1561" spans="7:7" ht="15" x14ac:dyDescent="0.4">
      <c r="G1561"/>
    </row>
    <row r="1562" spans="7:7" ht="15" x14ac:dyDescent="0.4">
      <c r="G1562"/>
    </row>
    <row r="1563" spans="7:7" ht="15" x14ac:dyDescent="0.4">
      <c r="G1563"/>
    </row>
    <row r="1564" spans="7:7" ht="15" x14ac:dyDescent="0.4">
      <c r="G1564"/>
    </row>
    <row r="1565" spans="7:7" ht="15" x14ac:dyDescent="0.4">
      <c r="G1565"/>
    </row>
    <row r="1566" spans="7:7" ht="15" x14ac:dyDescent="0.4">
      <c r="G1566"/>
    </row>
    <row r="1567" spans="7:7" ht="15" x14ac:dyDescent="0.4">
      <c r="G1567"/>
    </row>
    <row r="1568" spans="7:7" ht="15" x14ac:dyDescent="0.4">
      <c r="G1568"/>
    </row>
    <row r="1569" spans="7:7" ht="15" x14ac:dyDescent="0.4">
      <c r="G1569"/>
    </row>
    <row r="1570" spans="7:7" ht="15" x14ac:dyDescent="0.4">
      <c r="G1570"/>
    </row>
    <row r="1571" spans="7:7" ht="15" x14ac:dyDescent="0.4">
      <c r="G1571"/>
    </row>
    <row r="1572" spans="7:7" ht="15" x14ac:dyDescent="0.4">
      <c r="G1572"/>
    </row>
    <row r="1573" spans="7:7" ht="15" x14ac:dyDescent="0.4">
      <c r="G1573"/>
    </row>
    <row r="1574" spans="7:7" ht="15" x14ac:dyDescent="0.4">
      <c r="G1574"/>
    </row>
    <row r="1575" spans="7:7" ht="15" x14ac:dyDescent="0.4">
      <c r="G1575"/>
    </row>
    <row r="1576" spans="7:7" ht="15" x14ac:dyDescent="0.4">
      <c r="G1576"/>
    </row>
    <row r="1577" spans="7:7" ht="15" x14ac:dyDescent="0.4">
      <c r="G1577"/>
    </row>
    <row r="1578" spans="7:7" ht="15" x14ac:dyDescent="0.4">
      <c r="G1578"/>
    </row>
    <row r="1579" spans="7:7" ht="15" x14ac:dyDescent="0.4">
      <c r="G1579"/>
    </row>
    <row r="1580" spans="7:7" ht="15" x14ac:dyDescent="0.4">
      <c r="G1580"/>
    </row>
    <row r="1581" spans="7:7" ht="15" x14ac:dyDescent="0.4">
      <c r="G1581"/>
    </row>
    <row r="1582" spans="7:7" ht="15" x14ac:dyDescent="0.4">
      <c r="G1582"/>
    </row>
    <row r="1583" spans="7:7" ht="15" x14ac:dyDescent="0.4">
      <c r="G1583"/>
    </row>
    <row r="1584" spans="7:7" ht="15" x14ac:dyDescent="0.4">
      <c r="G1584"/>
    </row>
    <row r="1585" spans="7:7" ht="15" x14ac:dyDescent="0.4">
      <c r="G1585"/>
    </row>
    <row r="1586" spans="7:7" ht="15" x14ac:dyDescent="0.4">
      <c r="G1586"/>
    </row>
    <row r="1587" spans="7:7" ht="15" x14ac:dyDescent="0.4">
      <c r="G1587"/>
    </row>
    <row r="1588" spans="7:7" ht="15" x14ac:dyDescent="0.4">
      <c r="G1588"/>
    </row>
    <row r="1589" spans="7:7" ht="15" x14ac:dyDescent="0.4">
      <c r="G1589"/>
    </row>
    <row r="1590" spans="7:7" ht="15" x14ac:dyDescent="0.4">
      <c r="G1590"/>
    </row>
    <row r="1591" spans="7:7" ht="15" x14ac:dyDescent="0.4">
      <c r="G1591"/>
    </row>
    <row r="1592" spans="7:7" ht="15" x14ac:dyDescent="0.4">
      <c r="G1592"/>
    </row>
    <row r="1593" spans="7:7" ht="15" x14ac:dyDescent="0.4">
      <c r="G1593"/>
    </row>
    <row r="1594" spans="7:7" ht="15" x14ac:dyDescent="0.4">
      <c r="G1594"/>
    </row>
    <row r="1595" spans="7:7" ht="15" x14ac:dyDescent="0.4">
      <c r="G1595"/>
    </row>
    <row r="1596" spans="7:7" ht="15" x14ac:dyDescent="0.4">
      <c r="G1596"/>
    </row>
    <row r="1597" spans="7:7" ht="15" x14ac:dyDescent="0.4">
      <c r="G1597"/>
    </row>
    <row r="1598" spans="7:7" ht="15" x14ac:dyDescent="0.4">
      <c r="G1598"/>
    </row>
    <row r="1599" spans="7:7" ht="15" x14ac:dyDescent="0.4">
      <c r="G1599"/>
    </row>
    <row r="1600" spans="7:7" ht="15" x14ac:dyDescent="0.4">
      <c r="G1600"/>
    </row>
    <row r="1601" spans="7:7" ht="15" x14ac:dyDescent="0.4">
      <c r="G1601"/>
    </row>
    <row r="1602" spans="7:7" ht="15" x14ac:dyDescent="0.4">
      <c r="G1602"/>
    </row>
    <row r="1603" spans="7:7" ht="15" x14ac:dyDescent="0.4">
      <c r="G1603"/>
    </row>
    <row r="1604" spans="7:7" ht="15" x14ac:dyDescent="0.4">
      <c r="G1604"/>
    </row>
    <row r="1605" spans="7:7" ht="15" x14ac:dyDescent="0.4">
      <c r="G1605"/>
    </row>
    <row r="1606" spans="7:7" ht="15" x14ac:dyDescent="0.4">
      <c r="G1606"/>
    </row>
    <row r="1607" spans="7:7" ht="15" x14ac:dyDescent="0.4">
      <c r="G1607"/>
    </row>
    <row r="1608" spans="7:7" ht="15" x14ac:dyDescent="0.4">
      <c r="G1608"/>
    </row>
    <row r="1609" spans="7:7" ht="15" x14ac:dyDescent="0.4">
      <c r="G1609"/>
    </row>
    <row r="1610" spans="7:7" ht="15" x14ac:dyDescent="0.4">
      <c r="G1610"/>
    </row>
    <row r="1611" spans="7:7" ht="15" x14ac:dyDescent="0.4">
      <c r="G1611"/>
    </row>
    <row r="1612" spans="7:7" ht="15" x14ac:dyDescent="0.4">
      <c r="G1612"/>
    </row>
    <row r="1613" spans="7:7" ht="15" x14ac:dyDescent="0.4">
      <c r="G1613"/>
    </row>
    <row r="1614" spans="7:7" ht="15" x14ac:dyDescent="0.4">
      <c r="G1614"/>
    </row>
    <row r="1615" spans="7:7" ht="15" x14ac:dyDescent="0.4">
      <c r="G1615"/>
    </row>
    <row r="1616" spans="7:7" ht="15" x14ac:dyDescent="0.4">
      <c r="G1616"/>
    </row>
    <row r="1617" spans="7:7" ht="15" x14ac:dyDescent="0.4">
      <c r="G1617"/>
    </row>
    <row r="1618" spans="7:7" ht="15" x14ac:dyDescent="0.4">
      <c r="G1618"/>
    </row>
    <row r="1619" spans="7:7" ht="15" x14ac:dyDescent="0.4">
      <c r="G1619"/>
    </row>
    <row r="1620" spans="7:7" ht="15" x14ac:dyDescent="0.4">
      <c r="G1620"/>
    </row>
    <row r="1621" spans="7:7" ht="15" x14ac:dyDescent="0.4">
      <c r="G1621"/>
    </row>
    <row r="1622" spans="7:7" ht="15" x14ac:dyDescent="0.4">
      <c r="G1622"/>
    </row>
    <row r="1623" spans="7:7" ht="15" x14ac:dyDescent="0.4">
      <c r="G1623"/>
    </row>
    <row r="1624" spans="7:7" ht="15" x14ac:dyDescent="0.4">
      <c r="G1624"/>
    </row>
    <row r="1625" spans="7:7" ht="15" x14ac:dyDescent="0.4">
      <c r="G1625"/>
    </row>
    <row r="1626" spans="7:7" ht="15" x14ac:dyDescent="0.4">
      <c r="G1626"/>
    </row>
    <row r="1627" spans="7:7" ht="15" x14ac:dyDescent="0.4">
      <c r="G1627"/>
    </row>
    <row r="1628" spans="7:7" ht="15" x14ac:dyDescent="0.4">
      <c r="G1628"/>
    </row>
    <row r="1629" spans="7:7" ht="15" x14ac:dyDescent="0.4">
      <c r="G1629"/>
    </row>
    <row r="1630" spans="7:7" ht="15" x14ac:dyDescent="0.4">
      <c r="G1630"/>
    </row>
    <row r="1631" spans="7:7" ht="15" x14ac:dyDescent="0.4">
      <c r="G1631"/>
    </row>
    <row r="1632" spans="7:7" ht="15" x14ac:dyDescent="0.4">
      <c r="G1632"/>
    </row>
    <row r="1633" spans="7:7" ht="15" x14ac:dyDescent="0.4">
      <c r="G1633"/>
    </row>
    <row r="1634" spans="7:7" ht="15" x14ac:dyDescent="0.4">
      <c r="G1634"/>
    </row>
    <row r="1635" spans="7:7" ht="15" x14ac:dyDescent="0.4">
      <c r="G1635"/>
    </row>
    <row r="1636" spans="7:7" ht="15" x14ac:dyDescent="0.4">
      <c r="G1636"/>
    </row>
    <row r="1637" spans="7:7" ht="15" x14ac:dyDescent="0.4">
      <c r="G1637"/>
    </row>
    <row r="1638" spans="7:7" ht="15" x14ac:dyDescent="0.4">
      <c r="G1638"/>
    </row>
    <row r="1639" spans="7:7" ht="15" x14ac:dyDescent="0.4">
      <c r="G1639"/>
    </row>
    <row r="1640" spans="7:7" ht="15" x14ac:dyDescent="0.4">
      <c r="G1640"/>
    </row>
    <row r="1641" spans="7:7" ht="15" x14ac:dyDescent="0.4">
      <c r="G1641"/>
    </row>
    <row r="1642" spans="7:7" ht="15" x14ac:dyDescent="0.4">
      <c r="G1642"/>
    </row>
    <row r="1643" spans="7:7" ht="15" x14ac:dyDescent="0.4">
      <c r="G1643"/>
    </row>
    <row r="1644" spans="7:7" ht="15" x14ac:dyDescent="0.4">
      <c r="G1644"/>
    </row>
    <row r="1645" spans="7:7" ht="15" x14ac:dyDescent="0.4">
      <c r="G1645"/>
    </row>
    <row r="1646" spans="7:7" ht="15" x14ac:dyDescent="0.4">
      <c r="G1646"/>
    </row>
    <row r="1647" spans="7:7" ht="15" x14ac:dyDescent="0.4">
      <c r="G1647"/>
    </row>
    <row r="1648" spans="7:7" ht="15" x14ac:dyDescent="0.4">
      <c r="G1648"/>
    </row>
    <row r="1649" spans="7:7" ht="15" x14ac:dyDescent="0.4">
      <c r="G1649"/>
    </row>
    <row r="1650" spans="7:7" ht="15" x14ac:dyDescent="0.4">
      <c r="G1650"/>
    </row>
    <row r="1651" spans="7:7" ht="15" x14ac:dyDescent="0.4">
      <c r="G1651"/>
    </row>
    <row r="1652" spans="7:7" ht="15" x14ac:dyDescent="0.4">
      <c r="G1652"/>
    </row>
    <row r="1653" spans="7:7" ht="15" x14ac:dyDescent="0.4">
      <c r="G1653"/>
    </row>
    <row r="1654" spans="7:7" ht="15" x14ac:dyDescent="0.4">
      <c r="G1654"/>
    </row>
    <row r="1655" spans="7:7" ht="15" x14ac:dyDescent="0.4">
      <c r="G1655"/>
    </row>
    <row r="1656" spans="7:7" ht="15" x14ac:dyDescent="0.4">
      <c r="G1656"/>
    </row>
    <row r="1657" spans="7:7" ht="15" x14ac:dyDescent="0.4">
      <c r="G1657"/>
    </row>
    <row r="1658" spans="7:7" ht="15" x14ac:dyDescent="0.4">
      <c r="G1658"/>
    </row>
    <row r="1659" spans="7:7" ht="15" x14ac:dyDescent="0.4">
      <c r="G1659"/>
    </row>
    <row r="1660" spans="7:7" ht="15" x14ac:dyDescent="0.4">
      <c r="G1660"/>
    </row>
    <row r="1661" spans="7:7" ht="15" x14ac:dyDescent="0.4">
      <c r="G1661"/>
    </row>
    <row r="1662" spans="7:7" ht="15" x14ac:dyDescent="0.4">
      <c r="G1662"/>
    </row>
    <row r="1663" spans="7:7" ht="15" x14ac:dyDescent="0.4">
      <c r="G1663"/>
    </row>
    <row r="1664" spans="7:7" ht="15" x14ac:dyDescent="0.4">
      <c r="G1664"/>
    </row>
    <row r="1665" spans="7:7" ht="15" x14ac:dyDescent="0.4">
      <c r="G1665"/>
    </row>
    <row r="1666" spans="7:7" ht="15" x14ac:dyDescent="0.4">
      <c r="G1666"/>
    </row>
    <row r="1667" spans="7:7" ht="15" x14ac:dyDescent="0.4">
      <c r="G1667"/>
    </row>
    <row r="1668" spans="7:7" ht="15" x14ac:dyDescent="0.4">
      <c r="G1668"/>
    </row>
    <row r="1669" spans="7:7" ht="15" x14ac:dyDescent="0.4">
      <c r="G1669"/>
    </row>
    <row r="1670" spans="7:7" ht="15" x14ac:dyDescent="0.4">
      <c r="G1670"/>
    </row>
    <row r="1671" spans="7:7" ht="15" x14ac:dyDescent="0.4">
      <c r="G1671"/>
    </row>
    <row r="1672" spans="7:7" ht="15" x14ac:dyDescent="0.4">
      <c r="G1672"/>
    </row>
    <row r="1673" spans="7:7" ht="15" x14ac:dyDescent="0.4">
      <c r="G1673"/>
    </row>
    <row r="1674" spans="7:7" ht="15" x14ac:dyDescent="0.4">
      <c r="G1674"/>
    </row>
    <row r="1675" spans="7:7" ht="15" x14ac:dyDescent="0.4">
      <c r="G1675"/>
    </row>
    <row r="1676" spans="7:7" ht="15" x14ac:dyDescent="0.4">
      <c r="G1676"/>
    </row>
    <row r="1677" spans="7:7" ht="15" x14ac:dyDescent="0.4">
      <c r="G1677"/>
    </row>
    <row r="1678" spans="7:7" ht="15" x14ac:dyDescent="0.4">
      <c r="G1678"/>
    </row>
    <row r="1679" spans="7:7" ht="15" x14ac:dyDescent="0.4">
      <c r="G1679"/>
    </row>
    <row r="1680" spans="7:7" ht="15" x14ac:dyDescent="0.4">
      <c r="G1680"/>
    </row>
    <row r="1681" spans="7:7" ht="15" x14ac:dyDescent="0.4">
      <c r="G1681"/>
    </row>
    <row r="1682" spans="7:7" ht="15" x14ac:dyDescent="0.4">
      <c r="G1682"/>
    </row>
    <row r="1683" spans="7:7" ht="15" x14ac:dyDescent="0.4">
      <c r="G1683"/>
    </row>
    <row r="1684" spans="7:7" ht="15" x14ac:dyDescent="0.4">
      <c r="G1684"/>
    </row>
    <row r="1685" spans="7:7" ht="15" x14ac:dyDescent="0.4">
      <c r="G1685"/>
    </row>
    <row r="1686" spans="7:7" ht="15" x14ac:dyDescent="0.4">
      <c r="G1686"/>
    </row>
    <row r="1687" spans="7:7" ht="15" x14ac:dyDescent="0.4">
      <c r="G1687"/>
    </row>
    <row r="1688" spans="7:7" ht="15" x14ac:dyDescent="0.4">
      <c r="G1688"/>
    </row>
    <row r="1689" spans="7:7" ht="15" x14ac:dyDescent="0.4">
      <c r="G1689"/>
    </row>
    <row r="1690" spans="7:7" ht="15" x14ac:dyDescent="0.4">
      <c r="G1690"/>
    </row>
    <row r="1691" spans="7:7" ht="15" x14ac:dyDescent="0.4">
      <c r="G1691"/>
    </row>
    <row r="1692" spans="7:7" ht="15" x14ac:dyDescent="0.4">
      <c r="G1692"/>
    </row>
    <row r="1693" spans="7:7" ht="15" x14ac:dyDescent="0.4">
      <c r="G1693"/>
    </row>
    <row r="1694" spans="7:7" ht="15" x14ac:dyDescent="0.4">
      <c r="G1694"/>
    </row>
    <row r="1695" spans="7:7" ht="15" x14ac:dyDescent="0.4">
      <c r="G1695"/>
    </row>
    <row r="1696" spans="7:7" ht="15" x14ac:dyDescent="0.4">
      <c r="G1696"/>
    </row>
    <row r="1697" spans="7:7" ht="15" x14ac:dyDescent="0.4">
      <c r="G1697"/>
    </row>
    <row r="1698" spans="7:7" ht="15" x14ac:dyDescent="0.4">
      <c r="G1698"/>
    </row>
    <row r="1699" spans="7:7" ht="15" x14ac:dyDescent="0.4">
      <c r="G1699"/>
    </row>
    <row r="1700" spans="7:7" ht="15" x14ac:dyDescent="0.4">
      <c r="G1700"/>
    </row>
    <row r="1701" spans="7:7" ht="15" x14ac:dyDescent="0.4">
      <c r="G1701"/>
    </row>
    <row r="1702" spans="7:7" ht="15" x14ac:dyDescent="0.4">
      <c r="G1702"/>
    </row>
    <row r="1703" spans="7:7" ht="15" x14ac:dyDescent="0.4">
      <c r="G1703"/>
    </row>
    <row r="1704" spans="7:7" ht="15" x14ac:dyDescent="0.4">
      <c r="G1704"/>
    </row>
    <row r="1705" spans="7:7" ht="15" x14ac:dyDescent="0.4">
      <c r="G1705"/>
    </row>
    <row r="1706" spans="7:7" ht="15" x14ac:dyDescent="0.4">
      <c r="G1706"/>
    </row>
    <row r="1707" spans="7:7" ht="15" x14ac:dyDescent="0.4">
      <c r="G1707"/>
    </row>
    <row r="1708" spans="7:7" ht="15" x14ac:dyDescent="0.4">
      <c r="G1708"/>
    </row>
    <row r="1709" spans="7:7" ht="15" x14ac:dyDescent="0.4">
      <c r="G1709"/>
    </row>
    <row r="1710" spans="7:7" ht="15" x14ac:dyDescent="0.4">
      <c r="G1710"/>
    </row>
    <row r="1711" spans="7:7" ht="15" x14ac:dyDescent="0.4">
      <c r="G1711"/>
    </row>
    <row r="1712" spans="7:7" ht="15" x14ac:dyDescent="0.4">
      <c r="G1712"/>
    </row>
    <row r="1713" spans="7:7" ht="15" x14ac:dyDescent="0.4">
      <c r="G1713"/>
    </row>
    <row r="1714" spans="7:7" ht="15" x14ac:dyDescent="0.4">
      <c r="G1714"/>
    </row>
    <row r="1715" spans="7:7" ht="15" x14ac:dyDescent="0.4">
      <c r="G1715"/>
    </row>
    <row r="1716" spans="7:7" ht="15" x14ac:dyDescent="0.4">
      <c r="G1716"/>
    </row>
    <row r="1717" spans="7:7" ht="15" x14ac:dyDescent="0.4">
      <c r="G1717"/>
    </row>
    <row r="1718" spans="7:7" ht="15" x14ac:dyDescent="0.4">
      <c r="G1718"/>
    </row>
    <row r="1719" spans="7:7" ht="15" x14ac:dyDescent="0.4">
      <c r="G1719"/>
    </row>
    <row r="1720" spans="7:7" ht="15" x14ac:dyDescent="0.4">
      <c r="G1720"/>
    </row>
    <row r="1721" spans="7:7" ht="15" x14ac:dyDescent="0.4">
      <c r="G1721"/>
    </row>
    <row r="1722" spans="7:7" ht="15" x14ac:dyDescent="0.4">
      <c r="G1722"/>
    </row>
    <row r="1723" spans="7:7" ht="15" x14ac:dyDescent="0.4">
      <c r="G1723"/>
    </row>
    <row r="1724" spans="7:7" ht="15" x14ac:dyDescent="0.4">
      <c r="G1724"/>
    </row>
    <row r="1725" spans="7:7" ht="15" x14ac:dyDescent="0.4">
      <c r="G1725"/>
    </row>
    <row r="1726" spans="7:7" ht="15" x14ac:dyDescent="0.4">
      <c r="G1726"/>
    </row>
    <row r="1727" spans="7:7" ht="15" x14ac:dyDescent="0.4">
      <c r="G1727"/>
    </row>
    <row r="1728" spans="7:7" ht="15" x14ac:dyDescent="0.4">
      <c r="G1728"/>
    </row>
    <row r="1729" spans="7:7" ht="15" x14ac:dyDescent="0.4">
      <c r="G1729"/>
    </row>
    <row r="1730" spans="7:7" ht="15" x14ac:dyDescent="0.4">
      <c r="G1730"/>
    </row>
    <row r="1731" spans="7:7" ht="15" x14ac:dyDescent="0.4">
      <c r="G1731"/>
    </row>
    <row r="1732" spans="7:7" ht="15" x14ac:dyDescent="0.4">
      <c r="G1732"/>
    </row>
    <row r="1733" spans="7:7" ht="15" x14ac:dyDescent="0.4">
      <c r="G1733"/>
    </row>
    <row r="1734" spans="7:7" ht="15" x14ac:dyDescent="0.4">
      <c r="G1734"/>
    </row>
    <row r="1735" spans="7:7" ht="15" x14ac:dyDescent="0.4">
      <c r="G1735"/>
    </row>
    <row r="1736" spans="7:7" ht="15" x14ac:dyDescent="0.4">
      <c r="G1736"/>
    </row>
    <row r="1737" spans="7:7" ht="15" x14ac:dyDescent="0.4">
      <c r="G1737"/>
    </row>
    <row r="1738" spans="7:7" ht="15" x14ac:dyDescent="0.4">
      <c r="G1738"/>
    </row>
    <row r="1739" spans="7:7" ht="15" x14ac:dyDescent="0.4">
      <c r="G1739"/>
    </row>
    <row r="1740" spans="7:7" ht="15" x14ac:dyDescent="0.4">
      <c r="G1740"/>
    </row>
    <row r="1741" spans="7:7" ht="15" x14ac:dyDescent="0.4">
      <c r="G1741"/>
    </row>
    <row r="1742" spans="7:7" ht="15" x14ac:dyDescent="0.4">
      <c r="G1742"/>
    </row>
    <row r="1743" spans="7:7" ht="15" x14ac:dyDescent="0.4">
      <c r="G1743"/>
    </row>
    <row r="1744" spans="7:7" ht="15" x14ac:dyDescent="0.4">
      <c r="G1744"/>
    </row>
    <row r="1745" spans="7:7" ht="15" x14ac:dyDescent="0.4">
      <c r="G1745"/>
    </row>
    <row r="1746" spans="7:7" ht="15" x14ac:dyDescent="0.4">
      <c r="G1746"/>
    </row>
    <row r="1747" spans="7:7" ht="15" x14ac:dyDescent="0.4">
      <c r="G1747"/>
    </row>
    <row r="1748" spans="7:7" ht="15" x14ac:dyDescent="0.4">
      <c r="G1748"/>
    </row>
    <row r="1749" spans="7:7" ht="15" x14ac:dyDescent="0.4">
      <c r="G1749"/>
    </row>
    <row r="1750" spans="7:7" ht="15" x14ac:dyDescent="0.4">
      <c r="G1750"/>
    </row>
    <row r="1751" spans="7:7" ht="15" x14ac:dyDescent="0.4">
      <c r="G1751"/>
    </row>
    <row r="1752" spans="7:7" ht="15" x14ac:dyDescent="0.4">
      <c r="G1752"/>
    </row>
    <row r="1753" spans="7:7" ht="15" x14ac:dyDescent="0.4">
      <c r="G1753"/>
    </row>
    <row r="1754" spans="7:7" ht="15" x14ac:dyDescent="0.4">
      <c r="G1754"/>
    </row>
    <row r="1755" spans="7:7" ht="15" x14ac:dyDescent="0.4">
      <c r="G1755"/>
    </row>
    <row r="1756" spans="7:7" ht="15" x14ac:dyDescent="0.4">
      <c r="G1756"/>
    </row>
    <row r="1757" spans="7:7" ht="15" x14ac:dyDescent="0.4">
      <c r="G1757"/>
    </row>
    <row r="1758" spans="7:7" ht="15" x14ac:dyDescent="0.4">
      <c r="G1758"/>
    </row>
    <row r="1759" spans="7:7" ht="15" x14ac:dyDescent="0.4">
      <c r="G1759"/>
    </row>
    <row r="1760" spans="7:7" ht="15" x14ac:dyDescent="0.4">
      <c r="G1760"/>
    </row>
    <row r="1761" spans="7:7" ht="15" x14ac:dyDescent="0.4">
      <c r="G1761"/>
    </row>
    <row r="1762" spans="7:7" ht="15" x14ac:dyDescent="0.4">
      <c r="G1762"/>
    </row>
    <row r="1763" spans="7:7" ht="15" x14ac:dyDescent="0.4">
      <c r="G1763"/>
    </row>
    <row r="1764" spans="7:7" ht="15" x14ac:dyDescent="0.4">
      <c r="G1764"/>
    </row>
    <row r="1765" spans="7:7" ht="15" x14ac:dyDescent="0.4">
      <c r="G1765"/>
    </row>
    <row r="1766" spans="7:7" ht="15" x14ac:dyDescent="0.4">
      <c r="G1766"/>
    </row>
    <row r="1767" spans="7:7" ht="15" x14ac:dyDescent="0.4">
      <c r="G1767"/>
    </row>
    <row r="1768" spans="7:7" ht="15" x14ac:dyDescent="0.4">
      <c r="G1768"/>
    </row>
    <row r="1769" spans="7:7" ht="15" x14ac:dyDescent="0.4">
      <c r="G1769"/>
    </row>
    <row r="1770" spans="7:7" ht="15" x14ac:dyDescent="0.4">
      <c r="G1770"/>
    </row>
    <row r="1771" spans="7:7" ht="15" x14ac:dyDescent="0.4">
      <c r="G1771"/>
    </row>
    <row r="1772" spans="7:7" ht="15" x14ac:dyDescent="0.4">
      <c r="G1772"/>
    </row>
    <row r="1773" spans="7:7" ht="15" x14ac:dyDescent="0.4">
      <c r="G1773"/>
    </row>
    <row r="1774" spans="7:7" ht="15" x14ac:dyDescent="0.4">
      <c r="G1774"/>
    </row>
    <row r="1775" spans="7:7" ht="15" x14ac:dyDescent="0.4">
      <c r="G1775"/>
    </row>
    <row r="1776" spans="7:7" ht="15" x14ac:dyDescent="0.4">
      <c r="G1776"/>
    </row>
    <row r="1777" spans="7:7" ht="15" x14ac:dyDescent="0.4">
      <c r="G1777"/>
    </row>
    <row r="1778" spans="7:7" ht="15" x14ac:dyDescent="0.4">
      <c r="G1778"/>
    </row>
    <row r="1779" spans="7:7" ht="15" x14ac:dyDescent="0.4">
      <c r="G1779"/>
    </row>
    <row r="1780" spans="7:7" ht="15" x14ac:dyDescent="0.4">
      <c r="G1780"/>
    </row>
    <row r="1781" spans="7:7" ht="15" x14ac:dyDescent="0.4">
      <c r="G1781"/>
    </row>
    <row r="1782" spans="7:7" ht="15" x14ac:dyDescent="0.4">
      <c r="G1782"/>
    </row>
    <row r="1783" spans="7:7" ht="15" x14ac:dyDescent="0.4">
      <c r="G1783"/>
    </row>
    <row r="1784" spans="7:7" ht="15" x14ac:dyDescent="0.4">
      <c r="G1784"/>
    </row>
    <row r="1785" spans="7:7" ht="15" x14ac:dyDescent="0.4">
      <c r="G1785"/>
    </row>
    <row r="1786" spans="7:7" ht="15" x14ac:dyDescent="0.4">
      <c r="G1786"/>
    </row>
    <row r="1787" spans="7:7" ht="15" x14ac:dyDescent="0.4">
      <c r="G1787"/>
    </row>
    <row r="1788" spans="7:7" ht="15" x14ac:dyDescent="0.4">
      <c r="G1788"/>
    </row>
    <row r="1789" spans="7:7" ht="15" x14ac:dyDescent="0.4">
      <c r="G1789"/>
    </row>
    <row r="1790" spans="7:7" ht="15" x14ac:dyDescent="0.4">
      <c r="G1790"/>
    </row>
    <row r="1791" spans="7:7" ht="15" x14ac:dyDescent="0.4">
      <c r="G1791"/>
    </row>
    <row r="1792" spans="7:7" ht="15" x14ac:dyDescent="0.4">
      <c r="G1792"/>
    </row>
    <row r="1793" spans="7:7" ht="15" x14ac:dyDescent="0.4">
      <c r="G1793"/>
    </row>
    <row r="1794" spans="7:7" ht="15" x14ac:dyDescent="0.4">
      <c r="G1794"/>
    </row>
    <row r="1795" spans="7:7" ht="15" x14ac:dyDescent="0.4">
      <c r="G1795"/>
    </row>
    <row r="1796" spans="7:7" ht="15" x14ac:dyDescent="0.4">
      <c r="G1796"/>
    </row>
    <row r="1797" spans="7:7" ht="15" x14ac:dyDescent="0.4">
      <c r="G1797"/>
    </row>
    <row r="1798" spans="7:7" ht="15" x14ac:dyDescent="0.4">
      <c r="G1798"/>
    </row>
    <row r="1799" spans="7:7" ht="15" x14ac:dyDescent="0.4">
      <c r="G1799"/>
    </row>
    <row r="1800" spans="7:7" ht="15" x14ac:dyDescent="0.4">
      <c r="G1800"/>
    </row>
    <row r="1801" spans="7:7" ht="15" x14ac:dyDescent="0.4">
      <c r="G1801"/>
    </row>
    <row r="1802" spans="7:7" ht="15" x14ac:dyDescent="0.4">
      <c r="G1802"/>
    </row>
    <row r="1803" spans="7:7" ht="15" x14ac:dyDescent="0.4">
      <c r="G1803"/>
    </row>
    <row r="1804" spans="7:7" ht="15" x14ac:dyDescent="0.4">
      <c r="G1804"/>
    </row>
    <row r="1805" spans="7:7" ht="15" x14ac:dyDescent="0.4">
      <c r="G1805"/>
    </row>
    <row r="1806" spans="7:7" ht="15" x14ac:dyDescent="0.4">
      <c r="G1806"/>
    </row>
    <row r="1807" spans="7:7" ht="15" x14ac:dyDescent="0.4">
      <c r="G1807"/>
    </row>
    <row r="1808" spans="7:7" ht="15" x14ac:dyDescent="0.4">
      <c r="G1808"/>
    </row>
    <row r="1809" spans="7:7" ht="15" x14ac:dyDescent="0.4">
      <c r="G1809"/>
    </row>
    <row r="1810" spans="7:7" ht="15" x14ac:dyDescent="0.4">
      <c r="G1810"/>
    </row>
    <row r="1811" spans="7:7" ht="15" x14ac:dyDescent="0.4">
      <c r="G1811"/>
    </row>
    <row r="1812" spans="7:7" ht="15" x14ac:dyDescent="0.4">
      <c r="G1812"/>
    </row>
    <row r="1813" spans="7:7" ht="15" x14ac:dyDescent="0.4">
      <c r="G1813"/>
    </row>
    <row r="1814" spans="7:7" ht="15" x14ac:dyDescent="0.4">
      <c r="G1814"/>
    </row>
    <row r="1815" spans="7:7" ht="15" x14ac:dyDescent="0.4">
      <c r="G1815"/>
    </row>
    <row r="1816" spans="7:7" ht="15" x14ac:dyDescent="0.4">
      <c r="G1816"/>
    </row>
    <row r="1817" spans="7:7" ht="15" x14ac:dyDescent="0.4">
      <c r="G1817"/>
    </row>
    <row r="1818" spans="7:7" ht="15" x14ac:dyDescent="0.4">
      <c r="G1818"/>
    </row>
    <row r="1819" spans="7:7" ht="15" x14ac:dyDescent="0.4">
      <c r="G1819"/>
    </row>
    <row r="1820" spans="7:7" ht="15" x14ac:dyDescent="0.4">
      <c r="G1820"/>
    </row>
    <row r="1821" spans="7:7" ht="15" x14ac:dyDescent="0.4">
      <c r="G1821"/>
    </row>
    <row r="1822" spans="7:7" ht="15" x14ac:dyDescent="0.4">
      <c r="G1822"/>
    </row>
    <row r="1823" spans="7:7" ht="15" x14ac:dyDescent="0.4">
      <c r="G1823"/>
    </row>
    <row r="1824" spans="7:7" ht="15" x14ac:dyDescent="0.4">
      <c r="G1824"/>
    </row>
    <row r="1825" spans="7:7" ht="15" x14ac:dyDescent="0.4">
      <c r="G1825"/>
    </row>
    <row r="1826" spans="7:7" ht="15" x14ac:dyDescent="0.4">
      <c r="G1826"/>
    </row>
    <row r="1827" spans="7:7" ht="15" x14ac:dyDescent="0.4">
      <c r="G1827"/>
    </row>
    <row r="1828" spans="7:7" ht="15" x14ac:dyDescent="0.4">
      <c r="G1828"/>
    </row>
    <row r="1829" spans="7:7" ht="15" x14ac:dyDescent="0.4">
      <c r="G1829"/>
    </row>
    <row r="1830" spans="7:7" ht="15" x14ac:dyDescent="0.4">
      <c r="G1830"/>
    </row>
    <row r="1831" spans="7:7" ht="15" x14ac:dyDescent="0.4">
      <c r="G1831"/>
    </row>
    <row r="1832" spans="7:7" ht="15" x14ac:dyDescent="0.4">
      <c r="G1832"/>
    </row>
    <row r="1833" spans="7:7" ht="15" x14ac:dyDescent="0.4">
      <c r="G1833"/>
    </row>
    <row r="1834" spans="7:7" ht="15" x14ac:dyDescent="0.4">
      <c r="G1834"/>
    </row>
    <row r="1835" spans="7:7" ht="15" x14ac:dyDescent="0.4">
      <c r="G1835"/>
    </row>
    <row r="1836" spans="7:7" ht="15" x14ac:dyDescent="0.4">
      <c r="G1836"/>
    </row>
    <row r="1837" spans="7:7" ht="15" x14ac:dyDescent="0.4">
      <c r="G1837"/>
    </row>
    <row r="1838" spans="7:7" ht="15" x14ac:dyDescent="0.4">
      <c r="G1838"/>
    </row>
    <row r="1839" spans="7:7" ht="15" x14ac:dyDescent="0.4">
      <c r="G1839"/>
    </row>
    <row r="1840" spans="7:7" ht="15" x14ac:dyDescent="0.4">
      <c r="G1840"/>
    </row>
    <row r="1841" spans="7:7" ht="15" x14ac:dyDescent="0.4">
      <c r="G1841"/>
    </row>
    <row r="1842" spans="7:7" ht="15" x14ac:dyDescent="0.4">
      <c r="G1842"/>
    </row>
    <row r="1843" spans="7:7" ht="15" x14ac:dyDescent="0.4">
      <c r="G1843"/>
    </row>
    <row r="1844" spans="7:7" ht="15" x14ac:dyDescent="0.4">
      <c r="G1844"/>
    </row>
    <row r="1845" spans="7:7" ht="15" x14ac:dyDescent="0.4">
      <c r="G1845"/>
    </row>
    <row r="1846" spans="7:7" ht="15" x14ac:dyDescent="0.4">
      <c r="G1846"/>
    </row>
    <row r="1847" spans="7:7" ht="15" x14ac:dyDescent="0.4">
      <c r="G1847"/>
    </row>
    <row r="1848" spans="7:7" ht="15" x14ac:dyDescent="0.4">
      <c r="G1848"/>
    </row>
    <row r="1849" spans="7:7" ht="15" x14ac:dyDescent="0.4">
      <c r="G1849"/>
    </row>
    <row r="1850" spans="7:7" ht="15" x14ac:dyDescent="0.4">
      <c r="G1850"/>
    </row>
    <row r="1851" spans="7:7" ht="15" x14ac:dyDescent="0.4">
      <c r="G1851"/>
    </row>
    <row r="1852" spans="7:7" ht="15" x14ac:dyDescent="0.4">
      <c r="G1852"/>
    </row>
    <row r="1853" spans="7:7" ht="15" x14ac:dyDescent="0.4">
      <c r="G1853"/>
    </row>
    <row r="1854" spans="7:7" ht="15" x14ac:dyDescent="0.4">
      <c r="G1854"/>
    </row>
    <row r="1855" spans="7:7" ht="15" x14ac:dyDescent="0.4">
      <c r="G1855"/>
    </row>
    <row r="1856" spans="7:7" ht="15" x14ac:dyDescent="0.4">
      <c r="G1856"/>
    </row>
    <row r="1857" spans="7:7" ht="15" x14ac:dyDescent="0.4">
      <c r="G1857"/>
    </row>
    <row r="1858" spans="7:7" ht="15" x14ac:dyDescent="0.4">
      <c r="G1858"/>
    </row>
    <row r="1859" spans="7:7" ht="15" x14ac:dyDescent="0.4">
      <c r="G1859"/>
    </row>
    <row r="1860" spans="7:7" ht="15" x14ac:dyDescent="0.4">
      <c r="G1860"/>
    </row>
    <row r="1861" spans="7:7" ht="15" x14ac:dyDescent="0.4">
      <c r="G1861"/>
    </row>
    <row r="1862" spans="7:7" ht="15" x14ac:dyDescent="0.4">
      <c r="G1862"/>
    </row>
    <row r="1863" spans="7:7" ht="15" x14ac:dyDescent="0.4">
      <c r="G1863"/>
    </row>
    <row r="1864" spans="7:7" ht="15" x14ac:dyDescent="0.4">
      <c r="G1864"/>
    </row>
    <row r="1865" spans="7:7" ht="15" x14ac:dyDescent="0.4">
      <c r="G1865"/>
    </row>
    <row r="1866" spans="7:7" ht="15" x14ac:dyDescent="0.4">
      <c r="G1866"/>
    </row>
    <row r="1867" spans="7:7" ht="15" x14ac:dyDescent="0.4">
      <c r="G1867"/>
    </row>
    <row r="1868" spans="7:7" ht="15" x14ac:dyDescent="0.4">
      <c r="G1868"/>
    </row>
    <row r="1869" spans="7:7" ht="15" x14ac:dyDescent="0.4">
      <c r="G1869"/>
    </row>
    <row r="1870" spans="7:7" ht="15" x14ac:dyDescent="0.4">
      <c r="G1870"/>
    </row>
    <row r="1871" spans="7:7" ht="15" x14ac:dyDescent="0.4">
      <c r="G1871"/>
    </row>
    <row r="1872" spans="7:7" ht="15" x14ac:dyDescent="0.4">
      <c r="G1872"/>
    </row>
    <row r="1873" spans="7:7" ht="15" x14ac:dyDescent="0.4">
      <c r="G1873"/>
    </row>
    <row r="1874" spans="7:7" ht="15" x14ac:dyDescent="0.4">
      <c r="G1874"/>
    </row>
    <row r="1875" spans="7:7" ht="15" x14ac:dyDescent="0.4">
      <c r="G1875"/>
    </row>
    <row r="1876" spans="7:7" ht="15" x14ac:dyDescent="0.4">
      <c r="G1876"/>
    </row>
    <row r="1877" spans="7:7" ht="15" x14ac:dyDescent="0.4">
      <c r="G1877"/>
    </row>
    <row r="1878" spans="7:7" ht="15" x14ac:dyDescent="0.4">
      <c r="G1878"/>
    </row>
    <row r="1879" spans="7:7" ht="15" x14ac:dyDescent="0.4">
      <c r="G1879"/>
    </row>
    <row r="1880" spans="7:7" ht="15" x14ac:dyDescent="0.4">
      <c r="G1880"/>
    </row>
    <row r="1881" spans="7:7" ht="15" x14ac:dyDescent="0.4">
      <c r="G1881"/>
    </row>
    <row r="1882" spans="7:7" ht="15" x14ac:dyDescent="0.4">
      <c r="G1882"/>
    </row>
    <row r="1883" spans="7:7" ht="15" x14ac:dyDescent="0.4">
      <c r="G1883"/>
    </row>
    <row r="1884" spans="7:7" ht="15" x14ac:dyDescent="0.4">
      <c r="G1884"/>
    </row>
    <row r="1885" spans="7:7" ht="15" x14ac:dyDescent="0.4">
      <c r="G1885"/>
    </row>
    <row r="1886" spans="7:7" ht="15" x14ac:dyDescent="0.4">
      <c r="G1886"/>
    </row>
    <row r="1887" spans="7:7" ht="15" x14ac:dyDescent="0.4">
      <c r="G1887"/>
    </row>
    <row r="1888" spans="7:7" ht="15" x14ac:dyDescent="0.4">
      <c r="G1888"/>
    </row>
    <row r="1889" spans="7:7" ht="15" x14ac:dyDescent="0.4">
      <c r="G1889"/>
    </row>
    <row r="1890" spans="7:7" ht="15" x14ac:dyDescent="0.4">
      <c r="G1890"/>
    </row>
    <row r="1891" spans="7:7" ht="15" x14ac:dyDescent="0.4">
      <c r="G1891"/>
    </row>
    <row r="1892" spans="7:7" ht="15" x14ac:dyDescent="0.4">
      <c r="G1892"/>
    </row>
    <row r="1893" spans="7:7" ht="15" x14ac:dyDescent="0.4">
      <c r="G1893"/>
    </row>
    <row r="1894" spans="7:7" ht="15" x14ac:dyDescent="0.4">
      <c r="G1894"/>
    </row>
    <row r="1895" spans="7:7" ht="15" x14ac:dyDescent="0.4">
      <c r="G1895"/>
    </row>
    <row r="1896" spans="7:7" ht="15" x14ac:dyDescent="0.4">
      <c r="G1896"/>
    </row>
    <row r="1897" spans="7:7" ht="15" x14ac:dyDescent="0.4">
      <c r="G1897"/>
    </row>
    <row r="1898" spans="7:7" ht="15" x14ac:dyDescent="0.4">
      <c r="G1898"/>
    </row>
    <row r="1899" spans="7:7" ht="15" x14ac:dyDescent="0.4">
      <c r="G1899"/>
    </row>
    <row r="1900" spans="7:7" ht="15" x14ac:dyDescent="0.4">
      <c r="G1900"/>
    </row>
    <row r="1901" spans="7:7" ht="15" x14ac:dyDescent="0.4">
      <c r="G1901"/>
    </row>
    <row r="1902" spans="7:7" ht="15" x14ac:dyDescent="0.4">
      <c r="G1902"/>
    </row>
    <row r="1903" spans="7:7" ht="15" x14ac:dyDescent="0.4">
      <c r="G1903"/>
    </row>
    <row r="1904" spans="7:7" ht="15" x14ac:dyDescent="0.4">
      <c r="G1904"/>
    </row>
    <row r="1905" spans="7:7" ht="15" x14ac:dyDescent="0.4">
      <c r="G1905"/>
    </row>
    <row r="1906" spans="7:7" ht="15" x14ac:dyDescent="0.4">
      <c r="G1906"/>
    </row>
    <row r="1907" spans="7:7" ht="15" x14ac:dyDescent="0.4">
      <c r="G1907"/>
    </row>
    <row r="1908" spans="7:7" ht="15" x14ac:dyDescent="0.4">
      <c r="G1908"/>
    </row>
    <row r="1909" spans="7:7" ht="15" x14ac:dyDescent="0.4">
      <c r="G1909"/>
    </row>
    <row r="1910" spans="7:7" ht="15" x14ac:dyDescent="0.4">
      <c r="G1910"/>
    </row>
    <row r="1911" spans="7:7" ht="15" x14ac:dyDescent="0.4">
      <c r="G1911"/>
    </row>
    <row r="1912" spans="7:7" ht="15" x14ac:dyDescent="0.4">
      <c r="G1912"/>
    </row>
    <row r="1913" spans="7:7" ht="15" x14ac:dyDescent="0.4">
      <c r="G1913"/>
    </row>
    <row r="1914" spans="7:7" ht="15" x14ac:dyDescent="0.4">
      <c r="G1914"/>
    </row>
    <row r="1915" spans="7:7" ht="15" x14ac:dyDescent="0.4">
      <c r="G1915"/>
    </row>
    <row r="1916" spans="7:7" ht="15" x14ac:dyDescent="0.4">
      <c r="G1916"/>
    </row>
    <row r="1917" spans="7:7" ht="15" x14ac:dyDescent="0.4">
      <c r="G1917"/>
    </row>
    <row r="1918" spans="7:7" ht="15" x14ac:dyDescent="0.4">
      <c r="G1918"/>
    </row>
    <row r="1919" spans="7:7" ht="15" x14ac:dyDescent="0.4">
      <c r="G1919"/>
    </row>
    <row r="1920" spans="7:7" ht="15" x14ac:dyDescent="0.4">
      <c r="G1920"/>
    </row>
    <row r="1921" spans="7:7" ht="15" x14ac:dyDescent="0.4">
      <c r="G1921"/>
    </row>
    <row r="1922" spans="7:7" ht="15" x14ac:dyDescent="0.4">
      <c r="G1922"/>
    </row>
    <row r="1923" spans="7:7" ht="15" x14ac:dyDescent="0.4">
      <c r="G1923"/>
    </row>
    <row r="1924" spans="7:7" ht="15" x14ac:dyDescent="0.4">
      <c r="G1924"/>
    </row>
    <row r="1925" spans="7:7" ht="15" x14ac:dyDescent="0.4">
      <c r="G1925"/>
    </row>
    <row r="1926" spans="7:7" ht="15" x14ac:dyDescent="0.4">
      <c r="G1926"/>
    </row>
    <row r="1927" spans="7:7" ht="15" x14ac:dyDescent="0.4">
      <c r="G1927"/>
    </row>
    <row r="1928" spans="7:7" ht="15" x14ac:dyDescent="0.4">
      <c r="G1928"/>
    </row>
    <row r="1929" spans="7:7" ht="15" x14ac:dyDescent="0.4">
      <c r="G1929"/>
    </row>
    <row r="1930" spans="7:7" ht="15" x14ac:dyDescent="0.4">
      <c r="G1930"/>
    </row>
    <row r="1931" spans="7:7" ht="15" x14ac:dyDescent="0.4">
      <c r="G1931"/>
    </row>
    <row r="1932" spans="7:7" ht="15" x14ac:dyDescent="0.4">
      <c r="G1932"/>
    </row>
    <row r="1933" spans="7:7" ht="15" x14ac:dyDescent="0.4">
      <c r="G1933"/>
    </row>
    <row r="1934" spans="7:7" ht="15" x14ac:dyDescent="0.4">
      <c r="G1934"/>
    </row>
    <row r="1935" spans="7:7" ht="15" x14ac:dyDescent="0.4">
      <c r="G1935"/>
    </row>
    <row r="1936" spans="7:7" ht="15" x14ac:dyDescent="0.4">
      <c r="G1936"/>
    </row>
    <row r="1937" spans="7:7" ht="15" x14ac:dyDescent="0.4">
      <c r="G1937"/>
    </row>
    <row r="1938" spans="7:7" ht="15" x14ac:dyDescent="0.4">
      <c r="G1938"/>
    </row>
    <row r="1939" spans="7:7" ht="15" x14ac:dyDescent="0.4">
      <c r="G1939"/>
    </row>
    <row r="1940" spans="7:7" ht="15" x14ac:dyDescent="0.4">
      <c r="G1940"/>
    </row>
    <row r="1941" spans="7:7" ht="15" x14ac:dyDescent="0.4">
      <c r="G1941"/>
    </row>
    <row r="1942" spans="7:7" ht="15" x14ac:dyDescent="0.4">
      <c r="G1942"/>
    </row>
    <row r="1943" spans="7:7" ht="15" x14ac:dyDescent="0.4">
      <c r="G1943"/>
    </row>
    <row r="1944" spans="7:7" ht="15" x14ac:dyDescent="0.4">
      <c r="G1944"/>
    </row>
    <row r="1945" spans="7:7" ht="15" x14ac:dyDescent="0.4">
      <c r="G1945"/>
    </row>
    <row r="1946" spans="7:7" ht="15" x14ac:dyDescent="0.4">
      <c r="G1946"/>
    </row>
    <row r="1947" spans="7:7" ht="15" x14ac:dyDescent="0.4">
      <c r="G1947"/>
    </row>
    <row r="1948" spans="7:7" ht="15" x14ac:dyDescent="0.4">
      <c r="G1948"/>
    </row>
    <row r="1949" spans="7:7" ht="15" x14ac:dyDescent="0.4">
      <c r="G1949"/>
    </row>
    <row r="1950" spans="7:7" ht="15" x14ac:dyDescent="0.4">
      <c r="G1950"/>
    </row>
    <row r="1951" spans="7:7" ht="15" x14ac:dyDescent="0.4">
      <c r="G1951"/>
    </row>
    <row r="1952" spans="7:7" ht="15" x14ac:dyDescent="0.4">
      <c r="G1952"/>
    </row>
    <row r="1953" spans="7:7" ht="15" x14ac:dyDescent="0.4">
      <c r="G1953"/>
    </row>
    <row r="1954" spans="7:7" ht="15" x14ac:dyDescent="0.4">
      <c r="G1954"/>
    </row>
    <row r="1955" spans="7:7" ht="15" x14ac:dyDescent="0.4">
      <c r="G1955"/>
    </row>
    <row r="1956" spans="7:7" ht="15" x14ac:dyDescent="0.4">
      <c r="G1956"/>
    </row>
    <row r="1957" spans="7:7" ht="15" x14ac:dyDescent="0.4">
      <c r="G1957"/>
    </row>
    <row r="1958" spans="7:7" ht="15" x14ac:dyDescent="0.4">
      <c r="G1958"/>
    </row>
    <row r="1959" spans="7:7" ht="15" x14ac:dyDescent="0.4">
      <c r="G1959"/>
    </row>
    <row r="1960" spans="7:7" ht="15" x14ac:dyDescent="0.4">
      <c r="G1960"/>
    </row>
    <row r="1961" spans="7:7" ht="15" x14ac:dyDescent="0.4">
      <c r="G1961"/>
    </row>
    <row r="1962" spans="7:7" ht="15" x14ac:dyDescent="0.4">
      <c r="G1962"/>
    </row>
    <row r="1963" spans="7:7" ht="15" x14ac:dyDescent="0.4">
      <c r="G1963"/>
    </row>
    <row r="1964" spans="7:7" ht="15" x14ac:dyDescent="0.4">
      <c r="G1964"/>
    </row>
    <row r="1965" spans="7:7" ht="15" x14ac:dyDescent="0.4">
      <c r="G1965"/>
    </row>
    <row r="1966" spans="7:7" ht="15" x14ac:dyDescent="0.4">
      <c r="G1966"/>
    </row>
    <row r="1967" spans="7:7" ht="15" x14ac:dyDescent="0.4">
      <c r="G1967"/>
    </row>
    <row r="1968" spans="7:7" ht="15" x14ac:dyDescent="0.4">
      <c r="G1968"/>
    </row>
    <row r="1969" spans="7:7" ht="15" x14ac:dyDescent="0.4">
      <c r="G1969"/>
    </row>
    <row r="1970" spans="7:7" ht="15" x14ac:dyDescent="0.4">
      <c r="G1970"/>
    </row>
    <row r="1971" spans="7:7" ht="15" x14ac:dyDescent="0.4">
      <c r="G1971"/>
    </row>
    <row r="1972" spans="7:7" ht="15" x14ac:dyDescent="0.4">
      <c r="G1972"/>
    </row>
    <row r="1973" spans="7:7" ht="15" x14ac:dyDescent="0.4">
      <c r="G1973"/>
    </row>
    <row r="1974" spans="7:7" ht="15" x14ac:dyDescent="0.4">
      <c r="G1974"/>
    </row>
    <row r="1975" spans="7:7" ht="15" x14ac:dyDescent="0.4">
      <c r="G1975"/>
    </row>
    <row r="1976" spans="7:7" ht="15" x14ac:dyDescent="0.4">
      <c r="G1976"/>
    </row>
    <row r="1977" spans="7:7" ht="15" x14ac:dyDescent="0.4">
      <c r="G1977"/>
    </row>
    <row r="1978" spans="7:7" ht="15" x14ac:dyDescent="0.4">
      <c r="G1978"/>
    </row>
    <row r="1979" spans="7:7" ht="15" x14ac:dyDescent="0.4">
      <c r="G1979"/>
    </row>
    <row r="1980" spans="7:7" ht="15" x14ac:dyDescent="0.4">
      <c r="G1980"/>
    </row>
    <row r="1981" spans="7:7" ht="15" x14ac:dyDescent="0.4">
      <c r="G1981"/>
    </row>
    <row r="1982" spans="7:7" ht="15" x14ac:dyDescent="0.4">
      <c r="G1982"/>
    </row>
    <row r="1983" spans="7:7" ht="15" x14ac:dyDescent="0.4">
      <c r="G1983"/>
    </row>
    <row r="1984" spans="7:7" ht="15" x14ac:dyDescent="0.4">
      <c r="G1984"/>
    </row>
    <row r="1985" spans="7:7" ht="15" x14ac:dyDescent="0.4">
      <c r="G1985"/>
    </row>
    <row r="1986" spans="7:7" ht="15" x14ac:dyDescent="0.4">
      <c r="G1986"/>
    </row>
    <row r="1987" spans="7:7" ht="15" x14ac:dyDescent="0.4">
      <c r="G1987"/>
    </row>
    <row r="1988" spans="7:7" ht="15" x14ac:dyDescent="0.4">
      <c r="G1988"/>
    </row>
    <row r="1989" spans="7:7" ht="15" x14ac:dyDescent="0.4">
      <c r="G1989"/>
    </row>
    <row r="1990" spans="7:7" ht="15" x14ac:dyDescent="0.4">
      <c r="G1990"/>
    </row>
    <row r="1991" spans="7:7" ht="15" x14ac:dyDescent="0.4">
      <c r="G1991"/>
    </row>
    <row r="1992" spans="7:7" ht="15" x14ac:dyDescent="0.4">
      <c r="G1992"/>
    </row>
    <row r="1993" spans="7:7" ht="15" x14ac:dyDescent="0.4">
      <c r="G1993"/>
    </row>
    <row r="1994" spans="7:7" ht="15" x14ac:dyDescent="0.4">
      <c r="G1994"/>
    </row>
    <row r="1995" spans="7:7" ht="15" x14ac:dyDescent="0.4">
      <c r="G1995"/>
    </row>
    <row r="1996" spans="7:7" ht="15" x14ac:dyDescent="0.4">
      <c r="G1996"/>
    </row>
    <row r="1997" spans="7:7" ht="15" x14ac:dyDescent="0.4">
      <c r="G1997"/>
    </row>
    <row r="1998" spans="7:7" ht="15" x14ac:dyDescent="0.4">
      <c r="G1998"/>
    </row>
    <row r="1999" spans="7:7" ht="15" x14ac:dyDescent="0.4">
      <c r="G1999"/>
    </row>
    <row r="2000" spans="7:7" ht="15" x14ac:dyDescent="0.4">
      <c r="G2000"/>
    </row>
    <row r="2001" spans="7:7" ht="15" x14ac:dyDescent="0.4">
      <c r="G2001"/>
    </row>
    <row r="2002" spans="7:7" ht="15" x14ac:dyDescent="0.4">
      <c r="G2002"/>
    </row>
    <row r="2003" spans="7:7" ht="15" x14ac:dyDescent="0.4">
      <c r="G2003"/>
    </row>
    <row r="2004" spans="7:7" ht="15" x14ac:dyDescent="0.4">
      <c r="G2004"/>
    </row>
    <row r="2005" spans="7:7" ht="15" x14ac:dyDescent="0.4">
      <c r="G2005"/>
    </row>
    <row r="2006" spans="7:7" ht="15" x14ac:dyDescent="0.4">
      <c r="G2006"/>
    </row>
    <row r="2007" spans="7:7" ht="15" x14ac:dyDescent="0.4">
      <c r="G2007"/>
    </row>
    <row r="2008" spans="7:7" ht="15" x14ac:dyDescent="0.4">
      <c r="G2008"/>
    </row>
    <row r="2009" spans="7:7" ht="15" x14ac:dyDescent="0.4">
      <c r="G2009"/>
    </row>
    <row r="2010" spans="7:7" ht="15" x14ac:dyDescent="0.4">
      <c r="G2010"/>
    </row>
    <row r="2011" spans="7:7" ht="15" x14ac:dyDescent="0.4">
      <c r="G2011"/>
    </row>
    <row r="2012" spans="7:7" ht="15" x14ac:dyDescent="0.4">
      <c r="G2012"/>
    </row>
    <row r="2013" spans="7:7" ht="15" x14ac:dyDescent="0.4">
      <c r="G2013"/>
    </row>
    <row r="2014" spans="7:7" ht="15" x14ac:dyDescent="0.4">
      <c r="G2014"/>
    </row>
    <row r="2015" spans="7:7" ht="15" x14ac:dyDescent="0.4">
      <c r="G2015"/>
    </row>
    <row r="2016" spans="7:7" ht="15" x14ac:dyDescent="0.4">
      <c r="G2016"/>
    </row>
    <row r="2017" spans="7:7" ht="15" x14ac:dyDescent="0.4">
      <c r="G2017"/>
    </row>
    <row r="2018" spans="7:7" ht="15" x14ac:dyDescent="0.4">
      <c r="G2018"/>
    </row>
    <row r="2019" spans="7:7" ht="15" x14ac:dyDescent="0.4">
      <c r="G2019"/>
    </row>
    <row r="2020" spans="7:7" ht="15" x14ac:dyDescent="0.4">
      <c r="G2020"/>
    </row>
    <row r="2021" spans="7:7" ht="15" x14ac:dyDescent="0.4">
      <c r="G2021"/>
    </row>
    <row r="2022" spans="7:7" ht="15" x14ac:dyDescent="0.4">
      <c r="G2022"/>
    </row>
    <row r="2023" spans="7:7" ht="15" x14ac:dyDescent="0.4">
      <c r="G2023"/>
    </row>
    <row r="2024" spans="7:7" ht="15" x14ac:dyDescent="0.4">
      <c r="G2024"/>
    </row>
    <row r="2025" spans="7:7" ht="15" x14ac:dyDescent="0.4">
      <c r="G2025"/>
    </row>
    <row r="2026" spans="7:7" ht="15" x14ac:dyDescent="0.4">
      <c r="G2026"/>
    </row>
    <row r="2027" spans="7:7" ht="15" x14ac:dyDescent="0.4">
      <c r="G2027"/>
    </row>
    <row r="2028" spans="7:7" ht="15" x14ac:dyDescent="0.4">
      <c r="G2028"/>
    </row>
    <row r="2029" spans="7:7" ht="15" x14ac:dyDescent="0.4">
      <c r="G2029"/>
    </row>
    <row r="2030" spans="7:7" ht="15" x14ac:dyDescent="0.4">
      <c r="G2030"/>
    </row>
    <row r="2031" spans="7:7" ht="15" x14ac:dyDescent="0.4">
      <c r="G2031"/>
    </row>
    <row r="2032" spans="7:7" ht="15" x14ac:dyDescent="0.4">
      <c r="G2032"/>
    </row>
    <row r="2033" spans="7:7" ht="15" x14ac:dyDescent="0.4">
      <c r="G2033"/>
    </row>
    <row r="2034" spans="7:7" ht="15" x14ac:dyDescent="0.4">
      <c r="G2034"/>
    </row>
    <row r="2035" spans="7:7" ht="15" x14ac:dyDescent="0.4">
      <c r="G2035"/>
    </row>
    <row r="2036" spans="7:7" ht="15" x14ac:dyDescent="0.4">
      <c r="G2036"/>
    </row>
    <row r="2037" spans="7:7" ht="15" x14ac:dyDescent="0.4">
      <c r="G2037"/>
    </row>
    <row r="2038" spans="7:7" ht="15" x14ac:dyDescent="0.4">
      <c r="G2038"/>
    </row>
    <row r="2039" spans="7:7" ht="15" x14ac:dyDescent="0.4">
      <c r="G2039"/>
    </row>
    <row r="2040" spans="7:7" ht="15" x14ac:dyDescent="0.4">
      <c r="G2040"/>
    </row>
    <row r="2041" spans="7:7" ht="15" x14ac:dyDescent="0.4">
      <c r="G2041"/>
    </row>
    <row r="2042" spans="7:7" ht="15" x14ac:dyDescent="0.4">
      <c r="G2042"/>
    </row>
    <row r="2043" spans="7:7" ht="15" x14ac:dyDescent="0.4">
      <c r="G2043"/>
    </row>
    <row r="2044" spans="7:7" ht="15" x14ac:dyDescent="0.4">
      <c r="G2044"/>
    </row>
    <row r="2045" spans="7:7" ht="15" x14ac:dyDescent="0.4">
      <c r="G2045"/>
    </row>
    <row r="2046" spans="7:7" ht="15" x14ac:dyDescent="0.4">
      <c r="G2046"/>
    </row>
    <row r="2047" spans="7:7" ht="15" x14ac:dyDescent="0.4">
      <c r="G2047"/>
    </row>
    <row r="2048" spans="7:7" ht="15" x14ac:dyDescent="0.4">
      <c r="G2048"/>
    </row>
    <row r="2049" spans="7:7" ht="15" x14ac:dyDescent="0.4">
      <c r="G2049"/>
    </row>
    <row r="2050" spans="7:7" ht="15" x14ac:dyDescent="0.4">
      <c r="G2050"/>
    </row>
    <row r="2051" spans="7:7" ht="15" x14ac:dyDescent="0.4">
      <c r="G2051"/>
    </row>
    <row r="2052" spans="7:7" ht="15" x14ac:dyDescent="0.4">
      <c r="G2052"/>
    </row>
    <row r="2053" spans="7:7" ht="15" x14ac:dyDescent="0.4">
      <c r="G2053"/>
    </row>
    <row r="2054" spans="7:7" ht="15" x14ac:dyDescent="0.4">
      <c r="G2054"/>
    </row>
    <row r="2055" spans="7:7" ht="15" x14ac:dyDescent="0.4">
      <c r="G2055"/>
    </row>
    <row r="2056" spans="7:7" ht="15" x14ac:dyDescent="0.4">
      <c r="G2056"/>
    </row>
    <row r="2057" spans="7:7" ht="15" x14ac:dyDescent="0.4">
      <c r="G2057"/>
    </row>
    <row r="2058" spans="7:7" ht="15" x14ac:dyDescent="0.4">
      <c r="G2058"/>
    </row>
    <row r="2059" spans="7:7" ht="15" x14ac:dyDescent="0.4">
      <c r="G2059"/>
    </row>
    <row r="2060" spans="7:7" ht="15" x14ac:dyDescent="0.4">
      <c r="G2060"/>
    </row>
    <row r="2061" spans="7:7" ht="15" x14ac:dyDescent="0.4">
      <c r="G2061"/>
    </row>
    <row r="2062" spans="7:7" ht="15" x14ac:dyDescent="0.4">
      <c r="G2062"/>
    </row>
    <row r="2063" spans="7:7" ht="15" x14ac:dyDescent="0.4">
      <c r="G2063"/>
    </row>
    <row r="2064" spans="7:7" ht="15" x14ac:dyDescent="0.4">
      <c r="G2064"/>
    </row>
    <row r="2065" spans="7:7" ht="15" x14ac:dyDescent="0.4">
      <c r="G2065"/>
    </row>
    <row r="2066" spans="7:7" ht="15" x14ac:dyDescent="0.4">
      <c r="G2066"/>
    </row>
    <row r="2067" spans="7:7" ht="15" x14ac:dyDescent="0.4">
      <c r="G2067"/>
    </row>
    <row r="2068" spans="7:7" ht="15" x14ac:dyDescent="0.4">
      <c r="G2068"/>
    </row>
    <row r="2069" spans="7:7" ht="15" x14ac:dyDescent="0.4">
      <c r="G2069"/>
    </row>
    <row r="2070" spans="7:7" ht="15" x14ac:dyDescent="0.4">
      <c r="G2070"/>
    </row>
    <row r="2071" spans="7:7" ht="15" x14ac:dyDescent="0.4">
      <c r="G2071"/>
    </row>
    <row r="2072" spans="7:7" ht="15" x14ac:dyDescent="0.4">
      <c r="G2072"/>
    </row>
    <row r="2073" spans="7:7" ht="15" x14ac:dyDescent="0.4">
      <c r="G2073"/>
    </row>
    <row r="2074" spans="7:7" ht="15" x14ac:dyDescent="0.4">
      <c r="G2074"/>
    </row>
    <row r="2075" spans="7:7" ht="15" x14ac:dyDescent="0.4">
      <c r="G2075"/>
    </row>
    <row r="2076" spans="7:7" ht="15" x14ac:dyDescent="0.4">
      <c r="G2076"/>
    </row>
    <row r="2077" spans="7:7" ht="15" x14ac:dyDescent="0.4">
      <c r="G2077"/>
    </row>
    <row r="2078" spans="7:7" ht="15" x14ac:dyDescent="0.4">
      <c r="G2078"/>
    </row>
    <row r="2079" spans="7:7" ht="15" x14ac:dyDescent="0.4">
      <c r="G2079"/>
    </row>
    <row r="2080" spans="7:7" ht="15" x14ac:dyDescent="0.4">
      <c r="G2080"/>
    </row>
    <row r="2081" spans="7:7" ht="15" x14ac:dyDescent="0.4">
      <c r="G2081"/>
    </row>
    <row r="2082" spans="7:7" ht="15" x14ac:dyDescent="0.4">
      <c r="G2082"/>
    </row>
    <row r="2083" spans="7:7" ht="15" x14ac:dyDescent="0.4">
      <c r="G2083"/>
    </row>
    <row r="2084" spans="7:7" ht="15" x14ac:dyDescent="0.4">
      <c r="G2084"/>
    </row>
    <row r="2085" spans="7:7" ht="15" x14ac:dyDescent="0.4">
      <c r="G2085"/>
    </row>
  </sheetData>
  <mergeCells count="19">
    <mergeCell ref="B48:B49"/>
    <mergeCell ref="B52:G52"/>
    <mergeCell ref="B54:B59"/>
    <mergeCell ref="B28:B30"/>
    <mergeCell ref="B31:B33"/>
    <mergeCell ref="B34:B37"/>
    <mergeCell ref="B39:B41"/>
    <mergeCell ref="B42:B44"/>
    <mergeCell ref="B45:B47"/>
    <mergeCell ref="B3:G3"/>
    <mergeCell ref="B5:B6"/>
    <mergeCell ref="B7:B9"/>
    <mergeCell ref="B10:B15"/>
    <mergeCell ref="B18:G18"/>
    <mergeCell ref="B20:B27"/>
    <mergeCell ref="C26:C27"/>
    <mergeCell ref="D26:D27"/>
    <mergeCell ref="E26:E27"/>
    <mergeCell ref="F26:F27"/>
  </mergeCells>
  <hyperlinks>
    <hyperlink ref="G27" r:id="rId1" location="qualifying-students"/>
    <hyperlink ref="C2" r:id="rId2" display="Further details can be found in the ACT guidance document https://www.gov.uk/government/publications/16-to-19-funding-allocations-supporting-documents-for-2019-to-2020"/>
  </hyperlinks>
  <pageMargins left="0.25" right="0.25" top="0.75" bottom="0.75" header="0.3" footer="0.3"/>
  <pageSetup paperSize="8" scale="62" orientation="portrait" r:id="rId3"/>
  <headerFooter alignWithMargins="0">
    <oddFooter>&amp;CPage &amp;P of &amp;N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pageSetUpPr fitToPage="1"/>
  </sheetPr>
  <dimension ref="B1:F1500"/>
  <sheetViews>
    <sheetView showGridLines="0" zoomScaleNormal="100" zoomScaleSheetLayoutView="100" workbookViewId="0">
      <selection activeCell="B2" sqref="B2:C2"/>
    </sheetView>
  </sheetViews>
  <sheetFormatPr defaultColWidth="8.88671875" defaultRowHeight="12.75" x14ac:dyDescent="0.4"/>
  <cols>
    <col min="1" max="1" width="1.77734375" style="50" customWidth="1"/>
    <col min="2" max="2" width="21" style="210" customWidth="1"/>
    <col min="3" max="3" width="49.77734375" style="50" customWidth="1"/>
    <col min="4" max="16384" width="8.88671875" style="50"/>
  </cols>
  <sheetData>
    <row r="1" spans="2:3" ht="69" customHeight="1" x14ac:dyDescent="0.4">
      <c r="C1" s="89" t="s">
        <v>365</v>
      </c>
    </row>
    <row r="2" spans="2:3" ht="28.5" customHeight="1" x14ac:dyDescent="0.4">
      <c r="B2" s="342" t="s">
        <v>366</v>
      </c>
      <c r="C2" s="342"/>
    </row>
    <row r="3" spans="2:3" ht="38.25" customHeight="1" x14ac:dyDescent="0.4">
      <c r="B3" s="343" t="s">
        <v>367</v>
      </c>
      <c r="C3" s="343"/>
    </row>
    <row r="4" spans="2:3" s="211" customFormat="1" ht="29.25" customHeight="1" x14ac:dyDescent="0.35">
      <c r="B4" s="343" t="s">
        <v>368</v>
      </c>
      <c r="C4" s="343"/>
    </row>
    <row r="6" spans="2:3" ht="13.15" x14ac:dyDescent="0.4">
      <c r="B6" s="212" t="s">
        <v>369</v>
      </c>
      <c r="C6" s="213" t="s">
        <v>61</v>
      </c>
    </row>
    <row r="7" spans="2:3" x14ac:dyDescent="0.4">
      <c r="B7" s="214" t="s">
        <v>370</v>
      </c>
      <c r="C7" s="215" t="s">
        <v>371</v>
      </c>
    </row>
    <row r="8" spans="2:3" x14ac:dyDescent="0.4">
      <c r="B8" s="80" t="s">
        <v>375</v>
      </c>
      <c r="C8" s="80" t="s">
        <v>531</v>
      </c>
    </row>
    <row r="9" spans="2:3" x14ac:dyDescent="0.4">
      <c r="B9" s="80" t="s">
        <v>376</v>
      </c>
      <c r="C9" s="80" t="s">
        <v>532</v>
      </c>
    </row>
    <row r="10" spans="2:3" x14ac:dyDescent="0.4">
      <c r="B10" s="80" t="s">
        <v>377</v>
      </c>
      <c r="C10" s="80" t="s">
        <v>533</v>
      </c>
    </row>
    <row r="11" spans="2:3" x14ac:dyDescent="0.4">
      <c r="B11" s="80"/>
      <c r="C11" s="80"/>
    </row>
    <row r="12" spans="2:3" x14ac:dyDescent="0.4">
      <c r="B12" s="80"/>
      <c r="C12" s="80"/>
    </row>
    <row r="13" spans="2:3" x14ac:dyDescent="0.4">
      <c r="B13" s="80"/>
      <c r="C13" s="80"/>
    </row>
    <row r="14" spans="2:3" x14ac:dyDescent="0.4">
      <c r="B14" s="80"/>
      <c r="C14" s="80"/>
    </row>
    <row r="15" spans="2:3" x14ac:dyDescent="0.4">
      <c r="B15" s="80"/>
      <c r="C15" s="80"/>
    </row>
    <row r="16" spans="2:3" x14ac:dyDescent="0.4">
      <c r="B16" s="80"/>
      <c r="C16" s="80"/>
    </row>
    <row r="17" spans="2:5" x14ac:dyDescent="0.4">
      <c r="B17" s="80"/>
      <c r="C17" s="80"/>
      <c r="E17" s="216"/>
    </row>
    <row r="18" spans="2:5" x14ac:dyDescent="0.4">
      <c r="B18" s="80"/>
      <c r="C18" s="80"/>
    </row>
    <row r="19" spans="2:5" x14ac:dyDescent="0.4">
      <c r="B19" s="80"/>
      <c r="C19" s="80"/>
    </row>
    <row r="20" spans="2:5" x14ac:dyDescent="0.4">
      <c r="B20" s="80"/>
      <c r="C20" s="80"/>
    </row>
    <row r="21" spans="2:5" x14ac:dyDescent="0.4">
      <c r="B21" s="80"/>
      <c r="C21" s="80"/>
    </row>
    <row r="22" spans="2:5" x14ac:dyDescent="0.4">
      <c r="B22" s="80"/>
      <c r="C22" s="80"/>
    </row>
    <row r="23" spans="2:5" x14ac:dyDescent="0.4">
      <c r="B23" s="80"/>
      <c r="C23" s="80"/>
    </row>
    <row r="24" spans="2:5" x14ac:dyDescent="0.4">
      <c r="B24" s="80"/>
      <c r="C24" s="80"/>
    </row>
    <row r="25" spans="2:5" x14ac:dyDescent="0.4">
      <c r="B25" s="80"/>
      <c r="C25" s="80"/>
    </row>
    <row r="26" spans="2:5" x14ac:dyDescent="0.4">
      <c r="B26" s="80"/>
      <c r="C26" s="80"/>
    </row>
    <row r="27" spans="2:5" x14ac:dyDescent="0.4">
      <c r="B27" s="80"/>
      <c r="C27" s="80"/>
    </row>
    <row r="28" spans="2:5" x14ac:dyDescent="0.4">
      <c r="B28" s="80"/>
      <c r="C28" s="80"/>
    </row>
    <row r="29" spans="2:5" x14ac:dyDescent="0.4">
      <c r="B29" s="80"/>
      <c r="C29" s="80"/>
    </row>
    <row r="30" spans="2:5" x14ac:dyDescent="0.4">
      <c r="B30" s="80"/>
      <c r="C30" s="80"/>
    </row>
    <row r="31" spans="2:5" x14ac:dyDescent="0.4">
      <c r="B31" s="80"/>
      <c r="C31" s="80"/>
    </row>
    <row r="32" spans="2:5" x14ac:dyDescent="0.4">
      <c r="B32" s="80"/>
      <c r="C32" s="80"/>
    </row>
    <row r="33" spans="2:6" x14ac:dyDescent="0.4">
      <c r="B33" s="80"/>
      <c r="C33" s="80"/>
    </row>
    <row r="34" spans="2:6" x14ac:dyDescent="0.4">
      <c r="B34" s="80"/>
      <c r="C34" s="80"/>
      <c r="F34" s="216"/>
    </row>
    <row r="35" spans="2:6" x14ac:dyDescent="0.4">
      <c r="B35" s="80"/>
      <c r="C35" s="80"/>
    </row>
    <row r="36" spans="2:6" x14ac:dyDescent="0.4">
      <c r="B36" s="80"/>
      <c r="C36" s="80"/>
    </row>
    <row r="37" spans="2:6" x14ac:dyDescent="0.4">
      <c r="B37" s="80"/>
      <c r="C37" s="80"/>
    </row>
    <row r="38" spans="2:6" x14ac:dyDescent="0.4">
      <c r="B38" s="80"/>
      <c r="C38" s="80"/>
    </row>
    <row r="39" spans="2:6" x14ac:dyDescent="0.4">
      <c r="B39" s="80"/>
      <c r="C39" s="80"/>
    </row>
    <row r="40" spans="2:6" x14ac:dyDescent="0.4">
      <c r="B40" s="80"/>
      <c r="C40" s="80"/>
    </row>
    <row r="41" spans="2:6" x14ac:dyDescent="0.4">
      <c r="B41" s="80"/>
      <c r="C41" s="80"/>
    </row>
    <row r="42" spans="2:6" x14ac:dyDescent="0.4">
      <c r="B42" s="80"/>
      <c r="C42" s="80"/>
    </row>
    <row r="43" spans="2:6" x14ac:dyDescent="0.4">
      <c r="B43" s="80"/>
      <c r="C43" s="80"/>
    </row>
    <row r="44" spans="2:6" x14ac:dyDescent="0.4">
      <c r="B44" s="80"/>
      <c r="C44" s="80"/>
    </row>
    <row r="45" spans="2:6" x14ac:dyDescent="0.4">
      <c r="B45" s="80"/>
      <c r="C45" s="80"/>
    </row>
    <row r="46" spans="2:6" x14ac:dyDescent="0.4">
      <c r="B46" s="80"/>
      <c r="C46" s="80"/>
    </row>
    <row r="47" spans="2:6" x14ac:dyDescent="0.4">
      <c r="B47" s="80"/>
      <c r="C47" s="80"/>
    </row>
    <row r="48" spans="2:6" x14ac:dyDescent="0.4">
      <c r="B48" s="80"/>
      <c r="C48" s="80"/>
    </row>
    <row r="49" spans="2:3" x14ac:dyDescent="0.4">
      <c r="B49" s="80"/>
      <c r="C49" s="80"/>
    </row>
    <row r="50" spans="2:3" x14ac:dyDescent="0.4">
      <c r="B50" s="80"/>
      <c r="C50" s="80"/>
    </row>
    <row r="51" spans="2:3" x14ac:dyDescent="0.4">
      <c r="B51" s="80"/>
      <c r="C51" s="80"/>
    </row>
    <row r="52" spans="2:3" x14ac:dyDescent="0.4">
      <c r="B52" s="80"/>
      <c r="C52" s="80"/>
    </row>
    <row r="53" spans="2:3" x14ac:dyDescent="0.4">
      <c r="B53" s="80"/>
      <c r="C53" s="80"/>
    </row>
    <row r="54" spans="2:3" x14ac:dyDescent="0.4">
      <c r="B54" s="80"/>
      <c r="C54" s="80"/>
    </row>
    <row r="55" spans="2:3" x14ac:dyDescent="0.4">
      <c r="B55" s="80"/>
      <c r="C55" s="80"/>
    </row>
    <row r="56" spans="2:3" x14ac:dyDescent="0.4">
      <c r="B56" s="80"/>
      <c r="C56" s="80"/>
    </row>
    <row r="57" spans="2:3" x14ac:dyDescent="0.4">
      <c r="B57" s="80"/>
      <c r="C57" s="80"/>
    </row>
    <row r="58" spans="2:3" x14ac:dyDescent="0.4">
      <c r="B58" s="80"/>
      <c r="C58" s="80"/>
    </row>
    <row r="59" spans="2:3" x14ac:dyDescent="0.4">
      <c r="B59" s="80"/>
      <c r="C59" s="80"/>
    </row>
    <row r="60" spans="2:3" x14ac:dyDescent="0.4">
      <c r="B60" s="80"/>
      <c r="C60" s="80"/>
    </row>
    <row r="61" spans="2:3" x14ac:dyDescent="0.4">
      <c r="B61" s="80"/>
      <c r="C61" s="80"/>
    </row>
    <row r="62" spans="2:3" x14ac:dyDescent="0.4">
      <c r="B62" s="80"/>
      <c r="C62" s="80"/>
    </row>
    <row r="63" spans="2:3" x14ac:dyDescent="0.4">
      <c r="B63" s="80"/>
      <c r="C63" s="80"/>
    </row>
    <row r="64" spans="2:3" x14ac:dyDescent="0.4">
      <c r="B64" s="80"/>
      <c r="C64" s="80"/>
    </row>
    <row r="65" spans="2:3" x14ac:dyDescent="0.4">
      <c r="B65" s="80"/>
      <c r="C65" s="80"/>
    </row>
    <row r="66" spans="2:3" x14ac:dyDescent="0.4">
      <c r="B66" s="80"/>
      <c r="C66" s="80"/>
    </row>
    <row r="67" spans="2:3" x14ac:dyDescent="0.4">
      <c r="B67" s="80"/>
      <c r="C67" s="80"/>
    </row>
    <row r="68" spans="2:3" x14ac:dyDescent="0.4">
      <c r="B68" s="80"/>
      <c r="C68" s="80"/>
    </row>
    <row r="69" spans="2:3" x14ac:dyDescent="0.4">
      <c r="B69" s="80"/>
      <c r="C69" s="80"/>
    </row>
    <row r="70" spans="2:3" x14ac:dyDescent="0.4">
      <c r="B70" s="80"/>
      <c r="C70" s="80"/>
    </row>
    <row r="71" spans="2:3" x14ac:dyDescent="0.4">
      <c r="B71" s="80"/>
      <c r="C71" s="80"/>
    </row>
    <row r="72" spans="2:3" x14ac:dyDescent="0.4">
      <c r="B72" s="80"/>
      <c r="C72" s="80"/>
    </row>
    <row r="73" spans="2:3" x14ac:dyDescent="0.4">
      <c r="B73" s="80"/>
      <c r="C73" s="80"/>
    </row>
    <row r="74" spans="2:3" x14ac:dyDescent="0.4">
      <c r="B74" s="80"/>
      <c r="C74" s="80"/>
    </row>
    <row r="75" spans="2:3" x14ac:dyDescent="0.4">
      <c r="B75" s="80"/>
      <c r="C75" s="80"/>
    </row>
    <row r="76" spans="2:3" x14ac:dyDescent="0.4">
      <c r="B76" s="80"/>
      <c r="C76" s="80"/>
    </row>
    <row r="77" spans="2:3" x14ac:dyDescent="0.4">
      <c r="B77" s="80"/>
      <c r="C77" s="80"/>
    </row>
    <row r="78" spans="2:3" x14ac:dyDescent="0.4">
      <c r="B78" s="80"/>
      <c r="C78" s="80"/>
    </row>
    <row r="79" spans="2:3" x14ac:dyDescent="0.4">
      <c r="B79" s="80"/>
      <c r="C79" s="80"/>
    </row>
    <row r="80" spans="2:3" x14ac:dyDescent="0.4">
      <c r="B80" s="80"/>
      <c r="C80" s="80"/>
    </row>
    <row r="81" spans="2:3" x14ac:dyDescent="0.4">
      <c r="B81" s="80"/>
      <c r="C81" s="80"/>
    </row>
    <row r="82" spans="2:3" x14ac:dyDescent="0.4">
      <c r="B82" s="80"/>
      <c r="C82" s="80"/>
    </row>
    <row r="83" spans="2:3" x14ac:dyDescent="0.4">
      <c r="B83" s="80"/>
      <c r="C83" s="80"/>
    </row>
    <row r="84" spans="2:3" x14ac:dyDescent="0.4">
      <c r="B84" s="80"/>
      <c r="C84" s="80"/>
    </row>
    <row r="85" spans="2:3" x14ac:dyDescent="0.4">
      <c r="B85" s="80"/>
      <c r="C85" s="80"/>
    </row>
    <row r="86" spans="2:3" x14ac:dyDescent="0.4">
      <c r="B86" s="80"/>
      <c r="C86" s="80"/>
    </row>
    <row r="87" spans="2:3" x14ac:dyDescent="0.4">
      <c r="B87" s="80"/>
      <c r="C87" s="80"/>
    </row>
    <row r="88" spans="2:3" x14ac:dyDescent="0.4">
      <c r="B88" s="80"/>
      <c r="C88" s="80"/>
    </row>
    <row r="89" spans="2:3" x14ac:dyDescent="0.4">
      <c r="B89" s="80"/>
      <c r="C89" s="80"/>
    </row>
    <row r="90" spans="2:3" x14ac:dyDescent="0.4">
      <c r="B90" s="80"/>
      <c r="C90" s="80"/>
    </row>
    <row r="91" spans="2:3" x14ac:dyDescent="0.4">
      <c r="B91" s="80"/>
      <c r="C91" s="80"/>
    </row>
    <row r="92" spans="2:3" x14ac:dyDescent="0.4">
      <c r="B92" s="80"/>
      <c r="C92" s="80"/>
    </row>
    <row r="93" spans="2:3" x14ac:dyDescent="0.4">
      <c r="B93" s="80"/>
      <c r="C93" s="80"/>
    </row>
    <row r="94" spans="2:3" x14ac:dyDescent="0.4">
      <c r="B94" s="80"/>
      <c r="C94" s="80"/>
    </row>
    <row r="95" spans="2:3" x14ac:dyDescent="0.4">
      <c r="B95" s="80"/>
      <c r="C95" s="80"/>
    </row>
    <row r="96" spans="2:3" x14ac:dyDescent="0.4">
      <c r="B96" s="80"/>
      <c r="C96" s="80"/>
    </row>
    <row r="97" spans="2:3" x14ac:dyDescent="0.4">
      <c r="B97" s="80"/>
      <c r="C97" s="80"/>
    </row>
    <row r="98" spans="2:3" x14ac:dyDescent="0.4">
      <c r="B98" s="80"/>
      <c r="C98" s="80"/>
    </row>
    <row r="99" spans="2:3" x14ac:dyDescent="0.4">
      <c r="B99" s="80"/>
      <c r="C99" s="80"/>
    </row>
    <row r="100" spans="2:3" x14ac:dyDescent="0.4">
      <c r="B100" s="80"/>
      <c r="C100" s="80"/>
    </row>
    <row r="101" spans="2:3" x14ac:dyDescent="0.4">
      <c r="B101" s="80"/>
      <c r="C101" s="80"/>
    </row>
    <row r="102" spans="2:3" x14ac:dyDescent="0.4">
      <c r="B102" s="80"/>
      <c r="C102" s="80"/>
    </row>
    <row r="103" spans="2:3" x14ac:dyDescent="0.4">
      <c r="B103" s="80"/>
      <c r="C103" s="80"/>
    </row>
    <row r="104" spans="2:3" x14ac:dyDescent="0.4">
      <c r="B104" s="80"/>
      <c r="C104" s="80"/>
    </row>
    <row r="105" spans="2:3" x14ac:dyDescent="0.4">
      <c r="B105" s="80"/>
      <c r="C105" s="80"/>
    </row>
    <row r="106" spans="2:3" x14ac:dyDescent="0.4">
      <c r="B106" s="80"/>
      <c r="C106" s="80"/>
    </row>
    <row r="107" spans="2:3" x14ac:dyDescent="0.4">
      <c r="B107" s="80"/>
      <c r="C107" s="80"/>
    </row>
    <row r="108" spans="2:3" x14ac:dyDescent="0.4">
      <c r="B108" s="80"/>
      <c r="C108" s="80"/>
    </row>
    <row r="109" spans="2:3" x14ac:dyDescent="0.4">
      <c r="B109" s="80"/>
      <c r="C109" s="80"/>
    </row>
    <row r="110" spans="2:3" x14ac:dyDescent="0.4">
      <c r="B110" s="80"/>
      <c r="C110" s="80"/>
    </row>
    <row r="111" spans="2:3" x14ac:dyDescent="0.4">
      <c r="B111" s="80"/>
      <c r="C111" s="80"/>
    </row>
    <row r="112" spans="2:3" x14ac:dyDescent="0.4">
      <c r="B112" s="80"/>
      <c r="C112" s="80"/>
    </row>
    <row r="113" spans="2:3" x14ac:dyDescent="0.4">
      <c r="B113" s="80"/>
      <c r="C113" s="80"/>
    </row>
    <row r="114" spans="2:3" x14ac:dyDescent="0.4">
      <c r="B114" s="80"/>
      <c r="C114" s="80"/>
    </row>
    <row r="115" spans="2:3" x14ac:dyDescent="0.4">
      <c r="B115" s="80"/>
      <c r="C115" s="80"/>
    </row>
    <row r="116" spans="2:3" x14ac:dyDescent="0.4">
      <c r="B116" s="80"/>
      <c r="C116" s="80"/>
    </row>
    <row r="117" spans="2:3" x14ac:dyDescent="0.4">
      <c r="B117" s="80"/>
      <c r="C117" s="80"/>
    </row>
    <row r="118" spans="2:3" x14ac:dyDescent="0.4">
      <c r="B118" s="80"/>
      <c r="C118" s="80"/>
    </row>
    <row r="119" spans="2:3" x14ac:dyDescent="0.4">
      <c r="B119" s="80"/>
      <c r="C119" s="80"/>
    </row>
    <row r="120" spans="2:3" x14ac:dyDescent="0.4">
      <c r="B120" s="80"/>
      <c r="C120" s="80"/>
    </row>
    <row r="121" spans="2:3" x14ac:dyDescent="0.4">
      <c r="B121" s="80"/>
      <c r="C121" s="80"/>
    </row>
    <row r="122" spans="2:3" x14ac:dyDescent="0.4">
      <c r="B122" s="80"/>
      <c r="C122" s="80"/>
    </row>
    <row r="123" spans="2:3" x14ac:dyDescent="0.4">
      <c r="B123" s="80"/>
      <c r="C123" s="80"/>
    </row>
    <row r="124" spans="2:3" x14ac:dyDescent="0.4">
      <c r="B124" s="80"/>
      <c r="C124" s="80"/>
    </row>
    <row r="125" spans="2:3" x14ac:dyDescent="0.4">
      <c r="B125" s="80"/>
      <c r="C125" s="80"/>
    </row>
    <row r="126" spans="2:3" x14ac:dyDescent="0.4">
      <c r="B126" s="80"/>
      <c r="C126" s="80"/>
    </row>
    <row r="127" spans="2:3" x14ac:dyDescent="0.4">
      <c r="B127" s="80"/>
      <c r="C127" s="80"/>
    </row>
    <row r="128" spans="2:3" x14ac:dyDescent="0.4">
      <c r="B128" s="80"/>
      <c r="C128" s="80"/>
    </row>
    <row r="129" spans="2:3" x14ac:dyDescent="0.4">
      <c r="B129" s="80"/>
      <c r="C129" s="80"/>
    </row>
    <row r="130" spans="2:3" x14ac:dyDescent="0.4">
      <c r="B130" s="80"/>
      <c r="C130" s="80"/>
    </row>
    <row r="131" spans="2:3" x14ac:dyDescent="0.4">
      <c r="B131" s="80"/>
      <c r="C131" s="80"/>
    </row>
    <row r="132" spans="2:3" x14ac:dyDescent="0.4">
      <c r="B132" s="80"/>
      <c r="C132" s="80"/>
    </row>
    <row r="133" spans="2:3" x14ac:dyDescent="0.4">
      <c r="B133" s="80"/>
      <c r="C133" s="80"/>
    </row>
    <row r="134" spans="2:3" x14ac:dyDescent="0.4">
      <c r="B134" s="80"/>
      <c r="C134" s="80"/>
    </row>
    <row r="135" spans="2:3" x14ac:dyDescent="0.4">
      <c r="B135" s="80"/>
      <c r="C135" s="80"/>
    </row>
    <row r="136" spans="2:3" x14ac:dyDescent="0.4">
      <c r="B136" s="80"/>
      <c r="C136" s="80"/>
    </row>
    <row r="137" spans="2:3" x14ac:dyDescent="0.4">
      <c r="B137" s="80"/>
      <c r="C137" s="80"/>
    </row>
    <row r="138" spans="2:3" x14ac:dyDescent="0.4">
      <c r="B138" s="80"/>
      <c r="C138" s="80"/>
    </row>
    <row r="139" spans="2:3" x14ac:dyDescent="0.4">
      <c r="B139" s="80"/>
      <c r="C139" s="80"/>
    </row>
    <row r="140" spans="2:3" x14ac:dyDescent="0.4">
      <c r="B140" s="80"/>
      <c r="C140" s="80"/>
    </row>
    <row r="141" spans="2:3" x14ac:dyDescent="0.4">
      <c r="B141" s="80"/>
      <c r="C141" s="80"/>
    </row>
    <row r="142" spans="2:3" x14ac:dyDescent="0.4">
      <c r="B142" s="80"/>
      <c r="C142" s="80"/>
    </row>
    <row r="143" spans="2:3" x14ac:dyDescent="0.4">
      <c r="B143" s="80"/>
      <c r="C143" s="80"/>
    </row>
    <row r="144" spans="2:3" x14ac:dyDescent="0.4">
      <c r="B144" s="80"/>
      <c r="C144" s="80"/>
    </row>
    <row r="145" spans="2:3" x14ac:dyDescent="0.4">
      <c r="B145" s="80"/>
      <c r="C145" s="80"/>
    </row>
    <row r="146" spans="2:3" x14ac:dyDescent="0.4">
      <c r="B146" s="80"/>
      <c r="C146" s="80"/>
    </row>
    <row r="147" spans="2:3" x14ac:dyDescent="0.4">
      <c r="B147" s="80"/>
      <c r="C147" s="80"/>
    </row>
    <row r="148" spans="2:3" x14ac:dyDescent="0.4">
      <c r="B148" s="80"/>
      <c r="C148" s="80"/>
    </row>
    <row r="149" spans="2:3" x14ac:dyDescent="0.4">
      <c r="B149" s="80"/>
      <c r="C149" s="80"/>
    </row>
    <row r="150" spans="2:3" x14ac:dyDescent="0.4">
      <c r="B150" s="80"/>
      <c r="C150" s="80"/>
    </row>
    <row r="151" spans="2:3" x14ac:dyDescent="0.4">
      <c r="B151" s="80"/>
      <c r="C151" s="80"/>
    </row>
    <row r="152" spans="2:3" x14ac:dyDescent="0.4">
      <c r="B152" s="80"/>
      <c r="C152" s="80"/>
    </row>
    <row r="153" spans="2:3" x14ac:dyDescent="0.4">
      <c r="B153" s="80"/>
      <c r="C153" s="80"/>
    </row>
    <row r="154" spans="2:3" x14ac:dyDescent="0.4">
      <c r="B154" s="80"/>
      <c r="C154" s="80"/>
    </row>
    <row r="155" spans="2:3" x14ac:dyDescent="0.4">
      <c r="B155" s="80"/>
      <c r="C155" s="80"/>
    </row>
    <row r="156" spans="2:3" x14ac:dyDescent="0.4">
      <c r="B156" s="80"/>
      <c r="C156" s="80"/>
    </row>
    <row r="157" spans="2:3" x14ac:dyDescent="0.4">
      <c r="B157" s="80"/>
      <c r="C157" s="80"/>
    </row>
    <row r="158" spans="2:3" x14ac:dyDescent="0.4">
      <c r="B158" s="80"/>
      <c r="C158" s="80"/>
    </row>
    <row r="159" spans="2:3" x14ac:dyDescent="0.4">
      <c r="B159" s="80"/>
      <c r="C159" s="80"/>
    </row>
    <row r="160" spans="2:3" x14ac:dyDescent="0.4">
      <c r="B160" s="80"/>
      <c r="C160" s="80"/>
    </row>
    <row r="161" spans="2:3" x14ac:dyDescent="0.4">
      <c r="B161" s="80"/>
      <c r="C161" s="80"/>
    </row>
    <row r="162" spans="2:3" x14ac:dyDescent="0.4">
      <c r="B162" s="80"/>
      <c r="C162" s="80"/>
    </row>
    <row r="163" spans="2:3" x14ac:dyDescent="0.4">
      <c r="B163" s="80"/>
      <c r="C163" s="80"/>
    </row>
    <row r="164" spans="2:3" x14ac:dyDescent="0.4">
      <c r="B164" s="80"/>
      <c r="C164" s="80"/>
    </row>
    <row r="165" spans="2:3" x14ac:dyDescent="0.4">
      <c r="B165" s="80"/>
      <c r="C165" s="80"/>
    </row>
    <row r="166" spans="2:3" x14ac:dyDescent="0.4">
      <c r="B166" s="80"/>
      <c r="C166" s="80"/>
    </row>
    <row r="167" spans="2:3" x14ac:dyDescent="0.4">
      <c r="B167" s="80"/>
      <c r="C167" s="80"/>
    </row>
    <row r="168" spans="2:3" x14ac:dyDescent="0.4">
      <c r="B168" s="80"/>
      <c r="C168" s="80"/>
    </row>
    <row r="169" spans="2:3" x14ac:dyDescent="0.4">
      <c r="B169" s="80"/>
      <c r="C169" s="80"/>
    </row>
    <row r="170" spans="2:3" x14ac:dyDescent="0.4">
      <c r="B170" s="80"/>
      <c r="C170" s="80"/>
    </row>
    <row r="171" spans="2:3" x14ac:dyDescent="0.4">
      <c r="B171" s="80"/>
      <c r="C171" s="80"/>
    </row>
    <row r="172" spans="2:3" x14ac:dyDescent="0.4">
      <c r="B172" s="80"/>
      <c r="C172" s="80"/>
    </row>
    <row r="173" spans="2:3" x14ac:dyDescent="0.4">
      <c r="B173" s="80"/>
      <c r="C173" s="80"/>
    </row>
    <row r="174" spans="2:3" x14ac:dyDescent="0.4">
      <c r="B174" s="80"/>
      <c r="C174" s="80"/>
    </row>
    <row r="175" spans="2:3" x14ac:dyDescent="0.4">
      <c r="B175" s="80"/>
      <c r="C175" s="80"/>
    </row>
    <row r="176" spans="2:3" x14ac:dyDescent="0.4">
      <c r="B176" s="80"/>
      <c r="C176" s="80"/>
    </row>
    <row r="177" spans="2:3" x14ac:dyDescent="0.4">
      <c r="B177" s="80"/>
      <c r="C177" s="80"/>
    </row>
    <row r="178" spans="2:3" x14ac:dyDescent="0.4">
      <c r="B178" s="80"/>
      <c r="C178" s="80"/>
    </row>
    <row r="179" spans="2:3" x14ac:dyDescent="0.4">
      <c r="B179" s="80"/>
      <c r="C179" s="80"/>
    </row>
    <row r="180" spans="2:3" x14ac:dyDescent="0.4">
      <c r="B180" s="80"/>
      <c r="C180" s="80"/>
    </row>
    <row r="181" spans="2:3" x14ac:dyDescent="0.4">
      <c r="B181" s="80"/>
      <c r="C181" s="80"/>
    </row>
    <row r="182" spans="2:3" x14ac:dyDescent="0.4">
      <c r="B182" s="80"/>
      <c r="C182" s="80"/>
    </row>
    <row r="183" spans="2:3" x14ac:dyDescent="0.4">
      <c r="B183" s="80"/>
      <c r="C183" s="80"/>
    </row>
    <row r="184" spans="2:3" x14ac:dyDescent="0.4">
      <c r="B184" s="80"/>
      <c r="C184" s="80"/>
    </row>
    <row r="185" spans="2:3" x14ac:dyDescent="0.4">
      <c r="B185" s="80"/>
      <c r="C185" s="80"/>
    </row>
    <row r="186" spans="2:3" x14ac:dyDescent="0.4">
      <c r="B186" s="80"/>
      <c r="C186" s="80"/>
    </row>
    <row r="187" spans="2:3" x14ac:dyDescent="0.4">
      <c r="B187" s="80"/>
      <c r="C187" s="80"/>
    </row>
    <row r="188" spans="2:3" x14ac:dyDescent="0.4">
      <c r="B188" s="80"/>
      <c r="C188" s="80"/>
    </row>
    <row r="189" spans="2:3" x14ac:dyDescent="0.4">
      <c r="B189" s="80"/>
      <c r="C189" s="80"/>
    </row>
    <row r="190" spans="2:3" x14ac:dyDescent="0.4">
      <c r="B190" s="80"/>
      <c r="C190" s="80"/>
    </row>
    <row r="191" spans="2:3" x14ac:dyDescent="0.4">
      <c r="B191" s="80"/>
      <c r="C191" s="80"/>
    </row>
    <row r="192" spans="2:3" x14ac:dyDescent="0.4">
      <c r="B192" s="80"/>
      <c r="C192" s="80"/>
    </row>
    <row r="193" spans="2:3" x14ac:dyDescent="0.4">
      <c r="B193" s="80"/>
      <c r="C193" s="80"/>
    </row>
    <row r="194" spans="2:3" x14ac:dyDescent="0.4">
      <c r="B194" s="80"/>
      <c r="C194" s="80"/>
    </row>
    <row r="195" spans="2:3" x14ac:dyDescent="0.4">
      <c r="B195" s="80"/>
      <c r="C195" s="80"/>
    </row>
    <row r="196" spans="2:3" x14ac:dyDescent="0.4">
      <c r="B196" s="80"/>
      <c r="C196" s="80"/>
    </row>
    <row r="197" spans="2:3" x14ac:dyDescent="0.4">
      <c r="B197" s="80"/>
      <c r="C197" s="80"/>
    </row>
    <row r="198" spans="2:3" x14ac:dyDescent="0.4">
      <c r="B198" s="80"/>
      <c r="C198" s="80"/>
    </row>
    <row r="199" spans="2:3" x14ac:dyDescent="0.4">
      <c r="B199" s="80"/>
      <c r="C199" s="80"/>
    </row>
    <row r="200" spans="2:3" x14ac:dyDescent="0.4">
      <c r="B200" s="80"/>
      <c r="C200" s="80"/>
    </row>
    <row r="201" spans="2:3" x14ac:dyDescent="0.4">
      <c r="B201" s="80"/>
      <c r="C201" s="80"/>
    </row>
    <row r="202" spans="2:3" x14ac:dyDescent="0.4">
      <c r="B202" s="80"/>
      <c r="C202" s="80"/>
    </row>
    <row r="203" spans="2:3" x14ac:dyDescent="0.4">
      <c r="B203" s="80"/>
      <c r="C203" s="80"/>
    </row>
    <row r="204" spans="2:3" x14ac:dyDescent="0.4">
      <c r="B204" s="80"/>
      <c r="C204" s="80"/>
    </row>
    <row r="205" spans="2:3" x14ac:dyDescent="0.4">
      <c r="B205" s="80"/>
      <c r="C205" s="80"/>
    </row>
    <row r="206" spans="2:3" x14ac:dyDescent="0.4">
      <c r="B206" s="80"/>
      <c r="C206" s="80"/>
    </row>
    <row r="207" spans="2:3" x14ac:dyDescent="0.4">
      <c r="B207" s="80"/>
      <c r="C207" s="80"/>
    </row>
    <row r="208" spans="2:3" x14ac:dyDescent="0.4">
      <c r="B208" s="80"/>
      <c r="C208" s="80"/>
    </row>
    <row r="209" spans="2:3" x14ac:dyDescent="0.4">
      <c r="B209" s="80"/>
      <c r="C209" s="80"/>
    </row>
    <row r="210" spans="2:3" x14ac:dyDescent="0.4">
      <c r="B210" s="80"/>
      <c r="C210" s="80"/>
    </row>
    <row r="211" spans="2:3" x14ac:dyDescent="0.4">
      <c r="B211" s="80"/>
      <c r="C211" s="80"/>
    </row>
    <row r="212" spans="2:3" x14ac:dyDescent="0.4">
      <c r="B212" s="80"/>
      <c r="C212" s="80"/>
    </row>
    <row r="213" spans="2:3" x14ac:dyDescent="0.4">
      <c r="B213" s="80"/>
      <c r="C213" s="80"/>
    </row>
    <row r="214" spans="2:3" x14ac:dyDescent="0.4">
      <c r="B214" s="80"/>
      <c r="C214" s="80"/>
    </row>
    <row r="215" spans="2:3" x14ac:dyDescent="0.4">
      <c r="B215" s="80"/>
      <c r="C215" s="80"/>
    </row>
    <row r="216" spans="2:3" x14ac:dyDescent="0.4">
      <c r="B216" s="80"/>
      <c r="C216" s="80"/>
    </row>
    <row r="217" spans="2:3" x14ac:dyDescent="0.4">
      <c r="B217" s="80"/>
      <c r="C217" s="80"/>
    </row>
    <row r="218" spans="2:3" x14ac:dyDescent="0.4">
      <c r="B218" s="80"/>
      <c r="C218" s="80"/>
    </row>
    <row r="219" spans="2:3" x14ac:dyDescent="0.4">
      <c r="B219" s="80"/>
      <c r="C219" s="80"/>
    </row>
    <row r="220" spans="2:3" x14ac:dyDescent="0.4">
      <c r="B220" s="80"/>
      <c r="C220" s="80"/>
    </row>
    <row r="221" spans="2:3" x14ac:dyDescent="0.4">
      <c r="B221" s="80"/>
      <c r="C221" s="80"/>
    </row>
    <row r="222" spans="2:3" x14ac:dyDescent="0.4">
      <c r="B222" s="80"/>
      <c r="C222" s="80"/>
    </row>
    <row r="223" spans="2:3" x14ac:dyDescent="0.4">
      <c r="B223" s="80"/>
      <c r="C223" s="80"/>
    </row>
    <row r="224" spans="2:3" x14ac:dyDescent="0.4">
      <c r="B224" s="80"/>
      <c r="C224" s="80"/>
    </row>
    <row r="225" spans="2:3" x14ac:dyDescent="0.4">
      <c r="B225" s="80"/>
      <c r="C225" s="80"/>
    </row>
    <row r="226" spans="2:3" x14ac:dyDescent="0.4">
      <c r="B226" s="80"/>
      <c r="C226" s="80"/>
    </row>
    <row r="227" spans="2:3" x14ac:dyDescent="0.4">
      <c r="B227" s="80"/>
      <c r="C227" s="80"/>
    </row>
    <row r="228" spans="2:3" x14ac:dyDescent="0.4">
      <c r="B228" s="80"/>
      <c r="C228" s="80"/>
    </row>
    <row r="229" spans="2:3" x14ac:dyDescent="0.4">
      <c r="B229" s="80"/>
      <c r="C229" s="80"/>
    </row>
    <row r="230" spans="2:3" x14ac:dyDescent="0.4">
      <c r="B230" s="80"/>
      <c r="C230" s="80"/>
    </row>
    <row r="231" spans="2:3" x14ac:dyDescent="0.4">
      <c r="B231" s="80"/>
      <c r="C231" s="80"/>
    </row>
    <row r="232" spans="2:3" x14ac:dyDescent="0.4">
      <c r="B232" s="80"/>
      <c r="C232" s="80"/>
    </row>
    <row r="233" spans="2:3" x14ac:dyDescent="0.4">
      <c r="B233" s="80"/>
      <c r="C233" s="80"/>
    </row>
    <row r="234" spans="2:3" x14ac:dyDescent="0.4">
      <c r="B234" s="80"/>
      <c r="C234" s="80"/>
    </row>
    <row r="235" spans="2:3" x14ac:dyDescent="0.4">
      <c r="B235" s="80"/>
      <c r="C235" s="80"/>
    </row>
    <row r="236" spans="2:3" x14ac:dyDescent="0.4">
      <c r="B236" s="80"/>
      <c r="C236" s="80"/>
    </row>
    <row r="237" spans="2:3" x14ac:dyDescent="0.4">
      <c r="B237" s="80"/>
      <c r="C237" s="80"/>
    </row>
    <row r="238" spans="2:3" x14ac:dyDescent="0.4">
      <c r="B238" s="80"/>
      <c r="C238" s="80"/>
    </row>
    <row r="239" spans="2:3" x14ac:dyDescent="0.4">
      <c r="B239" s="80"/>
      <c r="C239" s="80"/>
    </row>
    <row r="240" spans="2:3" x14ac:dyDescent="0.4">
      <c r="B240" s="80"/>
      <c r="C240" s="80"/>
    </row>
    <row r="241" spans="2:3" x14ac:dyDescent="0.4">
      <c r="B241" s="80"/>
      <c r="C241" s="80"/>
    </row>
    <row r="242" spans="2:3" x14ac:dyDescent="0.4">
      <c r="B242" s="80"/>
      <c r="C242" s="80"/>
    </row>
    <row r="243" spans="2:3" x14ac:dyDescent="0.4">
      <c r="B243" s="80"/>
      <c r="C243" s="80"/>
    </row>
    <row r="244" spans="2:3" x14ac:dyDescent="0.4">
      <c r="B244" s="80"/>
      <c r="C244" s="80"/>
    </row>
    <row r="245" spans="2:3" x14ac:dyDescent="0.4">
      <c r="B245" s="80"/>
      <c r="C245" s="80"/>
    </row>
    <row r="246" spans="2:3" x14ac:dyDescent="0.4">
      <c r="B246" s="80"/>
      <c r="C246" s="80"/>
    </row>
    <row r="247" spans="2:3" x14ac:dyDescent="0.4">
      <c r="B247" s="80"/>
      <c r="C247" s="80"/>
    </row>
    <row r="248" spans="2:3" x14ac:dyDescent="0.4">
      <c r="B248" s="80"/>
      <c r="C248" s="80"/>
    </row>
    <row r="249" spans="2:3" x14ac:dyDescent="0.4">
      <c r="B249" s="80"/>
      <c r="C249" s="80"/>
    </row>
    <row r="250" spans="2:3" x14ac:dyDescent="0.4">
      <c r="B250" s="80"/>
      <c r="C250" s="80"/>
    </row>
    <row r="251" spans="2:3" x14ac:dyDescent="0.4">
      <c r="B251" s="80"/>
      <c r="C251" s="80"/>
    </row>
    <row r="252" spans="2:3" x14ac:dyDescent="0.4">
      <c r="B252" s="80"/>
      <c r="C252" s="80"/>
    </row>
    <row r="253" spans="2:3" x14ac:dyDescent="0.4">
      <c r="B253" s="80"/>
      <c r="C253" s="80"/>
    </row>
    <row r="254" spans="2:3" x14ac:dyDescent="0.4">
      <c r="B254" s="80"/>
      <c r="C254" s="80"/>
    </row>
    <row r="255" spans="2:3" x14ac:dyDescent="0.4">
      <c r="B255" s="80"/>
      <c r="C255" s="80"/>
    </row>
    <row r="256" spans="2:3" x14ac:dyDescent="0.4">
      <c r="B256" s="80"/>
      <c r="C256" s="80"/>
    </row>
    <row r="257" spans="2:3" x14ac:dyDescent="0.4">
      <c r="B257" s="80"/>
      <c r="C257" s="80"/>
    </row>
    <row r="258" spans="2:3" x14ac:dyDescent="0.4">
      <c r="B258" s="80"/>
      <c r="C258" s="80"/>
    </row>
    <row r="259" spans="2:3" x14ac:dyDescent="0.4">
      <c r="B259" s="80"/>
      <c r="C259" s="80"/>
    </row>
    <row r="260" spans="2:3" x14ac:dyDescent="0.4">
      <c r="B260" s="80"/>
      <c r="C260" s="80"/>
    </row>
    <row r="261" spans="2:3" x14ac:dyDescent="0.4">
      <c r="B261" s="80"/>
      <c r="C261" s="80"/>
    </row>
    <row r="262" spans="2:3" x14ac:dyDescent="0.4">
      <c r="B262" s="80"/>
      <c r="C262" s="80"/>
    </row>
    <row r="263" spans="2:3" x14ac:dyDescent="0.4">
      <c r="B263" s="80"/>
      <c r="C263" s="80"/>
    </row>
    <row r="264" spans="2:3" x14ac:dyDescent="0.4">
      <c r="B264" s="80"/>
      <c r="C264" s="80"/>
    </row>
    <row r="265" spans="2:3" x14ac:dyDescent="0.4">
      <c r="B265" s="80"/>
      <c r="C265" s="80"/>
    </row>
    <row r="266" spans="2:3" x14ac:dyDescent="0.4">
      <c r="B266" s="80"/>
      <c r="C266" s="80"/>
    </row>
    <row r="267" spans="2:3" x14ac:dyDescent="0.4">
      <c r="B267" s="80"/>
      <c r="C267" s="80"/>
    </row>
    <row r="268" spans="2:3" x14ac:dyDescent="0.4">
      <c r="B268" s="80"/>
      <c r="C268" s="80"/>
    </row>
    <row r="269" spans="2:3" x14ac:dyDescent="0.4">
      <c r="B269" s="80"/>
      <c r="C269" s="80"/>
    </row>
    <row r="270" spans="2:3" x14ac:dyDescent="0.4">
      <c r="B270" s="80"/>
      <c r="C270" s="80"/>
    </row>
    <row r="271" spans="2:3" x14ac:dyDescent="0.4">
      <c r="B271" s="80"/>
      <c r="C271" s="80"/>
    </row>
    <row r="272" spans="2:3" x14ac:dyDescent="0.4">
      <c r="B272" s="80"/>
      <c r="C272" s="80"/>
    </row>
    <row r="273" spans="2:3" x14ac:dyDescent="0.4">
      <c r="B273" s="80"/>
      <c r="C273" s="80"/>
    </row>
    <row r="274" spans="2:3" x14ac:dyDescent="0.4">
      <c r="B274" s="80"/>
      <c r="C274" s="80"/>
    </row>
    <row r="275" spans="2:3" x14ac:dyDescent="0.4">
      <c r="B275" s="80"/>
      <c r="C275" s="80"/>
    </row>
    <row r="276" spans="2:3" x14ac:dyDescent="0.4">
      <c r="B276" s="80"/>
      <c r="C276" s="80"/>
    </row>
    <row r="277" spans="2:3" x14ac:dyDescent="0.4">
      <c r="B277" s="80"/>
      <c r="C277" s="80"/>
    </row>
    <row r="278" spans="2:3" x14ac:dyDescent="0.4">
      <c r="B278" s="80"/>
      <c r="C278" s="80"/>
    </row>
    <row r="279" spans="2:3" x14ac:dyDescent="0.4">
      <c r="B279" s="80"/>
      <c r="C279" s="80"/>
    </row>
    <row r="280" spans="2:3" x14ac:dyDescent="0.4">
      <c r="B280" s="80"/>
      <c r="C280" s="80"/>
    </row>
    <row r="281" spans="2:3" x14ac:dyDescent="0.4">
      <c r="B281" s="80"/>
      <c r="C281" s="80"/>
    </row>
    <row r="282" spans="2:3" x14ac:dyDescent="0.4">
      <c r="B282" s="80"/>
      <c r="C282" s="80"/>
    </row>
    <row r="283" spans="2:3" x14ac:dyDescent="0.4">
      <c r="B283" s="80"/>
      <c r="C283" s="80"/>
    </row>
    <row r="284" spans="2:3" x14ac:dyDescent="0.4">
      <c r="B284" s="80"/>
      <c r="C284" s="80"/>
    </row>
    <row r="285" spans="2:3" x14ac:dyDescent="0.4">
      <c r="B285" s="80"/>
      <c r="C285" s="80"/>
    </row>
    <row r="286" spans="2:3" x14ac:dyDescent="0.4">
      <c r="B286" s="80"/>
      <c r="C286" s="80"/>
    </row>
    <row r="287" spans="2:3" x14ac:dyDescent="0.4">
      <c r="B287" s="80"/>
      <c r="C287" s="80"/>
    </row>
    <row r="288" spans="2:3" x14ac:dyDescent="0.4">
      <c r="B288" s="80"/>
      <c r="C288" s="80"/>
    </row>
    <row r="289" spans="2:3" x14ac:dyDescent="0.4">
      <c r="B289" s="80"/>
      <c r="C289" s="80"/>
    </row>
    <row r="290" spans="2:3" x14ac:dyDescent="0.4">
      <c r="B290" s="80"/>
      <c r="C290" s="80"/>
    </row>
    <row r="291" spans="2:3" x14ac:dyDescent="0.4">
      <c r="B291" s="80"/>
      <c r="C291" s="80"/>
    </row>
    <row r="292" spans="2:3" x14ac:dyDescent="0.4">
      <c r="B292" s="80"/>
      <c r="C292" s="80"/>
    </row>
    <row r="293" spans="2:3" x14ac:dyDescent="0.4">
      <c r="B293" s="80"/>
      <c r="C293" s="80"/>
    </row>
    <row r="294" spans="2:3" x14ac:dyDescent="0.4">
      <c r="B294" s="80"/>
      <c r="C294" s="80"/>
    </row>
    <row r="295" spans="2:3" x14ac:dyDescent="0.4">
      <c r="B295" s="80"/>
      <c r="C295" s="80"/>
    </row>
    <row r="296" spans="2:3" x14ac:dyDescent="0.4">
      <c r="B296" s="80"/>
      <c r="C296" s="80"/>
    </row>
    <row r="297" spans="2:3" x14ac:dyDescent="0.4">
      <c r="B297" s="80"/>
      <c r="C297" s="80"/>
    </row>
    <row r="298" spans="2:3" x14ac:dyDescent="0.4">
      <c r="B298" s="80"/>
      <c r="C298" s="80"/>
    </row>
    <row r="299" spans="2:3" x14ac:dyDescent="0.4">
      <c r="B299" s="80"/>
      <c r="C299" s="80"/>
    </row>
    <row r="300" spans="2:3" x14ac:dyDescent="0.4">
      <c r="B300" s="80"/>
      <c r="C300" s="80"/>
    </row>
    <row r="301" spans="2:3" x14ac:dyDescent="0.4">
      <c r="B301" s="80"/>
      <c r="C301" s="80"/>
    </row>
    <row r="302" spans="2:3" x14ac:dyDescent="0.4">
      <c r="B302" s="80"/>
      <c r="C302" s="80"/>
    </row>
    <row r="303" spans="2:3" x14ac:dyDescent="0.4">
      <c r="B303" s="80"/>
      <c r="C303" s="80"/>
    </row>
    <row r="304" spans="2:3" x14ac:dyDescent="0.4">
      <c r="B304" s="80"/>
      <c r="C304" s="80"/>
    </row>
    <row r="305" spans="2:3" x14ac:dyDescent="0.4">
      <c r="B305" s="80"/>
      <c r="C305" s="80"/>
    </row>
    <row r="306" spans="2:3" x14ac:dyDescent="0.4">
      <c r="B306" s="80"/>
      <c r="C306" s="80"/>
    </row>
    <row r="307" spans="2:3" x14ac:dyDescent="0.4">
      <c r="B307" s="80"/>
      <c r="C307" s="80"/>
    </row>
    <row r="308" spans="2:3" x14ac:dyDescent="0.4">
      <c r="B308" s="80"/>
      <c r="C308" s="80"/>
    </row>
    <row r="309" spans="2:3" x14ac:dyDescent="0.4">
      <c r="B309" s="80"/>
      <c r="C309" s="80"/>
    </row>
    <row r="310" spans="2:3" x14ac:dyDescent="0.4">
      <c r="B310" s="80"/>
      <c r="C310" s="80"/>
    </row>
    <row r="311" spans="2:3" x14ac:dyDescent="0.4">
      <c r="B311" s="80"/>
      <c r="C311" s="80"/>
    </row>
    <row r="312" spans="2:3" x14ac:dyDescent="0.4">
      <c r="B312" s="80"/>
      <c r="C312" s="80"/>
    </row>
    <row r="313" spans="2:3" x14ac:dyDescent="0.4">
      <c r="B313" s="80"/>
      <c r="C313" s="80"/>
    </row>
    <row r="314" spans="2:3" x14ac:dyDescent="0.4">
      <c r="B314" s="80"/>
      <c r="C314" s="80"/>
    </row>
    <row r="315" spans="2:3" x14ac:dyDescent="0.4">
      <c r="B315" s="80"/>
      <c r="C315" s="80"/>
    </row>
    <row r="316" spans="2:3" x14ac:dyDescent="0.4">
      <c r="B316" s="80"/>
      <c r="C316" s="80"/>
    </row>
    <row r="317" spans="2:3" x14ac:dyDescent="0.4">
      <c r="B317" s="80"/>
      <c r="C317" s="80"/>
    </row>
    <row r="318" spans="2:3" x14ac:dyDescent="0.4">
      <c r="B318" s="80"/>
      <c r="C318" s="80"/>
    </row>
    <row r="319" spans="2:3" x14ac:dyDescent="0.4">
      <c r="B319" s="80"/>
      <c r="C319" s="80"/>
    </row>
    <row r="320" spans="2:3" x14ac:dyDescent="0.4">
      <c r="B320" s="80"/>
      <c r="C320" s="80"/>
    </row>
    <row r="321" spans="2:3" x14ac:dyDescent="0.4">
      <c r="B321" s="80"/>
      <c r="C321" s="80"/>
    </row>
    <row r="322" spans="2:3" x14ac:dyDescent="0.4">
      <c r="B322" s="80"/>
      <c r="C322" s="80"/>
    </row>
    <row r="323" spans="2:3" x14ac:dyDescent="0.4">
      <c r="B323" s="80"/>
      <c r="C323" s="80"/>
    </row>
    <row r="324" spans="2:3" x14ac:dyDescent="0.4">
      <c r="B324" s="80"/>
      <c r="C324" s="80"/>
    </row>
    <row r="325" spans="2:3" x14ac:dyDescent="0.4">
      <c r="B325" s="80"/>
      <c r="C325" s="80"/>
    </row>
    <row r="326" spans="2:3" x14ac:dyDescent="0.4">
      <c r="B326" s="80"/>
      <c r="C326" s="80"/>
    </row>
    <row r="327" spans="2:3" x14ac:dyDescent="0.4">
      <c r="B327" s="80"/>
      <c r="C327" s="80"/>
    </row>
    <row r="328" spans="2:3" x14ac:dyDescent="0.4">
      <c r="B328" s="80"/>
      <c r="C328" s="80"/>
    </row>
    <row r="329" spans="2:3" x14ac:dyDescent="0.4">
      <c r="B329" s="80"/>
      <c r="C329" s="80"/>
    </row>
    <row r="330" spans="2:3" x14ac:dyDescent="0.4">
      <c r="B330" s="80"/>
      <c r="C330" s="80"/>
    </row>
    <row r="331" spans="2:3" x14ac:dyDescent="0.4">
      <c r="B331" s="80"/>
      <c r="C331" s="80"/>
    </row>
    <row r="332" spans="2:3" x14ac:dyDescent="0.4">
      <c r="B332" s="80"/>
      <c r="C332" s="80"/>
    </row>
    <row r="333" spans="2:3" x14ac:dyDescent="0.4">
      <c r="B333" s="80"/>
      <c r="C333" s="80"/>
    </row>
    <row r="334" spans="2:3" x14ac:dyDescent="0.4">
      <c r="B334" s="80"/>
      <c r="C334" s="80"/>
    </row>
    <row r="335" spans="2:3" x14ac:dyDescent="0.4">
      <c r="B335" s="80"/>
      <c r="C335" s="80"/>
    </row>
    <row r="336" spans="2:3" x14ac:dyDescent="0.4">
      <c r="B336" s="80"/>
      <c r="C336" s="80"/>
    </row>
    <row r="337" spans="2:3" x14ac:dyDescent="0.4">
      <c r="B337" s="80"/>
      <c r="C337" s="80"/>
    </row>
    <row r="338" spans="2:3" x14ac:dyDescent="0.4">
      <c r="B338" s="80"/>
      <c r="C338" s="80"/>
    </row>
    <row r="339" spans="2:3" x14ac:dyDescent="0.4">
      <c r="B339" s="80"/>
      <c r="C339" s="80"/>
    </row>
    <row r="340" spans="2:3" x14ac:dyDescent="0.4">
      <c r="B340" s="80"/>
      <c r="C340" s="80"/>
    </row>
    <row r="341" spans="2:3" x14ac:dyDescent="0.4">
      <c r="B341" s="80"/>
      <c r="C341" s="80"/>
    </row>
    <row r="342" spans="2:3" x14ac:dyDescent="0.4">
      <c r="B342" s="80"/>
      <c r="C342" s="80"/>
    </row>
    <row r="343" spans="2:3" x14ac:dyDescent="0.4">
      <c r="B343" s="80"/>
      <c r="C343" s="80"/>
    </row>
    <row r="344" spans="2:3" x14ac:dyDescent="0.4">
      <c r="B344" s="80"/>
      <c r="C344" s="80"/>
    </row>
    <row r="345" spans="2:3" x14ac:dyDescent="0.4">
      <c r="B345" s="80"/>
      <c r="C345" s="80"/>
    </row>
    <row r="346" spans="2:3" x14ac:dyDescent="0.4">
      <c r="B346" s="80"/>
      <c r="C346" s="80"/>
    </row>
    <row r="347" spans="2:3" x14ac:dyDescent="0.4">
      <c r="B347" s="80"/>
      <c r="C347" s="80"/>
    </row>
    <row r="348" spans="2:3" x14ac:dyDescent="0.4">
      <c r="B348" s="80"/>
      <c r="C348" s="80"/>
    </row>
    <row r="349" spans="2:3" x14ac:dyDescent="0.4">
      <c r="B349" s="80"/>
      <c r="C349" s="80"/>
    </row>
    <row r="350" spans="2:3" x14ac:dyDescent="0.4">
      <c r="B350" s="80"/>
      <c r="C350" s="80"/>
    </row>
    <row r="351" spans="2:3" x14ac:dyDescent="0.4">
      <c r="B351" s="80"/>
      <c r="C351" s="80"/>
    </row>
    <row r="352" spans="2:3" x14ac:dyDescent="0.4">
      <c r="B352" s="80"/>
      <c r="C352" s="80"/>
    </row>
    <row r="353" spans="2:3" x14ac:dyDescent="0.4">
      <c r="B353" s="80"/>
      <c r="C353" s="80"/>
    </row>
    <row r="354" spans="2:3" x14ac:dyDescent="0.4">
      <c r="B354" s="80"/>
      <c r="C354" s="80"/>
    </row>
    <row r="355" spans="2:3" x14ac:dyDescent="0.4">
      <c r="B355" s="80"/>
      <c r="C355" s="80"/>
    </row>
    <row r="356" spans="2:3" x14ac:dyDescent="0.4">
      <c r="B356" s="80"/>
      <c r="C356" s="80"/>
    </row>
    <row r="357" spans="2:3" x14ac:dyDescent="0.4">
      <c r="B357" s="80"/>
      <c r="C357" s="80"/>
    </row>
    <row r="358" spans="2:3" x14ac:dyDescent="0.4">
      <c r="B358" s="80"/>
      <c r="C358" s="80"/>
    </row>
    <row r="359" spans="2:3" x14ac:dyDescent="0.4">
      <c r="B359" s="80"/>
      <c r="C359" s="80"/>
    </row>
    <row r="360" spans="2:3" x14ac:dyDescent="0.4">
      <c r="B360" s="80"/>
      <c r="C360" s="80"/>
    </row>
    <row r="361" spans="2:3" x14ac:dyDescent="0.4">
      <c r="B361" s="80"/>
      <c r="C361" s="80"/>
    </row>
    <row r="362" spans="2:3" x14ac:dyDescent="0.4">
      <c r="B362" s="80"/>
      <c r="C362" s="80"/>
    </row>
    <row r="363" spans="2:3" x14ac:dyDescent="0.4">
      <c r="B363" s="80"/>
      <c r="C363" s="80"/>
    </row>
    <row r="364" spans="2:3" x14ac:dyDescent="0.4">
      <c r="B364" s="80"/>
      <c r="C364" s="80"/>
    </row>
    <row r="365" spans="2:3" x14ac:dyDescent="0.4">
      <c r="B365" s="80"/>
      <c r="C365" s="80"/>
    </row>
    <row r="366" spans="2:3" x14ac:dyDescent="0.4">
      <c r="B366" s="80"/>
      <c r="C366" s="80"/>
    </row>
    <row r="367" spans="2:3" x14ac:dyDescent="0.4">
      <c r="B367" s="80"/>
      <c r="C367" s="80"/>
    </row>
    <row r="368" spans="2:3" x14ac:dyDescent="0.4">
      <c r="B368" s="80"/>
      <c r="C368" s="80"/>
    </row>
    <row r="369" spans="2:3" x14ac:dyDescent="0.4">
      <c r="B369" s="80"/>
      <c r="C369" s="80"/>
    </row>
    <row r="370" spans="2:3" x14ac:dyDescent="0.4">
      <c r="B370" s="80"/>
      <c r="C370" s="80"/>
    </row>
    <row r="371" spans="2:3" x14ac:dyDescent="0.4">
      <c r="B371" s="80"/>
      <c r="C371" s="80"/>
    </row>
    <row r="372" spans="2:3" x14ac:dyDescent="0.4">
      <c r="B372" s="80"/>
      <c r="C372" s="80"/>
    </row>
    <row r="373" spans="2:3" x14ac:dyDescent="0.4">
      <c r="B373" s="80"/>
      <c r="C373" s="80"/>
    </row>
    <row r="374" spans="2:3" x14ac:dyDescent="0.4">
      <c r="B374" s="80"/>
      <c r="C374" s="80"/>
    </row>
    <row r="375" spans="2:3" x14ac:dyDescent="0.4">
      <c r="B375" s="80"/>
      <c r="C375" s="80"/>
    </row>
    <row r="376" spans="2:3" x14ac:dyDescent="0.4">
      <c r="B376" s="80"/>
      <c r="C376" s="80"/>
    </row>
    <row r="377" spans="2:3" x14ac:dyDescent="0.4">
      <c r="B377" s="80"/>
      <c r="C377" s="80"/>
    </row>
    <row r="378" spans="2:3" x14ac:dyDescent="0.4">
      <c r="B378" s="80"/>
      <c r="C378" s="80"/>
    </row>
    <row r="379" spans="2:3" x14ac:dyDescent="0.4">
      <c r="B379" s="80"/>
      <c r="C379" s="80"/>
    </row>
    <row r="380" spans="2:3" x14ac:dyDescent="0.4">
      <c r="B380" s="80"/>
      <c r="C380" s="80"/>
    </row>
    <row r="381" spans="2:3" x14ac:dyDescent="0.4">
      <c r="B381" s="80"/>
      <c r="C381" s="80"/>
    </row>
    <row r="382" spans="2:3" x14ac:dyDescent="0.4">
      <c r="B382" s="80"/>
      <c r="C382" s="80"/>
    </row>
    <row r="383" spans="2:3" x14ac:dyDescent="0.4">
      <c r="B383" s="80"/>
      <c r="C383" s="80"/>
    </row>
    <row r="384" spans="2:3" x14ac:dyDescent="0.4">
      <c r="B384" s="80"/>
      <c r="C384" s="80"/>
    </row>
    <row r="385" spans="2:3" x14ac:dyDescent="0.4">
      <c r="B385" s="80"/>
      <c r="C385" s="80"/>
    </row>
    <row r="386" spans="2:3" x14ac:dyDescent="0.4">
      <c r="B386" s="80"/>
      <c r="C386" s="80"/>
    </row>
    <row r="387" spans="2:3" x14ac:dyDescent="0.4">
      <c r="B387" s="80"/>
      <c r="C387" s="80"/>
    </row>
    <row r="388" spans="2:3" x14ac:dyDescent="0.4">
      <c r="B388" s="80"/>
      <c r="C388" s="80"/>
    </row>
    <row r="389" spans="2:3" x14ac:dyDescent="0.4">
      <c r="B389" s="80"/>
      <c r="C389" s="80"/>
    </row>
    <row r="390" spans="2:3" x14ac:dyDescent="0.4">
      <c r="B390" s="80"/>
      <c r="C390" s="80"/>
    </row>
    <row r="391" spans="2:3" x14ac:dyDescent="0.4">
      <c r="B391" s="80"/>
      <c r="C391" s="80"/>
    </row>
    <row r="392" spans="2:3" x14ac:dyDescent="0.4">
      <c r="B392" s="80"/>
      <c r="C392" s="80"/>
    </row>
    <row r="393" spans="2:3" x14ac:dyDescent="0.4">
      <c r="B393" s="80"/>
      <c r="C393" s="80"/>
    </row>
    <row r="394" spans="2:3" x14ac:dyDescent="0.4">
      <c r="B394" s="80"/>
      <c r="C394" s="80"/>
    </row>
    <row r="395" spans="2:3" x14ac:dyDescent="0.4">
      <c r="B395" s="80"/>
      <c r="C395" s="80"/>
    </row>
    <row r="396" spans="2:3" x14ac:dyDescent="0.4">
      <c r="B396" s="80"/>
      <c r="C396" s="80"/>
    </row>
    <row r="397" spans="2:3" x14ac:dyDescent="0.4">
      <c r="B397" s="80"/>
      <c r="C397" s="80"/>
    </row>
    <row r="398" spans="2:3" x14ac:dyDescent="0.4">
      <c r="B398" s="80"/>
      <c r="C398" s="80"/>
    </row>
    <row r="399" spans="2:3" x14ac:dyDescent="0.4">
      <c r="B399" s="80"/>
      <c r="C399" s="80"/>
    </row>
    <row r="400" spans="2:3" x14ac:dyDescent="0.4">
      <c r="B400" s="80"/>
      <c r="C400" s="80"/>
    </row>
    <row r="401" spans="2:3" x14ac:dyDescent="0.4">
      <c r="B401" s="80"/>
      <c r="C401" s="80"/>
    </row>
    <row r="402" spans="2:3" x14ac:dyDescent="0.4">
      <c r="B402" s="80"/>
      <c r="C402" s="80"/>
    </row>
    <row r="403" spans="2:3" x14ac:dyDescent="0.4">
      <c r="B403" s="80"/>
      <c r="C403" s="80"/>
    </row>
    <row r="404" spans="2:3" x14ac:dyDescent="0.4">
      <c r="B404" s="80"/>
      <c r="C404" s="80"/>
    </row>
    <row r="405" spans="2:3" x14ac:dyDescent="0.4">
      <c r="B405" s="80"/>
      <c r="C405" s="80"/>
    </row>
    <row r="406" spans="2:3" x14ac:dyDescent="0.4">
      <c r="B406" s="80"/>
      <c r="C406" s="80"/>
    </row>
    <row r="407" spans="2:3" x14ac:dyDescent="0.4">
      <c r="B407" s="80"/>
      <c r="C407" s="80"/>
    </row>
    <row r="408" spans="2:3" x14ac:dyDescent="0.4">
      <c r="B408" s="80"/>
      <c r="C408" s="80"/>
    </row>
    <row r="409" spans="2:3" x14ac:dyDescent="0.4">
      <c r="B409" s="80"/>
      <c r="C409" s="80"/>
    </row>
    <row r="410" spans="2:3" x14ac:dyDescent="0.4">
      <c r="B410" s="80"/>
      <c r="C410" s="80"/>
    </row>
    <row r="411" spans="2:3" x14ac:dyDescent="0.4">
      <c r="B411" s="80"/>
      <c r="C411" s="80"/>
    </row>
    <row r="412" spans="2:3" x14ac:dyDescent="0.4">
      <c r="B412" s="80"/>
      <c r="C412" s="80"/>
    </row>
    <row r="413" spans="2:3" x14ac:dyDescent="0.4">
      <c r="B413" s="80"/>
      <c r="C413" s="80"/>
    </row>
    <row r="414" spans="2:3" x14ac:dyDescent="0.4">
      <c r="B414" s="80"/>
      <c r="C414" s="80"/>
    </row>
    <row r="415" spans="2:3" x14ac:dyDescent="0.4">
      <c r="B415" s="80"/>
      <c r="C415" s="80"/>
    </row>
    <row r="416" spans="2:3" x14ac:dyDescent="0.4">
      <c r="B416" s="80"/>
      <c r="C416" s="80"/>
    </row>
    <row r="417" spans="2:3" x14ac:dyDescent="0.4">
      <c r="B417" s="80"/>
      <c r="C417" s="80"/>
    </row>
    <row r="418" spans="2:3" x14ac:dyDescent="0.4">
      <c r="B418" s="80"/>
      <c r="C418" s="80"/>
    </row>
    <row r="419" spans="2:3" x14ac:dyDescent="0.4">
      <c r="B419" s="80"/>
      <c r="C419" s="80"/>
    </row>
    <row r="420" spans="2:3" x14ac:dyDescent="0.4">
      <c r="B420" s="80"/>
      <c r="C420" s="80"/>
    </row>
    <row r="421" spans="2:3" x14ac:dyDescent="0.4">
      <c r="B421" s="80"/>
      <c r="C421" s="80"/>
    </row>
    <row r="422" spans="2:3" x14ac:dyDescent="0.4">
      <c r="B422" s="80"/>
      <c r="C422" s="80"/>
    </row>
    <row r="423" spans="2:3" x14ac:dyDescent="0.4">
      <c r="B423" s="80"/>
      <c r="C423" s="80"/>
    </row>
    <row r="424" spans="2:3" x14ac:dyDescent="0.4">
      <c r="B424" s="80"/>
      <c r="C424" s="80"/>
    </row>
    <row r="425" spans="2:3" x14ac:dyDescent="0.4">
      <c r="B425" s="80"/>
      <c r="C425" s="80"/>
    </row>
    <row r="426" spans="2:3" x14ac:dyDescent="0.4">
      <c r="B426" s="80"/>
      <c r="C426" s="80"/>
    </row>
    <row r="427" spans="2:3" x14ac:dyDescent="0.4">
      <c r="B427" s="80"/>
      <c r="C427" s="80"/>
    </row>
    <row r="428" spans="2:3" x14ac:dyDescent="0.4">
      <c r="B428" s="80"/>
      <c r="C428" s="80"/>
    </row>
    <row r="429" spans="2:3" x14ac:dyDescent="0.4">
      <c r="B429" s="80"/>
      <c r="C429" s="80"/>
    </row>
    <row r="430" spans="2:3" x14ac:dyDescent="0.4">
      <c r="B430" s="80"/>
      <c r="C430" s="80"/>
    </row>
    <row r="431" spans="2:3" x14ac:dyDescent="0.4">
      <c r="B431" s="80"/>
      <c r="C431" s="80"/>
    </row>
    <row r="432" spans="2:3" x14ac:dyDescent="0.4">
      <c r="B432" s="80"/>
      <c r="C432" s="80"/>
    </row>
    <row r="433" spans="2:3" x14ac:dyDescent="0.4">
      <c r="B433" s="80"/>
      <c r="C433" s="80"/>
    </row>
    <row r="434" spans="2:3" x14ac:dyDescent="0.4">
      <c r="B434" s="80"/>
      <c r="C434" s="80"/>
    </row>
    <row r="435" spans="2:3" x14ac:dyDescent="0.4">
      <c r="B435" s="80"/>
      <c r="C435" s="80"/>
    </row>
    <row r="436" spans="2:3" x14ac:dyDescent="0.4">
      <c r="B436" s="80"/>
      <c r="C436" s="80"/>
    </row>
    <row r="437" spans="2:3" x14ac:dyDescent="0.4">
      <c r="B437" s="80"/>
      <c r="C437" s="80"/>
    </row>
    <row r="438" spans="2:3" x14ac:dyDescent="0.4">
      <c r="B438" s="80"/>
      <c r="C438" s="80"/>
    </row>
    <row r="439" spans="2:3" x14ac:dyDescent="0.4">
      <c r="B439" s="80"/>
      <c r="C439" s="80"/>
    </row>
    <row r="440" spans="2:3" x14ac:dyDescent="0.4">
      <c r="B440" s="80"/>
      <c r="C440" s="80"/>
    </row>
    <row r="441" spans="2:3" x14ac:dyDescent="0.4">
      <c r="B441" s="80"/>
      <c r="C441" s="80"/>
    </row>
    <row r="442" spans="2:3" x14ac:dyDescent="0.4">
      <c r="B442" s="80"/>
      <c r="C442" s="80"/>
    </row>
    <row r="443" spans="2:3" x14ac:dyDescent="0.4">
      <c r="B443" s="80"/>
      <c r="C443" s="80"/>
    </row>
    <row r="444" spans="2:3" x14ac:dyDescent="0.4">
      <c r="B444" s="80"/>
      <c r="C444" s="80"/>
    </row>
    <row r="445" spans="2:3" x14ac:dyDescent="0.4">
      <c r="B445" s="80"/>
      <c r="C445" s="80"/>
    </row>
    <row r="446" spans="2:3" x14ac:dyDescent="0.4">
      <c r="B446" s="80"/>
      <c r="C446" s="80"/>
    </row>
    <row r="447" spans="2:3" x14ac:dyDescent="0.4">
      <c r="B447" s="80"/>
      <c r="C447" s="80"/>
    </row>
    <row r="448" spans="2:3" x14ac:dyDescent="0.4">
      <c r="B448" s="80"/>
      <c r="C448" s="80"/>
    </row>
    <row r="449" spans="2:3" x14ac:dyDescent="0.4">
      <c r="B449" s="80"/>
      <c r="C449" s="80"/>
    </row>
    <row r="450" spans="2:3" x14ac:dyDescent="0.4">
      <c r="B450" s="80"/>
      <c r="C450" s="80"/>
    </row>
    <row r="451" spans="2:3" x14ac:dyDescent="0.4">
      <c r="B451" s="80"/>
      <c r="C451" s="80"/>
    </row>
    <row r="452" spans="2:3" x14ac:dyDescent="0.4">
      <c r="B452" s="80"/>
      <c r="C452" s="80"/>
    </row>
    <row r="453" spans="2:3" x14ac:dyDescent="0.4">
      <c r="B453" s="80"/>
      <c r="C453" s="80"/>
    </row>
    <row r="454" spans="2:3" x14ac:dyDescent="0.4">
      <c r="B454" s="80"/>
      <c r="C454" s="80"/>
    </row>
    <row r="455" spans="2:3" x14ac:dyDescent="0.4">
      <c r="B455" s="80"/>
      <c r="C455" s="80"/>
    </row>
    <row r="456" spans="2:3" x14ac:dyDescent="0.4">
      <c r="B456" s="80"/>
      <c r="C456" s="80"/>
    </row>
    <row r="457" spans="2:3" x14ac:dyDescent="0.4">
      <c r="B457" s="80"/>
      <c r="C457" s="80"/>
    </row>
    <row r="458" spans="2:3" x14ac:dyDescent="0.4">
      <c r="B458" s="80"/>
      <c r="C458" s="80"/>
    </row>
    <row r="459" spans="2:3" x14ac:dyDescent="0.4">
      <c r="B459" s="80"/>
      <c r="C459" s="80"/>
    </row>
    <row r="460" spans="2:3" x14ac:dyDescent="0.4">
      <c r="B460" s="80"/>
      <c r="C460" s="80"/>
    </row>
    <row r="461" spans="2:3" x14ac:dyDescent="0.4">
      <c r="B461" s="80"/>
      <c r="C461" s="80"/>
    </row>
    <row r="462" spans="2:3" x14ac:dyDescent="0.4">
      <c r="B462" s="80"/>
      <c r="C462" s="80"/>
    </row>
    <row r="463" spans="2:3" x14ac:dyDescent="0.4">
      <c r="B463" s="80"/>
      <c r="C463" s="80"/>
    </row>
    <row r="464" spans="2:3" x14ac:dyDescent="0.4">
      <c r="B464" s="80"/>
      <c r="C464" s="80"/>
    </row>
    <row r="465" spans="2:3" x14ac:dyDescent="0.4">
      <c r="B465" s="80"/>
      <c r="C465" s="80"/>
    </row>
    <row r="466" spans="2:3" x14ac:dyDescent="0.4">
      <c r="B466" s="80"/>
      <c r="C466" s="80"/>
    </row>
    <row r="467" spans="2:3" x14ac:dyDescent="0.4">
      <c r="B467" s="80"/>
      <c r="C467" s="80"/>
    </row>
    <row r="468" spans="2:3" x14ac:dyDescent="0.4">
      <c r="B468" s="80"/>
      <c r="C468" s="80"/>
    </row>
    <row r="469" spans="2:3" x14ac:dyDescent="0.4">
      <c r="B469" s="80"/>
      <c r="C469" s="80"/>
    </row>
    <row r="470" spans="2:3" x14ac:dyDescent="0.4">
      <c r="B470" s="80"/>
      <c r="C470" s="80"/>
    </row>
    <row r="471" spans="2:3" x14ac:dyDescent="0.4">
      <c r="B471" s="80"/>
      <c r="C471" s="80"/>
    </row>
    <row r="472" spans="2:3" x14ac:dyDescent="0.4">
      <c r="B472" s="80"/>
      <c r="C472" s="80"/>
    </row>
    <row r="473" spans="2:3" x14ac:dyDescent="0.4">
      <c r="B473" s="80"/>
      <c r="C473" s="80"/>
    </row>
    <row r="474" spans="2:3" x14ac:dyDescent="0.4">
      <c r="B474" s="80"/>
      <c r="C474" s="80"/>
    </row>
    <row r="475" spans="2:3" x14ac:dyDescent="0.4">
      <c r="B475" s="80"/>
      <c r="C475" s="80"/>
    </row>
    <row r="476" spans="2:3" x14ac:dyDescent="0.4">
      <c r="B476" s="80"/>
      <c r="C476" s="80"/>
    </row>
    <row r="477" spans="2:3" x14ac:dyDescent="0.4">
      <c r="B477" s="80"/>
      <c r="C477" s="80"/>
    </row>
    <row r="478" spans="2:3" x14ac:dyDescent="0.4">
      <c r="B478" s="80"/>
      <c r="C478" s="80"/>
    </row>
    <row r="479" spans="2:3" x14ac:dyDescent="0.4">
      <c r="B479" s="80"/>
      <c r="C479" s="80"/>
    </row>
    <row r="480" spans="2:3" x14ac:dyDescent="0.4">
      <c r="B480" s="80"/>
      <c r="C480" s="80"/>
    </row>
    <row r="481" spans="2:3" x14ac:dyDescent="0.4">
      <c r="B481" s="80"/>
      <c r="C481" s="80"/>
    </row>
    <row r="482" spans="2:3" x14ac:dyDescent="0.4">
      <c r="B482" s="80"/>
      <c r="C482" s="80"/>
    </row>
    <row r="483" spans="2:3" x14ac:dyDescent="0.4">
      <c r="B483" s="80"/>
      <c r="C483" s="80"/>
    </row>
    <row r="484" spans="2:3" x14ac:dyDescent="0.4">
      <c r="B484" s="80"/>
      <c r="C484" s="80"/>
    </row>
    <row r="485" spans="2:3" x14ac:dyDescent="0.4">
      <c r="B485" s="80"/>
      <c r="C485" s="80"/>
    </row>
    <row r="486" spans="2:3" x14ac:dyDescent="0.4">
      <c r="B486" s="80"/>
      <c r="C486" s="80"/>
    </row>
    <row r="487" spans="2:3" x14ac:dyDescent="0.4">
      <c r="B487" s="80"/>
      <c r="C487" s="80"/>
    </row>
    <row r="488" spans="2:3" x14ac:dyDescent="0.4">
      <c r="B488" s="80"/>
      <c r="C488" s="80"/>
    </row>
    <row r="489" spans="2:3" x14ac:dyDescent="0.4">
      <c r="B489" s="80"/>
      <c r="C489" s="80"/>
    </row>
    <row r="490" spans="2:3" x14ac:dyDescent="0.4">
      <c r="B490" s="80"/>
      <c r="C490" s="80"/>
    </row>
    <row r="491" spans="2:3" x14ac:dyDescent="0.4">
      <c r="B491" s="80"/>
      <c r="C491" s="80"/>
    </row>
    <row r="492" spans="2:3" x14ac:dyDescent="0.4">
      <c r="B492" s="80"/>
      <c r="C492" s="80"/>
    </row>
    <row r="493" spans="2:3" x14ac:dyDescent="0.4">
      <c r="B493" s="80"/>
      <c r="C493" s="80"/>
    </row>
    <row r="494" spans="2:3" x14ac:dyDescent="0.4">
      <c r="B494" s="80"/>
      <c r="C494" s="80"/>
    </row>
    <row r="495" spans="2:3" x14ac:dyDescent="0.4">
      <c r="B495" s="80"/>
      <c r="C495" s="80"/>
    </row>
    <row r="496" spans="2:3" x14ac:dyDescent="0.4">
      <c r="B496" s="80"/>
      <c r="C496" s="80"/>
    </row>
    <row r="497" spans="2:3" x14ac:dyDescent="0.4">
      <c r="B497" s="80"/>
      <c r="C497" s="80"/>
    </row>
    <row r="498" spans="2:3" x14ac:dyDescent="0.4">
      <c r="B498" s="80"/>
      <c r="C498" s="80"/>
    </row>
    <row r="499" spans="2:3" x14ac:dyDescent="0.4">
      <c r="B499" s="80"/>
      <c r="C499" s="80"/>
    </row>
    <row r="500" spans="2:3" x14ac:dyDescent="0.4">
      <c r="B500" s="80"/>
      <c r="C500" s="80"/>
    </row>
    <row r="501" spans="2:3" x14ac:dyDescent="0.4">
      <c r="B501" s="80"/>
      <c r="C501" s="80"/>
    </row>
    <row r="502" spans="2:3" x14ac:dyDescent="0.4">
      <c r="B502" s="80"/>
      <c r="C502" s="80"/>
    </row>
    <row r="503" spans="2:3" x14ac:dyDescent="0.4">
      <c r="B503" s="80"/>
      <c r="C503" s="80"/>
    </row>
    <row r="504" spans="2:3" x14ac:dyDescent="0.4">
      <c r="B504" s="80"/>
      <c r="C504" s="80"/>
    </row>
    <row r="505" spans="2:3" x14ac:dyDescent="0.4">
      <c r="B505" s="80"/>
      <c r="C505" s="80"/>
    </row>
    <row r="506" spans="2:3" x14ac:dyDescent="0.4">
      <c r="B506" s="80"/>
      <c r="C506" s="80"/>
    </row>
    <row r="507" spans="2:3" x14ac:dyDescent="0.4">
      <c r="B507" s="80"/>
      <c r="C507" s="80"/>
    </row>
    <row r="508" spans="2:3" x14ac:dyDescent="0.4">
      <c r="B508" s="80"/>
      <c r="C508" s="80"/>
    </row>
    <row r="509" spans="2:3" x14ac:dyDescent="0.4">
      <c r="B509" s="80"/>
      <c r="C509" s="80"/>
    </row>
    <row r="510" spans="2:3" x14ac:dyDescent="0.4">
      <c r="B510" s="80"/>
      <c r="C510" s="80"/>
    </row>
    <row r="511" spans="2:3" x14ac:dyDescent="0.4">
      <c r="B511" s="80"/>
      <c r="C511" s="80"/>
    </row>
    <row r="512" spans="2:3" x14ac:dyDescent="0.4">
      <c r="B512" s="80"/>
      <c r="C512" s="80"/>
    </row>
    <row r="513" spans="2:3" x14ac:dyDescent="0.4">
      <c r="B513" s="80"/>
      <c r="C513" s="80"/>
    </row>
    <row r="514" spans="2:3" x14ac:dyDescent="0.4">
      <c r="B514" s="80"/>
      <c r="C514" s="80"/>
    </row>
    <row r="515" spans="2:3" x14ac:dyDescent="0.4">
      <c r="B515" s="80"/>
      <c r="C515" s="80"/>
    </row>
    <row r="516" spans="2:3" x14ac:dyDescent="0.4">
      <c r="B516" s="80"/>
      <c r="C516" s="80"/>
    </row>
    <row r="517" spans="2:3" x14ac:dyDescent="0.4">
      <c r="B517" s="80"/>
      <c r="C517" s="80"/>
    </row>
    <row r="518" spans="2:3" x14ac:dyDescent="0.4">
      <c r="B518" s="80"/>
      <c r="C518" s="80"/>
    </row>
    <row r="519" spans="2:3" x14ac:dyDescent="0.4">
      <c r="B519" s="80"/>
      <c r="C519" s="80"/>
    </row>
    <row r="520" spans="2:3" x14ac:dyDescent="0.4">
      <c r="B520" s="80"/>
      <c r="C520" s="80"/>
    </row>
    <row r="521" spans="2:3" x14ac:dyDescent="0.4">
      <c r="B521" s="80"/>
      <c r="C521" s="80"/>
    </row>
    <row r="522" spans="2:3" x14ac:dyDescent="0.4">
      <c r="B522" s="80"/>
      <c r="C522" s="80"/>
    </row>
    <row r="523" spans="2:3" x14ac:dyDescent="0.4">
      <c r="B523" s="80"/>
      <c r="C523" s="80"/>
    </row>
    <row r="524" spans="2:3" x14ac:dyDescent="0.4">
      <c r="B524" s="80"/>
      <c r="C524" s="80"/>
    </row>
    <row r="525" spans="2:3" x14ac:dyDescent="0.4">
      <c r="B525" s="80"/>
      <c r="C525" s="80"/>
    </row>
    <row r="526" spans="2:3" x14ac:dyDescent="0.4">
      <c r="B526" s="80"/>
      <c r="C526" s="80"/>
    </row>
    <row r="527" spans="2:3" x14ac:dyDescent="0.4">
      <c r="B527" s="80"/>
      <c r="C527" s="80"/>
    </row>
    <row r="528" spans="2:3" x14ac:dyDescent="0.4">
      <c r="B528" s="80"/>
      <c r="C528" s="80"/>
    </row>
    <row r="529" spans="2:3" x14ac:dyDescent="0.4">
      <c r="B529" s="80"/>
      <c r="C529" s="80"/>
    </row>
    <row r="530" spans="2:3" x14ac:dyDescent="0.4">
      <c r="B530" s="80"/>
      <c r="C530" s="80"/>
    </row>
    <row r="531" spans="2:3" x14ac:dyDescent="0.4">
      <c r="B531" s="80"/>
      <c r="C531" s="80"/>
    </row>
    <row r="532" spans="2:3" x14ac:dyDescent="0.4">
      <c r="B532" s="80"/>
      <c r="C532" s="80"/>
    </row>
    <row r="533" spans="2:3" x14ac:dyDescent="0.4">
      <c r="B533" s="80"/>
      <c r="C533" s="80"/>
    </row>
    <row r="534" spans="2:3" x14ac:dyDescent="0.4">
      <c r="B534" s="80"/>
      <c r="C534" s="80"/>
    </row>
    <row r="535" spans="2:3" x14ac:dyDescent="0.4">
      <c r="B535" s="80"/>
      <c r="C535" s="80"/>
    </row>
    <row r="536" spans="2:3" x14ac:dyDescent="0.4">
      <c r="B536" s="80"/>
      <c r="C536" s="80"/>
    </row>
    <row r="537" spans="2:3" x14ac:dyDescent="0.4">
      <c r="B537" s="80"/>
      <c r="C537" s="80"/>
    </row>
    <row r="538" spans="2:3" x14ac:dyDescent="0.4">
      <c r="B538" s="80"/>
      <c r="C538" s="80"/>
    </row>
    <row r="539" spans="2:3" x14ac:dyDescent="0.4">
      <c r="B539" s="80"/>
      <c r="C539" s="80"/>
    </row>
    <row r="540" spans="2:3" x14ac:dyDescent="0.4">
      <c r="B540" s="80"/>
      <c r="C540" s="80"/>
    </row>
    <row r="541" spans="2:3" x14ac:dyDescent="0.4">
      <c r="B541" s="80"/>
      <c r="C541" s="80"/>
    </row>
    <row r="542" spans="2:3" x14ac:dyDescent="0.4">
      <c r="B542" s="80"/>
      <c r="C542" s="80"/>
    </row>
    <row r="543" spans="2:3" x14ac:dyDescent="0.4">
      <c r="B543" s="80"/>
      <c r="C543" s="80"/>
    </row>
    <row r="544" spans="2:3" x14ac:dyDescent="0.4">
      <c r="B544" s="80"/>
      <c r="C544" s="80"/>
    </row>
    <row r="545" spans="2:3" x14ac:dyDescent="0.4">
      <c r="B545" s="80"/>
      <c r="C545" s="80"/>
    </row>
    <row r="546" spans="2:3" x14ac:dyDescent="0.4">
      <c r="B546" s="80"/>
      <c r="C546" s="80"/>
    </row>
    <row r="547" spans="2:3" x14ac:dyDescent="0.4">
      <c r="B547" s="80"/>
      <c r="C547" s="80"/>
    </row>
    <row r="548" spans="2:3" x14ac:dyDescent="0.4">
      <c r="B548" s="80"/>
      <c r="C548" s="80"/>
    </row>
    <row r="549" spans="2:3" x14ac:dyDescent="0.4">
      <c r="B549" s="80"/>
      <c r="C549" s="80"/>
    </row>
    <row r="550" spans="2:3" x14ac:dyDescent="0.4">
      <c r="B550" s="80"/>
      <c r="C550" s="80"/>
    </row>
    <row r="551" spans="2:3" x14ac:dyDescent="0.4">
      <c r="B551" s="80"/>
      <c r="C551" s="80"/>
    </row>
    <row r="552" spans="2:3" x14ac:dyDescent="0.4">
      <c r="B552" s="80"/>
      <c r="C552" s="80"/>
    </row>
    <row r="553" spans="2:3" x14ac:dyDescent="0.4">
      <c r="B553" s="80"/>
      <c r="C553" s="80"/>
    </row>
    <row r="554" spans="2:3" x14ac:dyDescent="0.4">
      <c r="B554" s="80"/>
      <c r="C554" s="80"/>
    </row>
    <row r="555" spans="2:3" x14ac:dyDescent="0.4">
      <c r="B555" s="80"/>
      <c r="C555" s="80"/>
    </row>
    <row r="556" spans="2:3" x14ac:dyDescent="0.4">
      <c r="B556" s="80"/>
      <c r="C556" s="80"/>
    </row>
    <row r="557" spans="2:3" x14ac:dyDescent="0.4">
      <c r="B557" s="80"/>
      <c r="C557" s="80"/>
    </row>
    <row r="558" spans="2:3" x14ac:dyDescent="0.4">
      <c r="B558" s="80"/>
      <c r="C558" s="80"/>
    </row>
    <row r="559" spans="2:3" x14ac:dyDescent="0.4">
      <c r="B559" s="80"/>
      <c r="C559" s="80"/>
    </row>
    <row r="560" spans="2:3" x14ac:dyDescent="0.4">
      <c r="B560" s="80"/>
      <c r="C560" s="80"/>
    </row>
    <row r="561" spans="2:3" x14ac:dyDescent="0.4">
      <c r="B561" s="80"/>
      <c r="C561" s="80"/>
    </row>
    <row r="562" spans="2:3" x14ac:dyDescent="0.4">
      <c r="B562" s="80"/>
      <c r="C562" s="80"/>
    </row>
    <row r="563" spans="2:3" x14ac:dyDescent="0.4">
      <c r="B563" s="80"/>
      <c r="C563" s="80"/>
    </row>
    <row r="564" spans="2:3" x14ac:dyDescent="0.4">
      <c r="B564" s="80"/>
      <c r="C564" s="80"/>
    </row>
    <row r="565" spans="2:3" x14ac:dyDescent="0.4">
      <c r="B565" s="80"/>
      <c r="C565" s="80"/>
    </row>
    <row r="566" spans="2:3" x14ac:dyDescent="0.4">
      <c r="B566" s="80"/>
      <c r="C566" s="80"/>
    </row>
    <row r="567" spans="2:3" x14ac:dyDescent="0.4">
      <c r="B567" s="80"/>
      <c r="C567" s="80"/>
    </row>
    <row r="568" spans="2:3" x14ac:dyDescent="0.4">
      <c r="B568" s="80"/>
      <c r="C568" s="80"/>
    </row>
    <row r="569" spans="2:3" x14ac:dyDescent="0.4">
      <c r="B569" s="80"/>
      <c r="C569" s="80"/>
    </row>
    <row r="570" spans="2:3" x14ac:dyDescent="0.4">
      <c r="B570" s="80"/>
      <c r="C570" s="80"/>
    </row>
    <row r="571" spans="2:3" x14ac:dyDescent="0.4">
      <c r="B571" s="80"/>
      <c r="C571" s="80"/>
    </row>
    <row r="572" spans="2:3" x14ac:dyDescent="0.4">
      <c r="B572" s="80"/>
      <c r="C572" s="80"/>
    </row>
    <row r="573" spans="2:3" x14ac:dyDescent="0.4">
      <c r="B573" s="80"/>
      <c r="C573" s="80"/>
    </row>
    <row r="574" spans="2:3" x14ac:dyDescent="0.4">
      <c r="B574" s="80"/>
      <c r="C574" s="80"/>
    </row>
    <row r="575" spans="2:3" x14ac:dyDescent="0.4">
      <c r="B575" s="80"/>
      <c r="C575" s="80"/>
    </row>
    <row r="576" spans="2:3" x14ac:dyDescent="0.4">
      <c r="B576" s="80"/>
      <c r="C576" s="80"/>
    </row>
    <row r="577" spans="2:3" x14ac:dyDescent="0.4">
      <c r="B577" s="80"/>
      <c r="C577" s="80"/>
    </row>
    <row r="578" spans="2:3" x14ac:dyDescent="0.4">
      <c r="B578" s="80"/>
      <c r="C578" s="80"/>
    </row>
    <row r="579" spans="2:3" x14ac:dyDescent="0.4">
      <c r="B579" s="80"/>
      <c r="C579" s="80"/>
    </row>
    <row r="580" spans="2:3" x14ac:dyDescent="0.4">
      <c r="B580" s="80"/>
      <c r="C580" s="80"/>
    </row>
    <row r="581" spans="2:3" x14ac:dyDescent="0.4">
      <c r="B581" s="80"/>
      <c r="C581" s="80"/>
    </row>
    <row r="582" spans="2:3" x14ac:dyDescent="0.4">
      <c r="B582" s="80"/>
      <c r="C582" s="80"/>
    </row>
    <row r="583" spans="2:3" x14ac:dyDescent="0.4">
      <c r="B583" s="80"/>
      <c r="C583" s="80"/>
    </row>
    <row r="584" spans="2:3" x14ac:dyDescent="0.4">
      <c r="B584" s="80"/>
      <c r="C584" s="80"/>
    </row>
    <row r="585" spans="2:3" x14ac:dyDescent="0.4">
      <c r="B585" s="80"/>
      <c r="C585" s="80"/>
    </row>
    <row r="586" spans="2:3" x14ac:dyDescent="0.4">
      <c r="B586" s="80"/>
      <c r="C586" s="80"/>
    </row>
    <row r="587" spans="2:3" x14ac:dyDescent="0.4">
      <c r="B587" s="80"/>
      <c r="C587" s="80"/>
    </row>
    <row r="588" spans="2:3" x14ac:dyDescent="0.4">
      <c r="B588" s="80"/>
      <c r="C588" s="80"/>
    </row>
    <row r="589" spans="2:3" x14ac:dyDescent="0.4">
      <c r="B589" s="80"/>
      <c r="C589" s="80"/>
    </row>
    <row r="590" spans="2:3" x14ac:dyDescent="0.4">
      <c r="B590" s="80"/>
      <c r="C590" s="80"/>
    </row>
    <row r="591" spans="2:3" x14ac:dyDescent="0.4">
      <c r="B591" s="80"/>
      <c r="C591" s="80"/>
    </row>
    <row r="592" spans="2:3" x14ac:dyDescent="0.4">
      <c r="B592" s="80"/>
      <c r="C592" s="80"/>
    </row>
    <row r="593" spans="2:3" x14ac:dyDescent="0.4">
      <c r="B593" s="80"/>
      <c r="C593" s="80"/>
    </row>
    <row r="594" spans="2:3" x14ac:dyDescent="0.4">
      <c r="B594" s="80"/>
      <c r="C594" s="80"/>
    </row>
    <row r="595" spans="2:3" x14ac:dyDescent="0.4">
      <c r="B595" s="80"/>
      <c r="C595" s="80"/>
    </row>
    <row r="596" spans="2:3" x14ac:dyDescent="0.4">
      <c r="B596" s="80"/>
      <c r="C596" s="80"/>
    </row>
    <row r="597" spans="2:3" x14ac:dyDescent="0.4">
      <c r="B597" s="80"/>
      <c r="C597" s="80"/>
    </row>
    <row r="598" spans="2:3" x14ac:dyDescent="0.4">
      <c r="B598" s="80"/>
      <c r="C598" s="80"/>
    </row>
    <row r="599" spans="2:3" x14ac:dyDescent="0.4">
      <c r="B599" s="80"/>
      <c r="C599" s="80"/>
    </row>
    <row r="600" spans="2:3" x14ac:dyDescent="0.4">
      <c r="B600" s="80"/>
      <c r="C600" s="80"/>
    </row>
    <row r="601" spans="2:3" x14ac:dyDescent="0.4">
      <c r="B601" s="80"/>
      <c r="C601" s="80"/>
    </row>
    <row r="602" spans="2:3" x14ac:dyDescent="0.4">
      <c r="B602" s="80"/>
      <c r="C602" s="80"/>
    </row>
    <row r="603" spans="2:3" x14ac:dyDescent="0.4">
      <c r="B603" s="80"/>
      <c r="C603" s="80"/>
    </row>
    <row r="604" spans="2:3" x14ac:dyDescent="0.4">
      <c r="B604" s="80"/>
      <c r="C604" s="80"/>
    </row>
    <row r="605" spans="2:3" x14ac:dyDescent="0.4">
      <c r="B605" s="80"/>
      <c r="C605" s="80"/>
    </row>
    <row r="606" spans="2:3" x14ac:dyDescent="0.4">
      <c r="B606" s="80"/>
      <c r="C606" s="80"/>
    </row>
    <row r="607" spans="2:3" x14ac:dyDescent="0.4">
      <c r="B607" s="80"/>
      <c r="C607" s="80"/>
    </row>
    <row r="608" spans="2:3" x14ac:dyDescent="0.4">
      <c r="B608" s="80"/>
      <c r="C608" s="80"/>
    </row>
    <row r="609" spans="2:3" x14ac:dyDescent="0.4">
      <c r="B609" s="80"/>
      <c r="C609" s="80"/>
    </row>
    <row r="610" spans="2:3" x14ac:dyDescent="0.4">
      <c r="B610" s="80"/>
      <c r="C610" s="80"/>
    </row>
    <row r="611" spans="2:3" x14ac:dyDescent="0.4">
      <c r="B611" s="80"/>
      <c r="C611" s="80"/>
    </row>
    <row r="612" spans="2:3" x14ac:dyDescent="0.4">
      <c r="B612" s="80"/>
      <c r="C612" s="80"/>
    </row>
    <row r="613" spans="2:3" x14ac:dyDescent="0.4">
      <c r="B613" s="80"/>
      <c r="C613" s="80"/>
    </row>
    <row r="614" spans="2:3" x14ac:dyDescent="0.4">
      <c r="B614" s="80"/>
      <c r="C614" s="80"/>
    </row>
    <row r="615" spans="2:3" x14ac:dyDescent="0.4">
      <c r="B615" s="80"/>
      <c r="C615" s="80"/>
    </row>
    <row r="616" spans="2:3" x14ac:dyDescent="0.4">
      <c r="B616" s="80"/>
      <c r="C616" s="80"/>
    </row>
    <row r="617" spans="2:3" x14ac:dyDescent="0.4">
      <c r="B617" s="80"/>
      <c r="C617" s="80"/>
    </row>
    <row r="618" spans="2:3" x14ac:dyDescent="0.4">
      <c r="B618" s="80"/>
      <c r="C618" s="80"/>
    </row>
    <row r="619" spans="2:3" x14ac:dyDescent="0.4">
      <c r="B619" s="80"/>
      <c r="C619" s="80"/>
    </row>
    <row r="620" spans="2:3" x14ac:dyDescent="0.4">
      <c r="B620" s="80"/>
      <c r="C620" s="80"/>
    </row>
    <row r="621" spans="2:3" x14ac:dyDescent="0.4">
      <c r="B621" s="80"/>
      <c r="C621" s="80"/>
    </row>
    <row r="622" spans="2:3" x14ac:dyDescent="0.4">
      <c r="B622" s="80"/>
      <c r="C622" s="80"/>
    </row>
    <row r="623" spans="2:3" x14ac:dyDescent="0.4">
      <c r="B623" s="80"/>
      <c r="C623" s="80"/>
    </row>
    <row r="624" spans="2:3" x14ac:dyDescent="0.4">
      <c r="B624" s="80"/>
      <c r="C624" s="80"/>
    </row>
    <row r="625" spans="2:3" x14ac:dyDescent="0.4">
      <c r="B625" s="80"/>
      <c r="C625" s="80"/>
    </row>
    <row r="626" spans="2:3" x14ac:dyDescent="0.4">
      <c r="B626" s="80"/>
      <c r="C626" s="80"/>
    </row>
    <row r="627" spans="2:3" x14ac:dyDescent="0.4">
      <c r="B627" s="80"/>
      <c r="C627" s="80"/>
    </row>
    <row r="628" spans="2:3" x14ac:dyDescent="0.4">
      <c r="B628" s="80"/>
      <c r="C628" s="80"/>
    </row>
    <row r="629" spans="2:3" x14ac:dyDescent="0.4">
      <c r="B629" s="80"/>
      <c r="C629" s="80"/>
    </row>
    <row r="630" spans="2:3" x14ac:dyDescent="0.4">
      <c r="B630" s="80"/>
      <c r="C630" s="80"/>
    </row>
    <row r="631" spans="2:3" x14ac:dyDescent="0.4">
      <c r="B631" s="80"/>
      <c r="C631" s="80"/>
    </row>
    <row r="632" spans="2:3" x14ac:dyDescent="0.4">
      <c r="B632" s="80"/>
      <c r="C632" s="80"/>
    </row>
    <row r="633" spans="2:3" x14ac:dyDescent="0.4">
      <c r="B633" s="80"/>
      <c r="C633" s="80"/>
    </row>
    <row r="634" spans="2:3" x14ac:dyDescent="0.4">
      <c r="B634" s="80"/>
      <c r="C634" s="80"/>
    </row>
    <row r="635" spans="2:3" x14ac:dyDescent="0.4">
      <c r="B635" s="80"/>
      <c r="C635" s="80"/>
    </row>
    <row r="636" spans="2:3" x14ac:dyDescent="0.4">
      <c r="B636" s="80"/>
      <c r="C636" s="80"/>
    </row>
    <row r="637" spans="2:3" x14ac:dyDescent="0.4">
      <c r="B637" s="80"/>
      <c r="C637" s="80"/>
    </row>
    <row r="638" spans="2:3" x14ac:dyDescent="0.4">
      <c r="B638" s="80"/>
      <c r="C638" s="80"/>
    </row>
    <row r="639" spans="2:3" x14ac:dyDescent="0.4">
      <c r="B639" s="80"/>
      <c r="C639" s="80"/>
    </row>
    <row r="640" spans="2:3" x14ac:dyDescent="0.4">
      <c r="B640" s="80"/>
      <c r="C640" s="80"/>
    </row>
    <row r="641" spans="2:3" x14ac:dyDescent="0.4">
      <c r="B641" s="80"/>
      <c r="C641" s="80"/>
    </row>
    <row r="642" spans="2:3" x14ac:dyDescent="0.4">
      <c r="B642" s="80"/>
      <c r="C642" s="80"/>
    </row>
    <row r="643" spans="2:3" x14ac:dyDescent="0.4">
      <c r="B643" s="80"/>
      <c r="C643" s="80"/>
    </row>
    <row r="644" spans="2:3" x14ac:dyDescent="0.4">
      <c r="B644" s="80"/>
      <c r="C644" s="80"/>
    </row>
    <row r="645" spans="2:3" x14ac:dyDescent="0.4">
      <c r="B645" s="80"/>
      <c r="C645" s="80"/>
    </row>
    <row r="646" spans="2:3" x14ac:dyDescent="0.4">
      <c r="B646" s="80"/>
      <c r="C646" s="80"/>
    </row>
    <row r="647" spans="2:3" x14ac:dyDescent="0.4">
      <c r="B647" s="80"/>
      <c r="C647" s="80"/>
    </row>
    <row r="648" spans="2:3" x14ac:dyDescent="0.4">
      <c r="B648" s="80"/>
      <c r="C648" s="80"/>
    </row>
    <row r="649" spans="2:3" x14ac:dyDescent="0.4">
      <c r="B649" s="80"/>
      <c r="C649" s="80"/>
    </row>
    <row r="650" spans="2:3" x14ac:dyDescent="0.4">
      <c r="B650" s="80"/>
      <c r="C650" s="80"/>
    </row>
    <row r="651" spans="2:3" x14ac:dyDescent="0.4">
      <c r="B651" s="80"/>
      <c r="C651" s="80"/>
    </row>
    <row r="652" spans="2:3" x14ac:dyDescent="0.4">
      <c r="B652" s="80"/>
      <c r="C652" s="80"/>
    </row>
    <row r="653" spans="2:3" x14ac:dyDescent="0.4">
      <c r="B653" s="80"/>
      <c r="C653" s="80"/>
    </row>
    <row r="654" spans="2:3" x14ac:dyDescent="0.4">
      <c r="B654" s="80"/>
      <c r="C654" s="80"/>
    </row>
    <row r="655" spans="2:3" x14ac:dyDescent="0.4">
      <c r="B655" s="80"/>
      <c r="C655" s="80"/>
    </row>
    <row r="656" spans="2:3" x14ac:dyDescent="0.4">
      <c r="B656" s="80"/>
      <c r="C656" s="80"/>
    </row>
    <row r="657" spans="2:3" x14ac:dyDescent="0.4">
      <c r="B657" s="80"/>
      <c r="C657" s="80"/>
    </row>
    <row r="658" spans="2:3" x14ac:dyDescent="0.4">
      <c r="B658" s="80"/>
      <c r="C658" s="80"/>
    </row>
    <row r="659" spans="2:3" x14ac:dyDescent="0.4">
      <c r="B659" s="80"/>
      <c r="C659" s="80"/>
    </row>
    <row r="660" spans="2:3" x14ac:dyDescent="0.4">
      <c r="B660" s="80"/>
      <c r="C660" s="80"/>
    </row>
    <row r="661" spans="2:3" x14ac:dyDescent="0.4">
      <c r="B661" s="80"/>
      <c r="C661" s="80"/>
    </row>
    <row r="662" spans="2:3" x14ac:dyDescent="0.4">
      <c r="B662" s="80"/>
      <c r="C662" s="80"/>
    </row>
    <row r="663" spans="2:3" x14ac:dyDescent="0.4">
      <c r="B663" s="80"/>
      <c r="C663" s="80"/>
    </row>
    <row r="664" spans="2:3" x14ac:dyDescent="0.4">
      <c r="B664" s="80"/>
      <c r="C664" s="80"/>
    </row>
    <row r="665" spans="2:3" x14ac:dyDescent="0.4">
      <c r="B665" s="80"/>
      <c r="C665" s="80"/>
    </row>
    <row r="666" spans="2:3" x14ac:dyDescent="0.4">
      <c r="B666" s="80"/>
      <c r="C666" s="80"/>
    </row>
    <row r="667" spans="2:3" x14ac:dyDescent="0.4">
      <c r="B667" s="80"/>
      <c r="C667" s="80"/>
    </row>
    <row r="668" spans="2:3" x14ac:dyDescent="0.4">
      <c r="B668" s="80"/>
      <c r="C668" s="80"/>
    </row>
    <row r="669" spans="2:3" x14ac:dyDescent="0.4">
      <c r="B669" s="80"/>
      <c r="C669" s="80"/>
    </row>
    <row r="670" spans="2:3" x14ac:dyDescent="0.4">
      <c r="B670" s="80"/>
      <c r="C670" s="80"/>
    </row>
    <row r="671" spans="2:3" x14ac:dyDescent="0.4">
      <c r="B671" s="80"/>
      <c r="C671" s="80"/>
    </row>
    <row r="672" spans="2:3" x14ac:dyDescent="0.4">
      <c r="B672" s="80"/>
      <c r="C672" s="80"/>
    </row>
    <row r="673" spans="2:3" x14ac:dyDescent="0.4">
      <c r="B673" s="80"/>
      <c r="C673" s="80"/>
    </row>
    <row r="674" spans="2:3" x14ac:dyDescent="0.4">
      <c r="B674" s="80"/>
      <c r="C674" s="80"/>
    </row>
    <row r="675" spans="2:3" x14ac:dyDescent="0.4">
      <c r="B675" s="80"/>
      <c r="C675" s="80"/>
    </row>
    <row r="676" spans="2:3" x14ac:dyDescent="0.4">
      <c r="B676" s="80"/>
      <c r="C676" s="80"/>
    </row>
    <row r="677" spans="2:3" x14ac:dyDescent="0.4">
      <c r="B677" s="80"/>
      <c r="C677" s="80"/>
    </row>
    <row r="678" spans="2:3" x14ac:dyDescent="0.4">
      <c r="B678" s="80"/>
      <c r="C678" s="80"/>
    </row>
    <row r="679" spans="2:3" x14ac:dyDescent="0.4">
      <c r="B679" s="80"/>
      <c r="C679" s="80"/>
    </row>
    <row r="680" spans="2:3" x14ac:dyDescent="0.4">
      <c r="B680" s="80"/>
      <c r="C680" s="80"/>
    </row>
    <row r="681" spans="2:3" x14ac:dyDescent="0.4">
      <c r="B681" s="80"/>
      <c r="C681" s="80"/>
    </row>
    <row r="682" spans="2:3" x14ac:dyDescent="0.4">
      <c r="B682" s="80"/>
      <c r="C682" s="80"/>
    </row>
    <row r="683" spans="2:3" x14ac:dyDescent="0.4">
      <c r="B683" s="80"/>
      <c r="C683" s="80"/>
    </row>
    <row r="684" spans="2:3" x14ac:dyDescent="0.4">
      <c r="B684" s="80"/>
      <c r="C684" s="80"/>
    </row>
    <row r="685" spans="2:3" x14ac:dyDescent="0.4">
      <c r="B685" s="80"/>
      <c r="C685" s="80"/>
    </row>
    <row r="686" spans="2:3" x14ac:dyDescent="0.4">
      <c r="B686" s="80"/>
      <c r="C686" s="80"/>
    </row>
    <row r="687" spans="2:3" x14ac:dyDescent="0.4">
      <c r="B687" s="80"/>
      <c r="C687" s="80"/>
    </row>
    <row r="688" spans="2:3" x14ac:dyDescent="0.4">
      <c r="B688" s="80"/>
      <c r="C688" s="80"/>
    </row>
    <row r="689" spans="2:3" x14ac:dyDescent="0.4">
      <c r="B689" s="80"/>
      <c r="C689" s="80"/>
    </row>
    <row r="690" spans="2:3" x14ac:dyDescent="0.4">
      <c r="B690" s="80"/>
      <c r="C690" s="80"/>
    </row>
    <row r="691" spans="2:3" x14ac:dyDescent="0.4">
      <c r="B691" s="80"/>
      <c r="C691" s="80"/>
    </row>
    <row r="692" spans="2:3" x14ac:dyDescent="0.4">
      <c r="B692" s="80"/>
      <c r="C692" s="80"/>
    </row>
    <row r="693" spans="2:3" x14ac:dyDescent="0.4">
      <c r="B693" s="80"/>
      <c r="C693" s="80"/>
    </row>
    <row r="694" spans="2:3" x14ac:dyDescent="0.4">
      <c r="B694" s="80"/>
      <c r="C694" s="80"/>
    </row>
    <row r="695" spans="2:3" x14ac:dyDescent="0.4">
      <c r="B695" s="80"/>
      <c r="C695" s="80"/>
    </row>
    <row r="696" spans="2:3" x14ac:dyDescent="0.4">
      <c r="B696" s="80"/>
      <c r="C696" s="80"/>
    </row>
    <row r="697" spans="2:3" x14ac:dyDescent="0.4">
      <c r="B697" s="80"/>
      <c r="C697" s="80"/>
    </row>
    <row r="698" spans="2:3" x14ac:dyDescent="0.4">
      <c r="B698" s="80"/>
      <c r="C698" s="80"/>
    </row>
    <row r="699" spans="2:3" x14ac:dyDescent="0.4">
      <c r="B699" s="80"/>
      <c r="C699" s="80"/>
    </row>
    <row r="700" spans="2:3" x14ac:dyDescent="0.4">
      <c r="B700" s="80"/>
      <c r="C700" s="80"/>
    </row>
    <row r="701" spans="2:3" x14ac:dyDescent="0.4">
      <c r="B701" s="80"/>
      <c r="C701" s="80"/>
    </row>
    <row r="702" spans="2:3" x14ac:dyDescent="0.4">
      <c r="B702" s="80"/>
      <c r="C702" s="80"/>
    </row>
    <row r="703" spans="2:3" x14ac:dyDescent="0.4">
      <c r="B703" s="80"/>
      <c r="C703" s="80"/>
    </row>
    <row r="704" spans="2:3" x14ac:dyDescent="0.4">
      <c r="B704" s="80"/>
      <c r="C704" s="80"/>
    </row>
    <row r="705" spans="2:3" x14ac:dyDescent="0.4">
      <c r="B705" s="80"/>
      <c r="C705" s="80"/>
    </row>
    <row r="706" spans="2:3" x14ac:dyDescent="0.4">
      <c r="B706" s="80"/>
      <c r="C706" s="80"/>
    </row>
    <row r="707" spans="2:3" x14ac:dyDescent="0.4">
      <c r="B707" s="80"/>
      <c r="C707" s="80"/>
    </row>
    <row r="708" spans="2:3" x14ac:dyDescent="0.4">
      <c r="B708" s="80"/>
      <c r="C708" s="80"/>
    </row>
    <row r="709" spans="2:3" x14ac:dyDescent="0.4">
      <c r="B709" s="80"/>
      <c r="C709" s="80"/>
    </row>
    <row r="710" spans="2:3" x14ac:dyDescent="0.4">
      <c r="B710" s="80"/>
      <c r="C710" s="80"/>
    </row>
    <row r="711" spans="2:3" x14ac:dyDescent="0.4">
      <c r="B711" s="80"/>
      <c r="C711" s="80"/>
    </row>
    <row r="712" spans="2:3" x14ac:dyDescent="0.4">
      <c r="B712" s="80"/>
      <c r="C712" s="80"/>
    </row>
    <row r="713" spans="2:3" x14ac:dyDescent="0.4">
      <c r="B713" s="80"/>
      <c r="C713" s="80"/>
    </row>
    <row r="714" spans="2:3" x14ac:dyDescent="0.4">
      <c r="B714" s="80"/>
      <c r="C714" s="80"/>
    </row>
    <row r="715" spans="2:3" x14ac:dyDescent="0.4">
      <c r="B715" s="80"/>
      <c r="C715" s="80"/>
    </row>
    <row r="716" spans="2:3" x14ac:dyDescent="0.4">
      <c r="B716" s="80"/>
      <c r="C716" s="80"/>
    </row>
    <row r="717" spans="2:3" x14ac:dyDescent="0.4">
      <c r="B717" s="80"/>
      <c r="C717" s="80"/>
    </row>
    <row r="718" spans="2:3" x14ac:dyDescent="0.4">
      <c r="B718" s="80"/>
      <c r="C718" s="80"/>
    </row>
    <row r="719" spans="2:3" x14ac:dyDescent="0.4">
      <c r="B719" s="80"/>
      <c r="C719" s="80"/>
    </row>
    <row r="720" spans="2:3" x14ac:dyDescent="0.4">
      <c r="B720" s="80"/>
      <c r="C720" s="80"/>
    </row>
    <row r="721" spans="2:3" x14ac:dyDescent="0.4">
      <c r="B721" s="80"/>
      <c r="C721" s="80"/>
    </row>
    <row r="722" spans="2:3" x14ac:dyDescent="0.4">
      <c r="B722" s="80"/>
      <c r="C722" s="80"/>
    </row>
    <row r="723" spans="2:3" x14ac:dyDescent="0.4">
      <c r="B723" s="80"/>
      <c r="C723" s="80"/>
    </row>
    <row r="724" spans="2:3" x14ac:dyDescent="0.4">
      <c r="B724" s="80"/>
      <c r="C724" s="80"/>
    </row>
    <row r="725" spans="2:3" x14ac:dyDescent="0.4">
      <c r="B725" s="80"/>
      <c r="C725" s="80"/>
    </row>
    <row r="726" spans="2:3" x14ac:dyDescent="0.4">
      <c r="B726" s="80"/>
      <c r="C726" s="80"/>
    </row>
    <row r="727" spans="2:3" x14ac:dyDescent="0.4">
      <c r="B727" s="80"/>
      <c r="C727" s="80"/>
    </row>
    <row r="728" spans="2:3" x14ac:dyDescent="0.4">
      <c r="B728" s="80"/>
      <c r="C728" s="80"/>
    </row>
    <row r="729" spans="2:3" x14ac:dyDescent="0.4">
      <c r="B729" s="80"/>
      <c r="C729" s="80"/>
    </row>
    <row r="730" spans="2:3" x14ac:dyDescent="0.4">
      <c r="B730" s="80"/>
      <c r="C730" s="80"/>
    </row>
    <row r="731" spans="2:3" x14ac:dyDescent="0.4">
      <c r="B731" s="80"/>
      <c r="C731" s="80"/>
    </row>
    <row r="732" spans="2:3" x14ac:dyDescent="0.4">
      <c r="B732" s="80"/>
      <c r="C732" s="80"/>
    </row>
    <row r="733" spans="2:3" x14ac:dyDescent="0.4">
      <c r="B733" s="80"/>
      <c r="C733" s="80"/>
    </row>
    <row r="734" spans="2:3" x14ac:dyDescent="0.4">
      <c r="B734" s="80"/>
      <c r="C734" s="80"/>
    </row>
    <row r="735" spans="2:3" x14ac:dyDescent="0.4">
      <c r="B735" s="80"/>
      <c r="C735" s="80"/>
    </row>
    <row r="736" spans="2:3" x14ac:dyDescent="0.4">
      <c r="B736" s="80"/>
      <c r="C736" s="80"/>
    </row>
    <row r="737" spans="2:3" x14ac:dyDescent="0.4">
      <c r="B737" s="80"/>
      <c r="C737" s="80"/>
    </row>
    <row r="738" spans="2:3" x14ac:dyDescent="0.4">
      <c r="B738" s="80"/>
      <c r="C738" s="80"/>
    </row>
    <row r="739" spans="2:3" x14ac:dyDescent="0.4">
      <c r="B739" s="80"/>
      <c r="C739" s="80"/>
    </row>
    <row r="740" spans="2:3" x14ac:dyDescent="0.4">
      <c r="B740" s="80"/>
      <c r="C740" s="80"/>
    </row>
    <row r="741" spans="2:3" x14ac:dyDescent="0.4">
      <c r="B741" s="80"/>
      <c r="C741" s="80"/>
    </row>
    <row r="742" spans="2:3" x14ac:dyDescent="0.4">
      <c r="B742" s="80"/>
      <c r="C742" s="80"/>
    </row>
    <row r="743" spans="2:3" x14ac:dyDescent="0.4">
      <c r="B743" s="80"/>
      <c r="C743" s="80"/>
    </row>
    <row r="744" spans="2:3" x14ac:dyDescent="0.4">
      <c r="B744" s="80"/>
      <c r="C744" s="80"/>
    </row>
    <row r="745" spans="2:3" x14ac:dyDescent="0.4">
      <c r="B745" s="80"/>
      <c r="C745" s="80"/>
    </row>
    <row r="746" spans="2:3" x14ac:dyDescent="0.4">
      <c r="B746" s="80"/>
      <c r="C746" s="80"/>
    </row>
    <row r="747" spans="2:3" x14ac:dyDescent="0.4">
      <c r="B747" s="80"/>
      <c r="C747" s="80"/>
    </row>
    <row r="748" spans="2:3" x14ac:dyDescent="0.4">
      <c r="B748" s="80"/>
      <c r="C748" s="80"/>
    </row>
    <row r="749" spans="2:3" x14ac:dyDescent="0.4">
      <c r="B749" s="80"/>
      <c r="C749" s="80"/>
    </row>
    <row r="750" spans="2:3" x14ac:dyDescent="0.4">
      <c r="B750" s="80"/>
      <c r="C750" s="80"/>
    </row>
    <row r="751" spans="2:3" x14ac:dyDescent="0.4">
      <c r="B751" s="80"/>
      <c r="C751" s="80"/>
    </row>
    <row r="752" spans="2:3" x14ac:dyDescent="0.4">
      <c r="B752" s="80"/>
      <c r="C752" s="80"/>
    </row>
    <row r="753" spans="2:3" x14ac:dyDescent="0.4">
      <c r="B753" s="80"/>
      <c r="C753" s="80"/>
    </row>
    <row r="754" spans="2:3" x14ac:dyDescent="0.4">
      <c r="B754" s="80"/>
      <c r="C754" s="80"/>
    </row>
    <row r="755" spans="2:3" x14ac:dyDescent="0.4">
      <c r="B755" s="80"/>
      <c r="C755" s="80"/>
    </row>
    <row r="756" spans="2:3" x14ac:dyDescent="0.4">
      <c r="B756" s="80"/>
      <c r="C756" s="80"/>
    </row>
    <row r="757" spans="2:3" x14ac:dyDescent="0.4">
      <c r="B757" s="80"/>
      <c r="C757" s="80"/>
    </row>
    <row r="758" spans="2:3" x14ac:dyDescent="0.4">
      <c r="B758" s="80"/>
      <c r="C758" s="80"/>
    </row>
    <row r="759" spans="2:3" x14ac:dyDescent="0.4">
      <c r="B759" s="80"/>
      <c r="C759" s="80"/>
    </row>
    <row r="760" spans="2:3" x14ac:dyDescent="0.4">
      <c r="B760" s="80"/>
      <c r="C760" s="80"/>
    </row>
    <row r="761" spans="2:3" x14ac:dyDescent="0.4">
      <c r="B761" s="80"/>
      <c r="C761" s="80"/>
    </row>
    <row r="762" spans="2:3" x14ac:dyDescent="0.4">
      <c r="B762" s="80"/>
      <c r="C762" s="80"/>
    </row>
    <row r="763" spans="2:3" x14ac:dyDescent="0.4">
      <c r="B763" s="80"/>
      <c r="C763" s="80"/>
    </row>
    <row r="764" spans="2:3" x14ac:dyDescent="0.4">
      <c r="B764" s="80"/>
      <c r="C764" s="80"/>
    </row>
    <row r="765" spans="2:3" x14ac:dyDescent="0.4">
      <c r="B765" s="80"/>
      <c r="C765" s="80"/>
    </row>
    <row r="766" spans="2:3" x14ac:dyDescent="0.4">
      <c r="B766" s="80"/>
      <c r="C766" s="80"/>
    </row>
    <row r="767" spans="2:3" x14ac:dyDescent="0.4">
      <c r="B767" s="80"/>
      <c r="C767" s="80"/>
    </row>
    <row r="768" spans="2:3" x14ac:dyDescent="0.4">
      <c r="B768" s="80"/>
      <c r="C768" s="80"/>
    </row>
    <row r="769" spans="2:3" x14ac:dyDescent="0.4">
      <c r="B769" s="80"/>
      <c r="C769" s="80"/>
    </row>
    <row r="770" spans="2:3" x14ac:dyDescent="0.4">
      <c r="B770" s="80"/>
      <c r="C770" s="80"/>
    </row>
    <row r="771" spans="2:3" x14ac:dyDescent="0.4">
      <c r="B771" s="80"/>
      <c r="C771" s="80"/>
    </row>
    <row r="772" spans="2:3" x14ac:dyDescent="0.4">
      <c r="B772" s="80"/>
      <c r="C772" s="80"/>
    </row>
    <row r="773" spans="2:3" x14ac:dyDescent="0.4">
      <c r="B773" s="80"/>
      <c r="C773" s="80"/>
    </row>
    <row r="774" spans="2:3" x14ac:dyDescent="0.4">
      <c r="B774" s="80"/>
      <c r="C774" s="80"/>
    </row>
    <row r="775" spans="2:3" x14ac:dyDescent="0.4">
      <c r="B775" s="80"/>
      <c r="C775" s="80"/>
    </row>
    <row r="776" spans="2:3" x14ac:dyDescent="0.4">
      <c r="B776" s="80"/>
      <c r="C776" s="80"/>
    </row>
    <row r="777" spans="2:3" x14ac:dyDescent="0.4">
      <c r="B777" s="80"/>
      <c r="C777" s="80"/>
    </row>
    <row r="778" spans="2:3" x14ac:dyDescent="0.4">
      <c r="B778" s="80"/>
      <c r="C778" s="80"/>
    </row>
    <row r="779" spans="2:3" x14ac:dyDescent="0.4">
      <c r="B779" s="80"/>
      <c r="C779" s="80"/>
    </row>
    <row r="780" spans="2:3" x14ac:dyDescent="0.4">
      <c r="B780" s="80"/>
      <c r="C780" s="80"/>
    </row>
    <row r="781" spans="2:3" x14ac:dyDescent="0.4">
      <c r="B781" s="80"/>
      <c r="C781" s="80"/>
    </row>
    <row r="782" spans="2:3" x14ac:dyDescent="0.4">
      <c r="B782" s="80"/>
      <c r="C782" s="80"/>
    </row>
    <row r="783" spans="2:3" x14ac:dyDescent="0.4">
      <c r="B783" s="80"/>
      <c r="C783" s="80"/>
    </row>
    <row r="784" spans="2:3" x14ac:dyDescent="0.4">
      <c r="B784" s="80"/>
      <c r="C784" s="80"/>
    </row>
    <row r="785" spans="2:3" x14ac:dyDescent="0.4">
      <c r="B785" s="80"/>
      <c r="C785" s="80"/>
    </row>
    <row r="786" spans="2:3" x14ac:dyDescent="0.4">
      <c r="B786" s="80"/>
      <c r="C786" s="80"/>
    </row>
    <row r="787" spans="2:3" x14ac:dyDescent="0.4">
      <c r="B787" s="80"/>
      <c r="C787" s="80"/>
    </row>
    <row r="788" spans="2:3" x14ac:dyDescent="0.4">
      <c r="B788" s="80"/>
      <c r="C788" s="80"/>
    </row>
    <row r="789" spans="2:3" x14ac:dyDescent="0.4">
      <c r="B789" s="80"/>
      <c r="C789" s="80"/>
    </row>
    <row r="790" spans="2:3" x14ac:dyDescent="0.4">
      <c r="B790" s="80"/>
      <c r="C790" s="80"/>
    </row>
    <row r="791" spans="2:3" x14ac:dyDescent="0.4">
      <c r="B791" s="80"/>
      <c r="C791" s="80"/>
    </row>
    <row r="792" spans="2:3" x14ac:dyDescent="0.4">
      <c r="B792" s="80"/>
      <c r="C792" s="80"/>
    </row>
    <row r="793" spans="2:3" x14ac:dyDescent="0.4">
      <c r="B793" s="80"/>
      <c r="C793" s="80"/>
    </row>
    <row r="794" spans="2:3" x14ac:dyDescent="0.4">
      <c r="B794" s="80"/>
      <c r="C794" s="80"/>
    </row>
    <row r="795" spans="2:3" x14ac:dyDescent="0.4">
      <c r="B795" s="80"/>
      <c r="C795" s="80"/>
    </row>
    <row r="796" spans="2:3" x14ac:dyDescent="0.4">
      <c r="B796" s="80"/>
      <c r="C796" s="80"/>
    </row>
    <row r="797" spans="2:3" x14ac:dyDescent="0.4">
      <c r="B797" s="80"/>
      <c r="C797" s="80"/>
    </row>
    <row r="798" spans="2:3" x14ac:dyDescent="0.4">
      <c r="B798" s="80"/>
      <c r="C798" s="80"/>
    </row>
    <row r="799" spans="2:3" x14ac:dyDescent="0.4">
      <c r="B799" s="80"/>
      <c r="C799" s="80"/>
    </row>
    <row r="800" spans="2:3" x14ac:dyDescent="0.4">
      <c r="B800" s="80"/>
      <c r="C800" s="80"/>
    </row>
    <row r="801" spans="2:3" x14ac:dyDescent="0.4">
      <c r="B801" s="80"/>
      <c r="C801" s="80"/>
    </row>
    <row r="802" spans="2:3" x14ac:dyDescent="0.4">
      <c r="B802" s="80"/>
      <c r="C802" s="80"/>
    </row>
    <row r="803" spans="2:3" x14ac:dyDescent="0.4">
      <c r="B803" s="80"/>
      <c r="C803" s="80"/>
    </row>
    <row r="804" spans="2:3" x14ac:dyDescent="0.4">
      <c r="B804" s="80"/>
      <c r="C804" s="80"/>
    </row>
    <row r="805" spans="2:3" x14ac:dyDescent="0.4">
      <c r="B805" s="80"/>
      <c r="C805" s="80"/>
    </row>
    <row r="806" spans="2:3" x14ac:dyDescent="0.4">
      <c r="B806" s="80"/>
      <c r="C806" s="80"/>
    </row>
    <row r="807" spans="2:3" x14ac:dyDescent="0.4">
      <c r="B807" s="80"/>
      <c r="C807" s="80"/>
    </row>
    <row r="808" spans="2:3" x14ac:dyDescent="0.4">
      <c r="B808" s="80"/>
      <c r="C808" s="80"/>
    </row>
    <row r="809" spans="2:3" x14ac:dyDescent="0.4">
      <c r="B809" s="80"/>
      <c r="C809" s="80"/>
    </row>
    <row r="810" spans="2:3" x14ac:dyDescent="0.4">
      <c r="B810" s="80"/>
      <c r="C810" s="80"/>
    </row>
    <row r="811" spans="2:3" x14ac:dyDescent="0.4">
      <c r="B811" s="80"/>
      <c r="C811" s="80"/>
    </row>
    <row r="812" spans="2:3" x14ac:dyDescent="0.4">
      <c r="B812" s="80"/>
      <c r="C812" s="80"/>
    </row>
    <row r="813" spans="2:3" x14ac:dyDescent="0.4">
      <c r="B813" s="80"/>
      <c r="C813" s="80"/>
    </row>
    <row r="814" spans="2:3" x14ac:dyDescent="0.4">
      <c r="B814" s="80"/>
      <c r="C814" s="80"/>
    </row>
    <row r="815" spans="2:3" x14ac:dyDescent="0.4">
      <c r="B815" s="80"/>
      <c r="C815" s="80"/>
    </row>
    <row r="816" spans="2:3" x14ac:dyDescent="0.4">
      <c r="B816" s="80"/>
      <c r="C816" s="80"/>
    </row>
    <row r="817" spans="2:3" x14ac:dyDescent="0.4">
      <c r="B817" s="80"/>
      <c r="C817" s="80"/>
    </row>
    <row r="818" spans="2:3" x14ac:dyDescent="0.4">
      <c r="B818" s="80"/>
      <c r="C818" s="80"/>
    </row>
    <row r="819" spans="2:3" x14ac:dyDescent="0.4">
      <c r="B819" s="80"/>
      <c r="C819" s="80"/>
    </row>
    <row r="820" spans="2:3" x14ac:dyDescent="0.4">
      <c r="B820" s="80"/>
      <c r="C820" s="80"/>
    </row>
    <row r="821" spans="2:3" x14ac:dyDescent="0.4">
      <c r="B821" s="80"/>
      <c r="C821" s="80"/>
    </row>
    <row r="822" spans="2:3" x14ac:dyDescent="0.4">
      <c r="B822" s="80"/>
      <c r="C822" s="80"/>
    </row>
    <row r="823" spans="2:3" x14ac:dyDescent="0.4">
      <c r="B823" s="80"/>
      <c r="C823" s="80"/>
    </row>
    <row r="824" spans="2:3" x14ac:dyDescent="0.4">
      <c r="B824" s="80"/>
      <c r="C824" s="80"/>
    </row>
    <row r="825" spans="2:3" x14ac:dyDescent="0.4">
      <c r="B825" s="80"/>
      <c r="C825" s="80"/>
    </row>
    <row r="826" spans="2:3" x14ac:dyDescent="0.4">
      <c r="B826" s="80"/>
      <c r="C826" s="80"/>
    </row>
    <row r="827" spans="2:3" x14ac:dyDescent="0.4">
      <c r="B827" s="80"/>
      <c r="C827" s="80"/>
    </row>
    <row r="828" spans="2:3" x14ac:dyDescent="0.4">
      <c r="B828" s="80"/>
      <c r="C828" s="80"/>
    </row>
    <row r="829" spans="2:3" x14ac:dyDescent="0.4">
      <c r="B829" s="80"/>
      <c r="C829" s="80"/>
    </row>
    <row r="830" spans="2:3" x14ac:dyDescent="0.4">
      <c r="B830" s="80"/>
      <c r="C830" s="80"/>
    </row>
    <row r="831" spans="2:3" x14ac:dyDescent="0.4">
      <c r="B831" s="80"/>
      <c r="C831" s="80"/>
    </row>
    <row r="832" spans="2:3" x14ac:dyDescent="0.4">
      <c r="B832" s="80"/>
      <c r="C832" s="80"/>
    </row>
    <row r="833" spans="2:3" x14ac:dyDescent="0.4">
      <c r="B833" s="80"/>
      <c r="C833" s="80"/>
    </row>
    <row r="834" spans="2:3" x14ac:dyDescent="0.4">
      <c r="B834" s="80"/>
      <c r="C834" s="80"/>
    </row>
    <row r="835" spans="2:3" x14ac:dyDescent="0.4">
      <c r="B835" s="80"/>
      <c r="C835" s="80"/>
    </row>
    <row r="836" spans="2:3" x14ac:dyDescent="0.4">
      <c r="B836" s="80"/>
      <c r="C836" s="80"/>
    </row>
    <row r="837" spans="2:3" x14ac:dyDescent="0.4">
      <c r="B837" s="80"/>
      <c r="C837" s="80"/>
    </row>
    <row r="838" spans="2:3" x14ac:dyDescent="0.4">
      <c r="B838" s="80"/>
      <c r="C838" s="80"/>
    </row>
    <row r="839" spans="2:3" x14ac:dyDescent="0.4">
      <c r="B839" s="80"/>
      <c r="C839" s="80"/>
    </row>
    <row r="840" spans="2:3" x14ac:dyDescent="0.4">
      <c r="B840" s="80"/>
      <c r="C840" s="80"/>
    </row>
    <row r="841" spans="2:3" x14ac:dyDescent="0.4">
      <c r="B841" s="80"/>
      <c r="C841" s="80"/>
    </row>
    <row r="842" spans="2:3" x14ac:dyDescent="0.4">
      <c r="B842" s="80"/>
      <c r="C842" s="80"/>
    </row>
    <row r="843" spans="2:3" x14ac:dyDescent="0.4">
      <c r="B843" s="80"/>
      <c r="C843" s="80"/>
    </row>
    <row r="844" spans="2:3" x14ac:dyDescent="0.4">
      <c r="B844" s="80"/>
      <c r="C844" s="80"/>
    </row>
    <row r="845" spans="2:3" x14ac:dyDescent="0.4">
      <c r="B845" s="80"/>
      <c r="C845" s="80"/>
    </row>
    <row r="846" spans="2:3" x14ac:dyDescent="0.4">
      <c r="B846" s="80"/>
      <c r="C846" s="80"/>
    </row>
    <row r="847" spans="2:3" x14ac:dyDescent="0.4">
      <c r="B847" s="80"/>
      <c r="C847" s="80"/>
    </row>
    <row r="848" spans="2:3" x14ac:dyDescent="0.4">
      <c r="B848" s="80"/>
      <c r="C848" s="80"/>
    </row>
    <row r="849" spans="2:3" x14ac:dyDescent="0.4">
      <c r="B849" s="80"/>
      <c r="C849" s="80"/>
    </row>
    <row r="850" spans="2:3" x14ac:dyDescent="0.4">
      <c r="B850" s="80"/>
      <c r="C850" s="80"/>
    </row>
    <row r="851" spans="2:3" x14ac:dyDescent="0.4">
      <c r="B851" s="80"/>
      <c r="C851" s="80"/>
    </row>
    <row r="852" spans="2:3" x14ac:dyDescent="0.4">
      <c r="B852" s="80"/>
      <c r="C852" s="80"/>
    </row>
    <row r="853" spans="2:3" x14ac:dyDescent="0.4">
      <c r="B853" s="80"/>
      <c r="C853" s="80"/>
    </row>
    <row r="854" spans="2:3" x14ac:dyDescent="0.4">
      <c r="B854" s="80"/>
      <c r="C854" s="80"/>
    </row>
    <row r="855" spans="2:3" x14ac:dyDescent="0.4">
      <c r="B855" s="80"/>
      <c r="C855" s="80"/>
    </row>
    <row r="856" spans="2:3" x14ac:dyDescent="0.4">
      <c r="B856" s="80"/>
      <c r="C856" s="80"/>
    </row>
    <row r="857" spans="2:3" x14ac:dyDescent="0.4">
      <c r="B857" s="80"/>
      <c r="C857" s="80"/>
    </row>
    <row r="858" spans="2:3" x14ac:dyDescent="0.4">
      <c r="B858" s="80"/>
      <c r="C858" s="80"/>
    </row>
    <row r="859" spans="2:3" x14ac:dyDescent="0.4">
      <c r="B859" s="80"/>
      <c r="C859" s="80"/>
    </row>
    <row r="860" spans="2:3" x14ac:dyDescent="0.4">
      <c r="B860" s="80"/>
      <c r="C860" s="80"/>
    </row>
    <row r="861" spans="2:3" x14ac:dyDescent="0.4">
      <c r="B861" s="80"/>
      <c r="C861" s="80"/>
    </row>
    <row r="862" spans="2:3" x14ac:dyDescent="0.4">
      <c r="B862" s="80"/>
      <c r="C862" s="80"/>
    </row>
    <row r="863" spans="2:3" x14ac:dyDescent="0.4">
      <c r="B863" s="80"/>
      <c r="C863" s="80"/>
    </row>
    <row r="864" spans="2:3" x14ac:dyDescent="0.4">
      <c r="B864" s="80"/>
      <c r="C864" s="80"/>
    </row>
    <row r="865" spans="2:3" x14ac:dyDescent="0.4">
      <c r="B865" s="80"/>
      <c r="C865" s="80"/>
    </row>
    <row r="866" spans="2:3" x14ac:dyDescent="0.4">
      <c r="B866" s="80"/>
      <c r="C866" s="80"/>
    </row>
    <row r="867" spans="2:3" x14ac:dyDescent="0.4">
      <c r="B867" s="80"/>
      <c r="C867" s="80"/>
    </row>
    <row r="868" spans="2:3" x14ac:dyDescent="0.4">
      <c r="B868" s="80"/>
      <c r="C868" s="80"/>
    </row>
    <row r="869" spans="2:3" x14ac:dyDescent="0.4">
      <c r="B869" s="80"/>
      <c r="C869" s="80"/>
    </row>
    <row r="870" spans="2:3" x14ac:dyDescent="0.4">
      <c r="B870" s="80"/>
      <c r="C870" s="80"/>
    </row>
    <row r="871" spans="2:3" x14ac:dyDescent="0.4">
      <c r="B871" s="80"/>
      <c r="C871" s="80"/>
    </row>
    <row r="872" spans="2:3" x14ac:dyDescent="0.4">
      <c r="B872" s="80"/>
      <c r="C872" s="80"/>
    </row>
    <row r="873" spans="2:3" x14ac:dyDescent="0.4">
      <c r="B873" s="80"/>
      <c r="C873" s="80"/>
    </row>
    <row r="874" spans="2:3" x14ac:dyDescent="0.4">
      <c r="B874" s="80"/>
      <c r="C874" s="80"/>
    </row>
    <row r="875" spans="2:3" x14ac:dyDescent="0.4">
      <c r="B875" s="80"/>
      <c r="C875" s="80"/>
    </row>
    <row r="876" spans="2:3" x14ac:dyDescent="0.4">
      <c r="B876" s="80"/>
      <c r="C876" s="80"/>
    </row>
    <row r="877" spans="2:3" x14ac:dyDescent="0.4">
      <c r="B877" s="80"/>
      <c r="C877" s="80"/>
    </row>
    <row r="878" spans="2:3" x14ac:dyDescent="0.4">
      <c r="B878" s="80"/>
      <c r="C878" s="80"/>
    </row>
    <row r="879" spans="2:3" x14ac:dyDescent="0.4">
      <c r="B879" s="80"/>
      <c r="C879" s="80"/>
    </row>
    <row r="880" spans="2:3" x14ac:dyDescent="0.4">
      <c r="B880" s="80"/>
      <c r="C880" s="80"/>
    </row>
    <row r="881" spans="2:3" x14ac:dyDescent="0.4">
      <c r="B881" s="80"/>
      <c r="C881" s="80"/>
    </row>
    <row r="882" spans="2:3" x14ac:dyDescent="0.4">
      <c r="B882" s="80"/>
      <c r="C882" s="80"/>
    </row>
    <row r="883" spans="2:3" x14ac:dyDescent="0.4">
      <c r="B883" s="80"/>
      <c r="C883" s="80"/>
    </row>
    <row r="884" spans="2:3" x14ac:dyDescent="0.4">
      <c r="B884" s="80"/>
      <c r="C884" s="80"/>
    </row>
    <row r="885" spans="2:3" x14ac:dyDescent="0.4">
      <c r="B885" s="80"/>
      <c r="C885" s="80"/>
    </row>
    <row r="886" spans="2:3" x14ac:dyDescent="0.4">
      <c r="B886" s="80"/>
      <c r="C886" s="80"/>
    </row>
    <row r="887" spans="2:3" x14ac:dyDescent="0.4">
      <c r="B887" s="80"/>
      <c r="C887" s="80"/>
    </row>
    <row r="888" spans="2:3" x14ac:dyDescent="0.4">
      <c r="B888" s="80"/>
      <c r="C888" s="80"/>
    </row>
    <row r="889" spans="2:3" x14ac:dyDescent="0.4">
      <c r="B889" s="80"/>
      <c r="C889" s="80"/>
    </row>
    <row r="890" spans="2:3" x14ac:dyDescent="0.4">
      <c r="B890" s="80"/>
      <c r="C890" s="80"/>
    </row>
    <row r="891" spans="2:3" x14ac:dyDescent="0.4">
      <c r="B891" s="80"/>
      <c r="C891" s="80"/>
    </row>
    <row r="892" spans="2:3" x14ac:dyDescent="0.4">
      <c r="B892" s="80"/>
      <c r="C892" s="80"/>
    </row>
    <row r="893" spans="2:3" x14ac:dyDescent="0.4">
      <c r="B893" s="80"/>
      <c r="C893" s="80"/>
    </row>
    <row r="894" spans="2:3" x14ac:dyDescent="0.4">
      <c r="B894" s="80"/>
      <c r="C894" s="80"/>
    </row>
    <row r="895" spans="2:3" x14ac:dyDescent="0.4">
      <c r="B895" s="80"/>
      <c r="C895" s="80"/>
    </row>
    <row r="896" spans="2:3" x14ac:dyDescent="0.4">
      <c r="B896" s="80"/>
      <c r="C896" s="80"/>
    </row>
    <row r="897" spans="2:3" x14ac:dyDescent="0.4">
      <c r="B897" s="80"/>
      <c r="C897" s="80"/>
    </row>
    <row r="898" spans="2:3" x14ac:dyDescent="0.4">
      <c r="B898" s="80"/>
      <c r="C898" s="80"/>
    </row>
    <row r="899" spans="2:3" x14ac:dyDescent="0.4">
      <c r="B899" s="80"/>
      <c r="C899" s="80"/>
    </row>
    <row r="900" spans="2:3" x14ac:dyDescent="0.4">
      <c r="B900" s="80"/>
      <c r="C900" s="80"/>
    </row>
    <row r="901" spans="2:3" x14ac:dyDescent="0.4">
      <c r="B901" s="80"/>
      <c r="C901" s="80"/>
    </row>
    <row r="902" spans="2:3" x14ac:dyDescent="0.4">
      <c r="B902" s="80"/>
      <c r="C902" s="80"/>
    </row>
    <row r="903" spans="2:3" x14ac:dyDescent="0.4">
      <c r="B903" s="80"/>
      <c r="C903" s="80"/>
    </row>
    <row r="904" spans="2:3" x14ac:dyDescent="0.4">
      <c r="B904" s="80"/>
      <c r="C904" s="80"/>
    </row>
    <row r="905" spans="2:3" x14ac:dyDescent="0.4">
      <c r="B905" s="80"/>
      <c r="C905" s="80"/>
    </row>
    <row r="906" spans="2:3" x14ac:dyDescent="0.4">
      <c r="B906" s="80"/>
      <c r="C906" s="80"/>
    </row>
    <row r="907" spans="2:3" x14ac:dyDescent="0.4">
      <c r="B907" s="80"/>
      <c r="C907" s="80"/>
    </row>
    <row r="908" spans="2:3" x14ac:dyDescent="0.4">
      <c r="B908" s="80"/>
      <c r="C908" s="80"/>
    </row>
    <row r="909" spans="2:3" x14ac:dyDescent="0.4">
      <c r="B909" s="80"/>
      <c r="C909" s="80"/>
    </row>
    <row r="910" spans="2:3" x14ac:dyDescent="0.4">
      <c r="B910" s="80"/>
      <c r="C910" s="80"/>
    </row>
    <row r="911" spans="2:3" x14ac:dyDescent="0.4">
      <c r="B911" s="80"/>
      <c r="C911" s="80"/>
    </row>
    <row r="912" spans="2:3" x14ac:dyDescent="0.4">
      <c r="B912" s="80"/>
      <c r="C912" s="80"/>
    </row>
    <row r="913" spans="2:3" x14ac:dyDescent="0.4">
      <c r="B913" s="80"/>
      <c r="C913" s="80"/>
    </row>
    <row r="914" spans="2:3" x14ac:dyDescent="0.4">
      <c r="B914" s="80"/>
      <c r="C914" s="80"/>
    </row>
    <row r="915" spans="2:3" x14ac:dyDescent="0.4">
      <c r="B915" s="80"/>
      <c r="C915" s="80"/>
    </row>
    <row r="916" spans="2:3" x14ac:dyDescent="0.4">
      <c r="B916" s="80"/>
      <c r="C916" s="80"/>
    </row>
    <row r="917" spans="2:3" x14ac:dyDescent="0.4">
      <c r="B917" s="80"/>
      <c r="C917" s="80"/>
    </row>
    <row r="918" spans="2:3" x14ac:dyDescent="0.4">
      <c r="B918" s="80"/>
      <c r="C918" s="80"/>
    </row>
    <row r="919" spans="2:3" x14ac:dyDescent="0.4">
      <c r="B919" s="80"/>
      <c r="C919" s="80"/>
    </row>
    <row r="920" spans="2:3" x14ac:dyDescent="0.4">
      <c r="B920" s="80"/>
      <c r="C920" s="80"/>
    </row>
    <row r="921" spans="2:3" x14ac:dyDescent="0.4">
      <c r="B921" s="80"/>
      <c r="C921" s="80"/>
    </row>
    <row r="922" spans="2:3" x14ac:dyDescent="0.4">
      <c r="B922" s="80"/>
      <c r="C922" s="80"/>
    </row>
    <row r="923" spans="2:3" x14ac:dyDescent="0.4">
      <c r="B923" s="80"/>
      <c r="C923" s="80"/>
    </row>
    <row r="924" spans="2:3" x14ac:dyDescent="0.4">
      <c r="B924" s="80"/>
      <c r="C924" s="80"/>
    </row>
    <row r="925" spans="2:3" x14ac:dyDescent="0.4">
      <c r="B925" s="80"/>
      <c r="C925" s="80"/>
    </row>
    <row r="926" spans="2:3" x14ac:dyDescent="0.4">
      <c r="B926" s="80"/>
      <c r="C926" s="80"/>
    </row>
    <row r="927" spans="2:3" x14ac:dyDescent="0.4">
      <c r="B927" s="80"/>
      <c r="C927" s="80"/>
    </row>
    <row r="928" spans="2:3" x14ac:dyDescent="0.4">
      <c r="B928" s="80"/>
      <c r="C928" s="80"/>
    </row>
    <row r="929" spans="2:3" x14ac:dyDescent="0.4">
      <c r="B929" s="80"/>
      <c r="C929" s="80"/>
    </row>
    <row r="930" spans="2:3" x14ac:dyDescent="0.4">
      <c r="B930" s="80"/>
      <c r="C930" s="80"/>
    </row>
    <row r="931" spans="2:3" x14ac:dyDescent="0.4">
      <c r="B931" s="80"/>
      <c r="C931" s="80"/>
    </row>
    <row r="932" spans="2:3" x14ac:dyDescent="0.4">
      <c r="B932" s="80"/>
      <c r="C932" s="80"/>
    </row>
    <row r="933" spans="2:3" x14ac:dyDescent="0.4">
      <c r="B933" s="80"/>
      <c r="C933" s="80"/>
    </row>
    <row r="934" spans="2:3" x14ac:dyDescent="0.4">
      <c r="B934" s="80"/>
      <c r="C934" s="80"/>
    </row>
    <row r="935" spans="2:3" x14ac:dyDescent="0.4">
      <c r="B935" s="80"/>
      <c r="C935" s="80"/>
    </row>
    <row r="936" spans="2:3" x14ac:dyDescent="0.4">
      <c r="B936" s="80"/>
      <c r="C936" s="80"/>
    </row>
    <row r="937" spans="2:3" x14ac:dyDescent="0.4">
      <c r="B937" s="80"/>
      <c r="C937" s="80"/>
    </row>
    <row r="938" spans="2:3" x14ac:dyDescent="0.4">
      <c r="B938" s="80"/>
      <c r="C938" s="80"/>
    </row>
    <row r="939" spans="2:3" x14ac:dyDescent="0.4">
      <c r="B939" s="80"/>
      <c r="C939" s="80"/>
    </row>
    <row r="940" spans="2:3" x14ac:dyDescent="0.4">
      <c r="B940" s="80"/>
      <c r="C940" s="80"/>
    </row>
    <row r="941" spans="2:3" x14ac:dyDescent="0.4">
      <c r="B941" s="80"/>
      <c r="C941" s="80"/>
    </row>
    <row r="942" spans="2:3" x14ac:dyDescent="0.4">
      <c r="B942" s="80"/>
      <c r="C942" s="80"/>
    </row>
    <row r="943" spans="2:3" x14ac:dyDescent="0.4">
      <c r="B943" s="80"/>
      <c r="C943" s="80"/>
    </row>
    <row r="944" spans="2:3" x14ac:dyDescent="0.4">
      <c r="B944" s="80"/>
      <c r="C944" s="80"/>
    </row>
    <row r="945" spans="2:3" x14ac:dyDescent="0.4">
      <c r="B945" s="80"/>
      <c r="C945" s="80"/>
    </row>
    <row r="946" spans="2:3" x14ac:dyDescent="0.4">
      <c r="B946" s="80"/>
      <c r="C946" s="80"/>
    </row>
    <row r="947" spans="2:3" x14ac:dyDescent="0.4">
      <c r="B947" s="80"/>
      <c r="C947" s="80"/>
    </row>
    <row r="948" spans="2:3" x14ac:dyDescent="0.4">
      <c r="B948" s="80"/>
      <c r="C948" s="80"/>
    </row>
    <row r="949" spans="2:3" x14ac:dyDescent="0.4">
      <c r="B949" s="80"/>
      <c r="C949" s="80"/>
    </row>
    <row r="950" spans="2:3" x14ac:dyDescent="0.4">
      <c r="B950" s="80"/>
      <c r="C950" s="80"/>
    </row>
    <row r="951" spans="2:3" x14ac:dyDescent="0.4">
      <c r="B951" s="80"/>
      <c r="C951" s="80"/>
    </row>
    <row r="952" spans="2:3" x14ac:dyDescent="0.4">
      <c r="B952" s="80"/>
      <c r="C952" s="80"/>
    </row>
    <row r="953" spans="2:3" x14ac:dyDescent="0.4">
      <c r="B953" s="80"/>
      <c r="C953" s="80"/>
    </row>
    <row r="954" spans="2:3" x14ac:dyDescent="0.4">
      <c r="B954" s="80"/>
      <c r="C954" s="80"/>
    </row>
    <row r="955" spans="2:3" x14ac:dyDescent="0.4">
      <c r="B955" s="80"/>
      <c r="C955" s="80"/>
    </row>
    <row r="956" spans="2:3" x14ac:dyDescent="0.4">
      <c r="B956" s="80"/>
      <c r="C956" s="80"/>
    </row>
    <row r="957" spans="2:3" x14ac:dyDescent="0.4">
      <c r="B957" s="80"/>
      <c r="C957" s="80"/>
    </row>
    <row r="958" spans="2:3" x14ac:dyDescent="0.4">
      <c r="B958" s="80"/>
      <c r="C958" s="80"/>
    </row>
    <row r="959" spans="2:3" x14ac:dyDescent="0.4">
      <c r="B959" s="80"/>
      <c r="C959" s="80"/>
    </row>
    <row r="960" spans="2:3" x14ac:dyDescent="0.4">
      <c r="B960" s="80"/>
      <c r="C960" s="80"/>
    </row>
    <row r="961" spans="2:3" x14ac:dyDescent="0.4">
      <c r="B961" s="80"/>
      <c r="C961" s="80"/>
    </row>
    <row r="962" spans="2:3" x14ac:dyDescent="0.4">
      <c r="B962" s="80"/>
      <c r="C962" s="80"/>
    </row>
    <row r="963" spans="2:3" x14ac:dyDescent="0.4">
      <c r="B963" s="80"/>
      <c r="C963" s="80"/>
    </row>
    <row r="964" spans="2:3" x14ac:dyDescent="0.4">
      <c r="B964" s="80"/>
      <c r="C964" s="80"/>
    </row>
    <row r="965" spans="2:3" x14ac:dyDescent="0.4">
      <c r="B965" s="80"/>
      <c r="C965" s="80"/>
    </row>
    <row r="966" spans="2:3" x14ac:dyDescent="0.4">
      <c r="B966" s="80"/>
      <c r="C966" s="80"/>
    </row>
    <row r="967" spans="2:3" x14ac:dyDescent="0.4">
      <c r="B967" s="80"/>
      <c r="C967" s="80"/>
    </row>
    <row r="968" spans="2:3" x14ac:dyDescent="0.4">
      <c r="B968" s="80"/>
      <c r="C968" s="80"/>
    </row>
    <row r="969" spans="2:3" x14ac:dyDescent="0.4">
      <c r="B969" s="80"/>
      <c r="C969" s="80"/>
    </row>
    <row r="970" spans="2:3" x14ac:dyDescent="0.4">
      <c r="B970" s="80"/>
      <c r="C970" s="80"/>
    </row>
    <row r="971" spans="2:3" x14ac:dyDescent="0.4">
      <c r="B971" s="80"/>
      <c r="C971" s="80"/>
    </row>
    <row r="972" spans="2:3" x14ac:dyDescent="0.4">
      <c r="B972" s="80"/>
      <c r="C972" s="80"/>
    </row>
    <row r="973" spans="2:3" x14ac:dyDescent="0.4">
      <c r="B973" s="80"/>
      <c r="C973" s="80"/>
    </row>
    <row r="974" spans="2:3" x14ac:dyDescent="0.4">
      <c r="B974" s="80"/>
      <c r="C974" s="80"/>
    </row>
    <row r="975" spans="2:3" x14ac:dyDescent="0.4">
      <c r="B975" s="80"/>
      <c r="C975" s="80"/>
    </row>
    <row r="976" spans="2:3" x14ac:dyDescent="0.4">
      <c r="B976" s="80"/>
      <c r="C976" s="80"/>
    </row>
    <row r="977" spans="2:3" x14ac:dyDescent="0.4">
      <c r="B977" s="80"/>
      <c r="C977" s="80"/>
    </row>
    <row r="978" spans="2:3" x14ac:dyDescent="0.4">
      <c r="B978" s="80"/>
      <c r="C978" s="80"/>
    </row>
    <row r="979" spans="2:3" x14ac:dyDescent="0.4">
      <c r="B979" s="80"/>
      <c r="C979" s="80"/>
    </row>
    <row r="980" spans="2:3" x14ac:dyDescent="0.4">
      <c r="B980" s="80"/>
      <c r="C980" s="80"/>
    </row>
    <row r="981" spans="2:3" x14ac:dyDescent="0.4">
      <c r="B981" s="80"/>
      <c r="C981" s="80"/>
    </row>
    <row r="982" spans="2:3" x14ac:dyDescent="0.4">
      <c r="B982" s="80"/>
      <c r="C982" s="80"/>
    </row>
    <row r="983" spans="2:3" x14ac:dyDescent="0.4">
      <c r="B983" s="80"/>
      <c r="C983" s="80"/>
    </row>
    <row r="984" spans="2:3" x14ac:dyDescent="0.4">
      <c r="B984" s="80"/>
      <c r="C984" s="80"/>
    </row>
    <row r="985" spans="2:3" x14ac:dyDescent="0.4">
      <c r="B985" s="80"/>
      <c r="C985" s="80"/>
    </row>
    <row r="986" spans="2:3" x14ac:dyDescent="0.4">
      <c r="B986" s="80"/>
      <c r="C986" s="80"/>
    </row>
    <row r="987" spans="2:3" x14ac:dyDescent="0.4">
      <c r="B987" s="80"/>
      <c r="C987" s="80"/>
    </row>
    <row r="988" spans="2:3" x14ac:dyDescent="0.4">
      <c r="B988" s="80"/>
      <c r="C988" s="80"/>
    </row>
    <row r="989" spans="2:3" x14ac:dyDescent="0.4">
      <c r="B989" s="80"/>
      <c r="C989" s="80"/>
    </row>
    <row r="990" spans="2:3" x14ac:dyDescent="0.4">
      <c r="B990" s="80"/>
      <c r="C990" s="80"/>
    </row>
    <row r="991" spans="2:3" x14ac:dyDescent="0.4">
      <c r="B991" s="80"/>
      <c r="C991" s="80"/>
    </row>
    <row r="992" spans="2:3" x14ac:dyDescent="0.4">
      <c r="B992" s="80"/>
      <c r="C992" s="80"/>
    </row>
    <row r="993" spans="2:3" x14ac:dyDescent="0.4">
      <c r="B993" s="80"/>
      <c r="C993" s="80"/>
    </row>
    <row r="994" spans="2:3" x14ac:dyDescent="0.4">
      <c r="B994" s="80"/>
      <c r="C994" s="80"/>
    </row>
    <row r="995" spans="2:3" x14ac:dyDescent="0.4">
      <c r="B995" s="80"/>
      <c r="C995" s="80"/>
    </row>
    <row r="996" spans="2:3" x14ac:dyDescent="0.4">
      <c r="B996" s="80"/>
      <c r="C996" s="80"/>
    </row>
    <row r="997" spans="2:3" x14ac:dyDescent="0.4">
      <c r="B997" s="80"/>
      <c r="C997" s="80"/>
    </row>
    <row r="998" spans="2:3" x14ac:dyDescent="0.4">
      <c r="B998" s="80"/>
      <c r="C998" s="80"/>
    </row>
    <row r="999" spans="2:3" x14ac:dyDescent="0.4">
      <c r="B999" s="80"/>
      <c r="C999" s="80"/>
    </row>
    <row r="1000" spans="2:3" x14ac:dyDescent="0.4">
      <c r="B1000" s="80"/>
      <c r="C1000" s="80"/>
    </row>
    <row r="1001" spans="2:3" x14ac:dyDescent="0.4">
      <c r="B1001" s="80"/>
      <c r="C1001" s="80"/>
    </row>
    <row r="1002" spans="2:3" x14ac:dyDescent="0.4">
      <c r="B1002" s="80"/>
      <c r="C1002" s="80"/>
    </row>
    <row r="1003" spans="2:3" x14ac:dyDescent="0.4">
      <c r="B1003" s="80"/>
      <c r="C1003" s="80"/>
    </row>
    <row r="1004" spans="2:3" x14ac:dyDescent="0.4">
      <c r="B1004" s="80"/>
      <c r="C1004" s="80"/>
    </row>
    <row r="1005" spans="2:3" x14ac:dyDescent="0.4">
      <c r="B1005" s="80"/>
      <c r="C1005" s="80"/>
    </row>
    <row r="1006" spans="2:3" x14ac:dyDescent="0.4">
      <c r="B1006" s="80"/>
      <c r="C1006" s="80"/>
    </row>
    <row r="1007" spans="2:3" x14ac:dyDescent="0.4">
      <c r="B1007" s="80"/>
      <c r="C1007" s="80"/>
    </row>
    <row r="1008" spans="2:3" x14ac:dyDescent="0.4">
      <c r="B1008" s="80"/>
      <c r="C1008" s="80"/>
    </row>
    <row r="1009" spans="2:3" x14ac:dyDescent="0.4">
      <c r="B1009" s="80"/>
      <c r="C1009" s="80"/>
    </row>
    <row r="1010" spans="2:3" x14ac:dyDescent="0.4">
      <c r="B1010" s="80"/>
      <c r="C1010" s="80"/>
    </row>
    <row r="1011" spans="2:3" x14ac:dyDescent="0.4">
      <c r="B1011" s="80"/>
      <c r="C1011" s="80"/>
    </row>
    <row r="1012" spans="2:3" x14ac:dyDescent="0.4">
      <c r="B1012" s="80"/>
      <c r="C1012" s="80"/>
    </row>
    <row r="1013" spans="2:3" x14ac:dyDescent="0.4">
      <c r="B1013" s="80"/>
      <c r="C1013" s="80"/>
    </row>
    <row r="1014" spans="2:3" x14ac:dyDescent="0.4">
      <c r="B1014" s="80"/>
      <c r="C1014" s="80"/>
    </row>
    <row r="1015" spans="2:3" x14ac:dyDescent="0.4">
      <c r="B1015" s="80"/>
      <c r="C1015" s="80"/>
    </row>
    <row r="1016" spans="2:3" x14ac:dyDescent="0.4">
      <c r="B1016" s="80"/>
      <c r="C1016" s="80"/>
    </row>
    <row r="1017" spans="2:3" x14ac:dyDescent="0.4">
      <c r="B1017" s="80"/>
      <c r="C1017" s="80"/>
    </row>
    <row r="1018" spans="2:3" x14ac:dyDescent="0.4">
      <c r="B1018" s="80"/>
      <c r="C1018" s="80"/>
    </row>
    <row r="1019" spans="2:3" x14ac:dyDescent="0.4">
      <c r="B1019" s="80"/>
      <c r="C1019" s="80"/>
    </row>
    <row r="1020" spans="2:3" x14ac:dyDescent="0.4">
      <c r="B1020" s="80"/>
      <c r="C1020" s="80"/>
    </row>
    <row r="1021" spans="2:3" x14ac:dyDescent="0.4">
      <c r="B1021" s="80"/>
      <c r="C1021" s="80"/>
    </row>
    <row r="1022" spans="2:3" x14ac:dyDescent="0.4">
      <c r="B1022" s="80"/>
      <c r="C1022" s="80"/>
    </row>
    <row r="1023" spans="2:3" x14ac:dyDescent="0.4">
      <c r="B1023" s="80"/>
      <c r="C1023" s="80"/>
    </row>
    <row r="1024" spans="2:3" x14ac:dyDescent="0.4">
      <c r="B1024" s="80"/>
      <c r="C1024" s="80"/>
    </row>
    <row r="1025" spans="2:3" x14ac:dyDescent="0.4">
      <c r="B1025" s="80"/>
      <c r="C1025" s="80"/>
    </row>
    <row r="1026" spans="2:3" x14ac:dyDescent="0.4">
      <c r="B1026" s="80"/>
      <c r="C1026" s="80"/>
    </row>
    <row r="1027" spans="2:3" x14ac:dyDescent="0.4">
      <c r="B1027" s="80"/>
      <c r="C1027" s="80"/>
    </row>
    <row r="1028" spans="2:3" x14ac:dyDescent="0.4">
      <c r="B1028" s="80"/>
      <c r="C1028" s="80"/>
    </row>
    <row r="1029" spans="2:3" x14ac:dyDescent="0.4">
      <c r="B1029" s="80"/>
      <c r="C1029" s="80"/>
    </row>
    <row r="1030" spans="2:3" x14ac:dyDescent="0.4">
      <c r="B1030" s="80"/>
      <c r="C1030" s="80"/>
    </row>
    <row r="1031" spans="2:3" x14ac:dyDescent="0.4">
      <c r="B1031" s="80"/>
      <c r="C1031" s="80"/>
    </row>
    <row r="1032" spans="2:3" x14ac:dyDescent="0.4">
      <c r="B1032" s="80"/>
      <c r="C1032" s="80"/>
    </row>
    <row r="1033" spans="2:3" x14ac:dyDescent="0.4">
      <c r="B1033" s="80"/>
      <c r="C1033" s="80"/>
    </row>
    <row r="1034" spans="2:3" x14ac:dyDescent="0.4">
      <c r="B1034" s="80"/>
      <c r="C1034" s="80"/>
    </row>
    <row r="1035" spans="2:3" x14ac:dyDescent="0.4">
      <c r="B1035" s="80"/>
      <c r="C1035" s="80"/>
    </row>
    <row r="1036" spans="2:3" x14ac:dyDescent="0.4">
      <c r="B1036" s="80"/>
      <c r="C1036" s="80"/>
    </row>
    <row r="1037" spans="2:3" x14ac:dyDescent="0.4">
      <c r="B1037" s="80"/>
      <c r="C1037" s="80"/>
    </row>
    <row r="1038" spans="2:3" x14ac:dyDescent="0.4">
      <c r="B1038" s="80"/>
      <c r="C1038" s="80"/>
    </row>
    <row r="1039" spans="2:3" x14ac:dyDescent="0.4">
      <c r="B1039" s="80"/>
      <c r="C1039" s="80"/>
    </row>
    <row r="1040" spans="2:3" x14ac:dyDescent="0.4">
      <c r="B1040" s="80"/>
      <c r="C1040" s="80"/>
    </row>
    <row r="1041" spans="2:3" x14ac:dyDescent="0.4">
      <c r="B1041" s="80"/>
      <c r="C1041" s="80"/>
    </row>
    <row r="1042" spans="2:3" x14ac:dyDescent="0.4">
      <c r="B1042" s="80"/>
      <c r="C1042" s="80"/>
    </row>
    <row r="1043" spans="2:3" x14ac:dyDescent="0.4">
      <c r="B1043" s="80"/>
      <c r="C1043" s="80"/>
    </row>
    <row r="1044" spans="2:3" x14ac:dyDescent="0.4">
      <c r="B1044" s="80"/>
      <c r="C1044" s="80"/>
    </row>
    <row r="1045" spans="2:3" x14ac:dyDescent="0.4">
      <c r="B1045" s="80"/>
      <c r="C1045" s="80"/>
    </row>
    <row r="1046" spans="2:3" x14ac:dyDescent="0.4">
      <c r="B1046" s="80"/>
      <c r="C1046" s="80"/>
    </row>
    <row r="1047" spans="2:3" x14ac:dyDescent="0.4">
      <c r="B1047" s="80"/>
      <c r="C1047" s="80"/>
    </row>
    <row r="1048" spans="2:3" x14ac:dyDescent="0.4">
      <c r="B1048" s="80"/>
      <c r="C1048" s="80"/>
    </row>
    <row r="1049" spans="2:3" x14ac:dyDescent="0.4">
      <c r="B1049" s="80"/>
      <c r="C1049" s="80"/>
    </row>
    <row r="1050" spans="2:3" x14ac:dyDescent="0.4">
      <c r="B1050" s="80"/>
      <c r="C1050" s="80"/>
    </row>
    <row r="1051" spans="2:3" x14ac:dyDescent="0.4">
      <c r="B1051" s="80"/>
      <c r="C1051" s="80"/>
    </row>
    <row r="1052" spans="2:3" x14ac:dyDescent="0.4">
      <c r="B1052" s="80"/>
      <c r="C1052" s="80"/>
    </row>
    <row r="1053" spans="2:3" x14ac:dyDescent="0.4">
      <c r="B1053" s="80"/>
      <c r="C1053" s="80"/>
    </row>
    <row r="1054" spans="2:3" x14ac:dyDescent="0.4">
      <c r="B1054" s="80"/>
      <c r="C1054" s="80"/>
    </row>
    <row r="1055" spans="2:3" x14ac:dyDescent="0.4">
      <c r="B1055" s="80"/>
      <c r="C1055" s="80"/>
    </row>
    <row r="1056" spans="2:3" x14ac:dyDescent="0.4">
      <c r="B1056" s="80"/>
      <c r="C1056" s="80"/>
    </row>
    <row r="1057" spans="2:3" x14ac:dyDescent="0.4">
      <c r="B1057" s="80"/>
      <c r="C1057" s="80"/>
    </row>
    <row r="1058" spans="2:3" x14ac:dyDescent="0.4">
      <c r="B1058" s="80"/>
      <c r="C1058" s="80"/>
    </row>
    <row r="1059" spans="2:3" x14ac:dyDescent="0.4">
      <c r="B1059" s="80"/>
      <c r="C1059" s="80"/>
    </row>
    <row r="1060" spans="2:3" x14ac:dyDescent="0.4">
      <c r="B1060" s="80"/>
      <c r="C1060" s="80"/>
    </row>
    <row r="1061" spans="2:3" x14ac:dyDescent="0.4">
      <c r="B1061" s="80"/>
      <c r="C1061" s="80"/>
    </row>
    <row r="1062" spans="2:3" x14ac:dyDescent="0.4">
      <c r="B1062" s="80"/>
      <c r="C1062" s="80"/>
    </row>
    <row r="1063" spans="2:3" x14ac:dyDescent="0.4">
      <c r="B1063" s="80"/>
      <c r="C1063" s="80"/>
    </row>
    <row r="1064" spans="2:3" x14ac:dyDescent="0.4">
      <c r="B1064" s="80"/>
      <c r="C1064" s="80"/>
    </row>
    <row r="1065" spans="2:3" x14ac:dyDescent="0.4">
      <c r="B1065" s="80"/>
      <c r="C1065" s="80"/>
    </row>
    <row r="1066" spans="2:3" x14ac:dyDescent="0.4">
      <c r="B1066" s="80"/>
      <c r="C1066" s="80"/>
    </row>
    <row r="1067" spans="2:3" x14ac:dyDescent="0.4">
      <c r="B1067" s="80"/>
      <c r="C1067" s="80"/>
    </row>
    <row r="1068" spans="2:3" x14ac:dyDescent="0.4">
      <c r="B1068" s="80"/>
      <c r="C1068" s="80"/>
    </row>
    <row r="1069" spans="2:3" x14ac:dyDescent="0.4">
      <c r="B1069" s="80"/>
      <c r="C1069" s="80"/>
    </row>
    <row r="1070" spans="2:3" x14ac:dyDescent="0.4">
      <c r="B1070" s="80"/>
      <c r="C1070" s="80"/>
    </row>
    <row r="1071" spans="2:3" x14ac:dyDescent="0.4">
      <c r="B1071" s="80"/>
      <c r="C1071" s="80"/>
    </row>
    <row r="1072" spans="2:3" x14ac:dyDescent="0.4">
      <c r="B1072" s="80"/>
      <c r="C1072" s="80"/>
    </row>
    <row r="1073" spans="2:3" x14ac:dyDescent="0.4">
      <c r="B1073" s="80"/>
      <c r="C1073" s="80"/>
    </row>
    <row r="1074" spans="2:3" x14ac:dyDescent="0.4">
      <c r="B1074" s="80"/>
      <c r="C1074" s="80"/>
    </row>
    <row r="1075" spans="2:3" x14ac:dyDescent="0.4">
      <c r="B1075" s="80"/>
      <c r="C1075" s="80"/>
    </row>
    <row r="1076" spans="2:3" x14ac:dyDescent="0.4">
      <c r="B1076" s="80"/>
      <c r="C1076" s="80"/>
    </row>
    <row r="1077" spans="2:3" x14ac:dyDescent="0.4">
      <c r="B1077" s="80"/>
      <c r="C1077" s="80"/>
    </row>
    <row r="1078" spans="2:3" x14ac:dyDescent="0.4">
      <c r="B1078" s="80"/>
      <c r="C1078" s="80"/>
    </row>
    <row r="1079" spans="2:3" x14ac:dyDescent="0.4">
      <c r="B1079" s="80"/>
      <c r="C1079" s="80"/>
    </row>
    <row r="1080" spans="2:3" x14ac:dyDescent="0.4">
      <c r="B1080" s="80"/>
      <c r="C1080" s="80"/>
    </row>
    <row r="1081" spans="2:3" x14ac:dyDescent="0.4">
      <c r="B1081" s="80"/>
      <c r="C1081" s="80"/>
    </row>
    <row r="1082" spans="2:3" x14ac:dyDescent="0.4">
      <c r="B1082" s="80"/>
      <c r="C1082" s="80"/>
    </row>
    <row r="1083" spans="2:3" x14ac:dyDescent="0.4">
      <c r="B1083" s="80"/>
      <c r="C1083" s="80"/>
    </row>
    <row r="1084" spans="2:3" x14ac:dyDescent="0.4">
      <c r="B1084" s="80"/>
      <c r="C1084" s="80"/>
    </row>
    <row r="1085" spans="2:3" x14ac:dyDescent="0.4">
      <c r="B1085" s="80"/>
      <c r="C1085" s="80"/>
    </row>
    <row r="1086" spans="2:3" x14ac:dyDescent="0.4">
      <c r="B1086" s="80"/>
      <c r="C1086" s="80"/>
    </row>
    <row r="1087" spans="2:3" x14ac:dyDescent="0.4">
      <c r="B1087" s="80"/>
      <c r="C1087" s="80"/>
    </row>
    <row r="1088" spans="2:3" x14ac:dyDescent="0.4">
      <c r="B1088" s="80"/>
      <c r="C1088" s="80"/>
    </row>
    <row r="1089" spans="2:3" x14ac:dyDescent="0.4">
      <c r="B1089" s="80"/>
      <c r="C1089" s="80"/>
    </row>
    <row r="1090" spans="2:3" x14ac:dyDescent="0.4">
      <c r="B1090" s="80"/>
      <c r="C1090" s="80"/>
    </row>
    <row r="1091" spans="2:3" x14ac:dyDescent="0.4">
      <c r="B1091" s="80"/>
      <c r="C1091" s="80"/>
    </row>
    <row r="1092" spans="2:3" x14ac:dyDescent="0.4">
      <c r="B1092" s="80"/>
      <c r="C1092" s="80"/>
    </row>
    <row r="1093" spans="2:3" x14ac:dyDescent="0.4">
      <c r="B1093" s="80"/>
      <c r="C1093" s="80"/>
    </row>
    <row r="1094" spans="2:3" x14ac:dyDescent="0.4">
      <c r="B1094" s="80"/>
      <c r="C1094" s="80"/>
    </row>
    <row r="1095" spans="2:3" x14ac:dyDescent="0.4">
      <c r="B1095" s="80"/>
      <c r="C1095" s="80"/>
    </row>
    <row r="1096" spans="2:3" x14ac:dyDescent="0.4">
      <c r="B1096" s="80"/>
      <c r="C1096" s="80"/>
    </row>
    <row r="1097" spans="2:3" x14ac:dyDescent="0.4">
      <c r="B1097" s="80"/>
      <c r="C1097" s="80"/>
    </row>
    <row r="1098" spans="2:3" x14ac:dyDescent="0.4">
      <c r="B1098" s="80"/>
      <c r="C1098" s="80"/>
    </row>
    <row r="1099" spans="2:3" x14ac:dyDescent="0.4">
      <c r="B1099" s="80"/>
      <c r="C1099" s="80"/>
    </row>
    <row r="1100" spans="2:3" x14ac:dyDescent="0.4">
      <c r="B1100" s="80"/>
      <c r="C1100" s="80"/>
    </row>
    <row r="1101" spans="2:3" x14ac:dyDescent="0.4">
      <c r="B1101" s="80"/>
      <c r="C1101" s="80"/>
    </row>
    <row r="1102" spans="2:3" x14ac:dyDescent="0.4">
      <c r="B1102" s="80"/>
      <c r="C1102" s="80"/>
    </row>
    <row r="1103" spans="2:3" x14ac:dyDescent="0.4">
      <c r="B1103" s="80"/>
      <c r="C1103" s="80"/>
    </row>
    <row r="1104" spans="2:3" x14ac:dyDescent="0.4">
      <c r="B1104" s="80"/>
      <c r="C1104" s="80"/>
    </row>
    <row r="1105" spans="2:3" x14ac:dyDescent="0.4">
      <c r="B1105" s="80"/>
      <c r="C1105" s="80"/>
    </row>
    <row r="1106" spans="2:3" x14ac:dyDescent="0.4">
      <c r="B1106" s="80"/>
      <c r="C1106" s="80"/>
    </row>
    <row r="1107" spans="2:3" x14ac:dyDescent="0.4">
      <c r="B1107" s="80"/>
      <c r="C1107" s="80"/>
    </row>
    <row r="1108" spans="2:3" x14ac:dyDescent="0.4">
      <c r="B1108" s="80"/>
      <c r="C1108" s="80"/>
    </row>
    <row r="1109" spans="2:3" x14ac:dyDescent="0.4">
      <c r="B1109" s="80"/>
      <c r="C1109" s="80"/>
    </row>
    <row r="1110" spans="2:3" x14ac:dyDescent="0.4">
      <c r="B1110" s="80"/>
      <c r="C1110" s="80"/>
    </row>
    <row r="1111" spans="2:3" x14ac:dyDescent="0.4">
      <c r="B1111" s="80"/>
      <c r="C1111" s="80"/>
    </row>
    <row r="1112" spans="2:3" x14ac:dyDescent="0.4">
      <c r="B1112" s="80"/>
      <c r="C1112" s="80"/>
    </row>
    <row r="1113" spans="2:3" x14ac:dyDescent="0.4">
      <c r="B1113" s="80"/>
      <c r="C1113" s="80"/>
    </row>
    <row r="1114" spans="2:3" x14ac:dyDescent="0.4">
      <c r="B1114" s="80"/>
      <c r="C1114" s="80"/>
    </row>
    <row r="1115" spans="2:3" x14ac:dyDescent="0.4">
      <c r="B1115" s="80"/>
      <c r="C1115" s="80"/>
    </row>
    <row r="1116" spans="2:3" x14ac:dyDescent="0.4">
      <c r="B1116" s="80"/>
      <c r="C1116" s="80"/>
    </row>
    <row r="1117" spans="2:3" x14ac:dyDescent="0.4">
      <c r="B1117" s="80"/>
      <c r="C1117" s="80"/>
    </row>
    <row r="1118" spans="2:3" x14ac:dyDescent="0.4">
      <c r="B1118" s="80"/>
      <c r="C1118" s="80"/>
    </row>
    <row r="1119" spans="2:3" x14ac:dyDescent="0.4">
      <c r="B1119" s="80"/>
      <c r="C1119" s="80"/>
    </row>
    <row r="1120" spans="2:3" x14ac:dyDescent="0.4">
      <c r="B1120" s="80"/>
      <c r="C1120" s="80"/>
    </row>
    <row r="1121" spans="2:3" x14ac:dyDescent="0.4">
      <c r="B1121" s="80"/>
      <c r="C1121" s="80"/>
    </row>
    <row r="1122" spans="2:3" x14ac:dyDescent="0.4">
      <c r="B1122" s="80"/>
      <c r="C1122" s="80"/>
    </row>
    <row r="1123" spans="2:3" x14ac:dyDescent="0.4">
      <c r="B1123" s="80"/>
      <c r="C1123" s="80"/>
    </row>
    <row r="1124" spans="2:3" x14ac:dyDescent="0.4">
      <c r="B1124" s="80"/>
      <c r="C1124" s="80"/>
    </row>
    <row r="1125" spans="2:3" x14ac:dyDescent="0.4">
      <c r="B1125" s="80"/>
      <c r="C1125" s="80"/>
    </row>
    <row r="1126" spans="2:3" x14ac:dyDescent="0.4">
      <c r="B1126" s="80"/>
      <c r="C1126" s="80"/>
    </row>
    <row r="1127" spans="2:3" x14ac:dyDescent="0.4">
      <c r="B1127" s="80"/>
      <c r="C1127" s="80"/>
    </row>
    <row r="1128" spans="2:3" x14ac:dyDescent="0.4">
      <c r="B1128" s="80"/>
      <c r="C1128" s="80"/>
    </row>
    <row r="1129" spans="2:3" x14ac:dyDescent="0.4">
      <c r="B1129" s="80"/>
      <c r="C1129" s="80"/>
    </row>
    <row r="1130" spans="2:3" x14ac:dyDescent="0.4">
      <c r="B1130" s="80"/>
      <c r="C1130" s="80"/>
    </row>
    <row r="1131" spans="2:3" x14ac:dyDescent="0.4">
      <c r="B1131" s="80"/>
      <c r="C1131" s="80"/>
    </row>
    <row r="1132" spans="2:3" x14ac:dyDescent="0.4">
      <c r="B1132" s="80"/>
      <c r="C1132" s="80"/>
    </row>
    <row r="1133" spans="2:3" x14ac:dyDescent="0.4">
      <c r="B1133" s="80"/>
      <c r="C1133" s="80"/>
    </row>
    <row r="1134" spans="2:3" x14ac:dyDescent="0.4">
      <c r="B1134" s="80"/>
      <c r="C1134" s="80"/>
    </row>
    <row r="1135" spans="2:3" x14ac:dyDescent="0.4">
      <c r="B1135" s="80"/>
      <c r="C1135" s="80"/>
    </row>
    <row r="1136" spans="2:3" x14ac:dyDescent="0.4">
      <c r="B1136" s="80"/>
      <c r="C1136" s="80"/>
    </row>
    <row r="1137" spans="2:3" x14ac:dyDescent="0.4">
      <c r="B1137" s="80"/>
      <c r="C1137" s="80"/>
    </row>
    <row r="1138" spans="2:3" x14ac:dyDescent="0.4">
      <c r="B1138" s="80"/>
      <c r="C1138" s="80"/>
    </row>
    <row r="1139" spans="2:3" x14ac:dyDescent="0.4">
      <c r="B1139" s="80"/>
      <c r="C1139" s="80"/>
    </row>
    <row r="1140" spans="2:3" x14ac:dyDescent="0.4">
      <c r="B1140" s="80"/>
      <c r="C1140" s="80"/>
    </row>
    <row r="1141" spans="2:3" x14ac:dyDescent="0.4">
      <c r="B1141" s="80"/>
      <c r="C1141" s="80"/>
    </row>
    <row r="1142" spans="2:3" x14ac:dyDescent="0.4">
      <c r="B1142" s="80"/>
      <c r="C1142" s="80"/>
    </row>
    <row r="1143" spans="2:3" x14ac:dyDescent="0.4">
      <c r="B1143" s="80"/>
      <c r="C1143" s="80"/>
    </row>
    <row r="1144" spans="2:3" x14ac:dyDescent="0.4">
      <c r="B1144" s="80"/>
      <c r="C1144" s="80"/>
    </row>
    <row r="1145" spans="2:3" x14ac:dyDescent="0.4">
      <c r="B1145" s="80"/>
      <c r="C1145" s="80"/>
    </row>
    <row r="1146" spans="2:3" x14ac:dyDescent="0.4">
      <c r="B1146" s="80"/>
      <c r="C1146" s="80"/>
    </row>
    <row r="1147" spans="2:3" x14ac:dyDescent="0.4">
      <c r="B1147" s="80"/>
      <c r="C1147" s="80"/>
    </row>
    <row r="1148" spans="2:3" x14ac:dyDescent="0.4">
      <c r="B1148" s="80"/>
      <c r="C1148" s="80"/>
    </row>
    <row r="1149" spans="2:3" x14ac:dyDescent="0.4">
      <c r="B1149" s="80"/>
      <c r="C1149" s="80"/>
    </row>
    <row r="1150" spans="2:3" x14ac:dyDescent="0.4">
      <c r="B1150" s="80"/>
      <c r="C1150" s="80"/>
    </row>
    <row r="1151" spans="2:3" x14ac:dyDescent="0.4">
      <c r="B1151" s="80"/>
      <c r="C1151" s="80"/>
    </row>
    <row r="1152" spans="2:3" x14ac:dyDescent="0.4">
      <c r="B1152" s="80"/>
      <c r="C1152" s="80"/>
    </row>
    <row r="1153" spans="2:3" x14ac:dyDescent="0.4">
      <c r="B1153" s="80"/>
      <c r="C1153" s="80"/>
    </row>
    <row r="1154" spans="2:3" x14ac:dyDescent="0.4">
      <c r="B1154" s="80"/>
      <c r="C1154" s="80"/>
    </row>
    <row r="1155" spans="2:3" x14ac:dyDescent="0.4">
      <c r="B1155" s="80"/>
      <c r="C1155" s="80"/>
    </row>
    <row r="1156" spans="2:3" x14ac:dyDescent="0.4">
      <c r="B1156" s="80"/>
      <c r="C1156" s="80"/>
    </row>
    <row r="1157" spans="2:3" x14ac:dyDescent="0.4">
      <c r="B1157" s="80"/>
      <c r="C1157" s="80"/>
    </row>
    <row r="1158" spans="2:3" x14ac:dyDescent="0.4">
      <c r="B1158" s="80"/>
      <c r="C1158" s="80"/>
    </row>
    <row r="1159" spans="2:3" x14ac:dyDescent="0.4">
      <c r="B1159" s="80"/>
      <c r="C1159" s="80"/>
    </row>
    <row r="1160" spans="2:3" x14ac:dyDescent="0.4">
      <c r="B1160" s="80"/>
      <c r="C1160" s="80"/>
    </row>
    <row r="1161" spans="2:3" x14ac:dyDescent="0.4">
      <c r="B1161" s="80"/>
      <c r="C1161" s="80"/>
    </row>
    <row r="1162" spans="2:3" x14ac:dyDescent="0.4">
      <c r="B1162" s="80"/>
      <c r="C1162" s="80"/>
    </row>
    <row r="1163" spans="2:3" x14ac:dyDescent="0.4">
      <c r="B1163" s="80"/>
      <c r="C1163" s="80"/>
    </row>
    <row r="1164" spans="2:3" x14ac:dyDescent="0.4">
      <c r="B1164" s="80"/>
      <c r="C1164" s="80"/>
    </row>
    <row r="1165" spans="2:3" x14ac:dyDescent="0.4">
      <c r="B1165" s="80"/>
      <c r="C1165" s="80"/>
    </row>
    <row r="1166" spans="2:3" x14ac:dyDescent="0.4">
      <c r="B1166" s="80"/>
      <c r="C1166" s="80"/>
    </row>
    <row r="1167" spans="2:3" x14ac:dyDescent="0.4">
      <c r="B1167" s="80"/>
      <c r="C1167" s="80"/>
    </row>
    <row r="1168" spans="2:3" x14ac:dyDescent="0.4">
      <c r="B1168" s="80"/>
      <c r="C1168" s="80"/>
    </row>
    <row r="1169" spans="2:3" x14ac:dyDescent="0.4">
      <c r="B1169" s="80"/>
      <c r="C1169" s="80"/>
    </row>
    <row r="1170" spans="2:3" x14ac:dyDescent="0.4">
      <c r="B1170" s="80"/>
      <c r="C1170" s="80"/>
    </row>
    <row r="1171" spans="2:3" x14ac:dyDescent="0.4">
      <c r="B1171" s="80"/>
      <c r="C1171" s="80"/>
    </row>
    <row r="1172" spans="2:3" x14ac:dyDescent="0.4">
      <c r="B1172" s="80"/>
      <c r="C1172" s="80"/>
    </row>
    <row r="1173" spans="2:3" x14ac:dyDescent="0.4">
      <c r="B1173" s="80"/>
      <c r="C1173" s="80"/>
    </row>
    <row r="1174" spans="2:3" x14ac:dyDescent="0.4">
      <c r="B1174" s="80"/>
      <c r="C1174" s="80"/>
    </row>
    <row r="1175" spans="2:3" x14ac:dyDescent="0.4">
      <c r="B1175" s="80"/>
      <c r="C1175" s="80"/>
    </row>
    <row r="1176" spans="2:3" x14ac:dyDescent="0.4">
      <c r="B1176" s="80"/>
      <c r="C1176" s="80"/>
    </row>
    <row r="1177" spans="2:3" x14ac:dyDescent="0.4">
      <c r="B1177" s="80"/>
      <c r="C1177" s="80"/>
    </row>
    <row r="1178" spans="2:3" x14ac:dyDescent="0.4">
      <c r="B1178" s="80"/>
      <c r="C1178" s="80"/>
    </row>
    <row r="1179" spans="2:3" x14ac:dyDescent="0.4">
      <c r="B1179" s="80"/>
      <c r="C1179" s="80"/>
    </row>
    <row r="1180" spans="2:3" x14ac:dyDescent="0.4">
      <c r="B1180" s="80"/>
      <c r="C1180" s="80"/>
    </row>
    <row r="1181" spans="2:3" x14ac:dyDescent="0.4">
      <c r="B1181" s="80"/>
      <c r="C1181" s="80"/>
    </row>
    <row r="1182" spans="2:3" x14ac:dyDescent="0.4">
      <c r="B1182" s="80"/>
      <c r="C1182" s="80"/>
    </row>
    <row r="1183" spans="2:3" x14ac:dyDescent="0.4">
      <c r="B1183" s="80"/>
      <c r="C1183" s="80"/>
    </row>
    <row r="1184" spans="2:3" x14ac:dyDescent="0.4">
      <c r="B1184" s="80"/>
      <c r="C1184" s="80"/>
    </row>
    <row r="1185" spans="2:3" x14ac:dyDescent="0.4">
      <c r="B1185" s="80"/>
      <c r="C1185" s="80"/>
    </row>
    <row r="1186" spans="2:3" x14ac:dyDescent="0.4">
      <c r="B1186" s="80"/>
      <c r="C1186" s="80"/>
    </row>
    <row r="1187" spans="2:3" x14ac:dyDescent="0.4">
      <c r="B1187" s="80"/>
      <c r="C1187" s="80"/>
    </row>
    <row r="1188" spans="2:3" x14ac:dyDescent="0.4">
      <c r="B1188" s="80"/>
      <c r="C1188" s="80"/>
    </row>
    <row r="1189" spans="2:3" x14ac:dyDescent="0.4">
      <c r="B1189" s="80"/>
      <c r="C1189" s="80"/>
    </row>
    <row r="1190" spans="2:3" x14ac:dyDescent="0.4">
      <c r="B1190" s="80"/>
      <c r="C1190" s="80"/>
    </row>
    <row r="1191" spans="2:3" x14ac:dyDescent="0.4">
      <c r="B1191" s="80"/>
      <c r="C1191" s="80"/>
    </row>
    <row r="1192" spans="2:3" x14ac:dyDescent="0.4">
      <c r="B1192" s="80"/>
      <c r="C1192" s="80"/>
    </row>
    <row r="1193" spans="2:3" x14ac:dyDescent="0.4">
      <c r="B1193" s="80"/>
      <c r="C1193" s="80"/>
    </row>
    <row r="1194" spans="2:3" x14ac:dyDescent="0.4">
      <c r="B1194" s="80"/>
      <c r="C1194" s="80"/>
    </row>
    <row r="1195" spans="2:3" x14ac:dyDescent="0.4">
      <c r="B1195" s="80"/>
      <c r="C1195" s="80"/>
    </row>
    <row r="1196" spans="2:3" x14ac:dyDescent="0.4">
      <c r="B1196" s="80"/>
      <c r="C1196" s="80"/>
    </row>
    <row r="1197" spans="2:3" x14ac:dyDescent="0.4">
      <c r="B1197" s="80"/>
      <c r="C1197" s="80"/>
    </row>
    <row r="1198" spans="2:3" x14ac:dyDescent="0.4">
      <c r="B1198" s="80"/>
      <c r="C1198" s="80"/>
    </row>
    <row r="1199" spans="2:3" x14ac:dyDescent="0.4">
      <c r="B1199" s="80"/>
      <c r="C1199" s="80"/>
    </row>
    <row r="1200" spans="2:3" x14ac:dyDescent="0.4">
      <c r="B1200" s="80"/>
      <c r="C1200" s="80"/>
    </row>
    <row r="1201" spans="2:3" x14ac:dyDescent="0.4">
      <c r="B1201" s="80"/>
      <c r="C1201" s="80"/>
    </row>
    <row r="1202" spans="2:3" x14ac:dyDescent="0.4">
      <c r="B1202" s="80"/>
      <c r="C1202" s="80"/>
    </row>
    <row r="1203" spans="2:3" x14ac:dyDescent="0.4">
      <c r="B1203" s="80"/>
      <c r="C1203" s="80"/>
    </row>
    <row r="1204" spans="2:3" x14ac:dyDescent="0.4">
      <c r="B1204" s="80"/>
      <c r="C1204" s="80"/>
    </row>
    <row r="1205" spans="2:3" x14ac:dyDescent="0.4">
      <c r="B1205" s="80"/>
      <c r="C1205" s="80"/>
    </row>
    <row r="1206" spans="2:3" x14ac:dyDescent="0.4">
      <c r="B1206" s="80"/>
      <c r="C1206" s="80"/>
    </row>
    <row r="1207" spans="2:3" x14ac:dyDescent="0.4">
      <c r="B1207" s="80"/>
      <c r="C1207" s="80"/>
    </row>
    <row r="1208" spans="2:3" x14ac:dyDescent="0.4">
      <c r="B1208" s="80"/>
      <c r="C1208" s="80"/>
    </row>
    <row r="1209" spans="2:3" x14ac:dyDescent="0.4">
      <c r="B1209" s="80"/>
      <c r="C1209" s="80"/>
    </row>
    <row r="1210" spans="2:3" x14ac:dyDescent="0.4">
      <c r="B1210" s="80"/>
      <c r="C1210" s="80"/>
    </row>
    <row r="1211" spans="2:3" x14ac:dyDescent="0.4">
      <c r="B1211" s="80"/>
      <c r="C1211" s="80"/>
    </row>
    <row r="1212" spans="2:3" x14ac:dyDescent="0.4">
      <c r="B1212" s="80"/>
      <c r="C1212" s="80"/>
    </row>
    <row r="1213" spans="2:3" x14ac:dyDescent="0.4">
      <c r="B1213" s="80"/>
      <c r="C1213" s="80"/>
    </row>
    <row r="1214" spans="2:3" x14ac:dyDescent="0.4">
      <c r="B1214" s="80"/>
      <c r="C1214" s="80"/>
    </row>
    <row r="1215" spans="2:3" x14ac:dyDescent="0.4">
      <c r="B1215" s="80"/>
      <c r="C1215" s="80"/>
    </row>
    <row r="1216" spans="2:3" x14ac:dyDescent="0.4">
      <c r="B1216" s="80"/>
      <c r="C1216" s="80"/>
    </row>
    <row r="1217" spans="2:3" x14ac:dyDescent="0.4">
      <c r="B1217" s="80"/>
      <c r="C1217" s="80"/>
    </row>
    <row r="1218" spans="2:3" x14ac:dyDescent="0.4">
      <c r="B1218" s="80"/>
      <c r="C1218" s="80"/>
    </row>
    <row r="1219" spans="2:3" x14ac:dyDescent="0.4">
      <c r="B1219" s="80"/>
      <c r="C1219" s="80"/>
    </row>
    <row r="1220" spans="2:3" x14ac:dyDescent="0.4">
      <c r="B1220" s="80"/>
      <c r="C1220" s="80"/>
    </row>
    <row r="1221" spans="2:3" x14ac:dyDescent="0.4">
      <c r="B1221" s="80"/>
      <c r="C1221" s="80"/>
    </row>
    <row r="1222" spans="2:3" x14ac:dyDescent="0.4">
      <c r="B1222" s="80"/>
      <c r="C1222" s="80"/>
    </row>
    <row r="1223" spans="2:3" x14ac:dyDescent="0.4">
      <c r="B1223" s="80"/>
      <c r="C1223" s="80"/>
    </row>
    <row r="1224" spans="2:3" x14ac:dyDescent="0.4">
      <c r="B1224" s="80"/>
      <c r="C1224" s="80"/>
    </row>
    <row r="1225" spans="2:3" x14ac:dyDescent="0.4">
      <c r="B1225" s="80"/>
      <c r="C1225" s="80"/>
    </row>
    <row r="1226" spans="2:3" x14ac:dyDescent="0.4">
      <c r="B1226" s="80"/>
      <c r="C1226" s="80"/>
    </row>
    <row r="1227" spans="2:3" x14ac:dyDescent="0.4">
      <c r="B1227" s="80"/>
      <c r="C1227" s="80"/>
    </row>
    <row r="1228" spans="2:3" x14ac:dyDescent="0.4">
      <c r="B1228" s="80"/>
      <c r="C1228" s="80"/>
    </row>
    <row r="1229" spans="2:3" x14ac:dyDescent="0.4">
      <c r="B1229" s="80"/>
      <c r="C1229" s="80"/>
    </row>
    <row r="1230" spans="2:3" x14ac:dyDescent="0.4">
      <c r="B1230" s="80"/>
      <c r="C1230" s="80"/>
    </row>
    <row r="1231" spans="2:3" x14ac:dyDescent="0.4">
      <c r="B1231" s="80"/>
      <c r="C1231" s="80"/>
    </row>
    <row r="1232" spans="2:3" x14ac:dyDescent="0.4">
      <c r="B1232" s="80"/>
      <c r="C1232" s="80"/>
    </row>
    <row r="1233" spans="2:3" x14ac:dyDescent="0.4">
      <c r="B1233" s="80"/>
      <c r="C1233" s="80"/>
    </row>
    <row r="1234" spans="2:3" x14ac:dyDescent="0.4">
      <c r="B1234" s="80"/>
      <c r="C1234" s="80"/>
    </row>
    <row r="1235" spans="2:3" x14ac:dyDescent="0.4">
      <c r="B1235" s="80"/>
      <c r="C1235" s="80"/>
    </row>
    <row r="1236" spans="2:3" x14ac:dyDescent="0.4">
      <c r="B1236" s="80"/>
      <c r="C1236" s="80"/>
    </row>
    <row r="1237" spans="2:3" x14ac:dyDescent="0.4">
      <c r="B1237" s="80"/>
      <c r="C1237" s="80"/>
    </row>
    <row r="1238" spans="2:3" x14ac:dyDescent="0.4">
      <c r="B1238" s="80"/>
      <c r="C1238" s="80"/>
    </row>
    <row r="1239" spans="2:3" x14ac:dyDescent="0.4">
      <c r="B1239" s="80"/>
      <c r="C1239" s="80"/>
    </row>
    <row r="1240" spans="2:3" x14ac:dyDescent="0.4">
      <c r="B1240" s="80"/>
      <c r="C1240" s="80"/>
    </row>
    <row r="1241" spans="2:3" x14ac:dyDescent="0.4">
      <c r="B1241" s="80"/>
      <c r="C1241" s="80"/>
    </row>
    <row r="1242" spans="2:3" x14ac:dyDescent="0.4">
      <c r="B1242" s="80"/>
      <c r="C1242" s="80"/>
    </row>
    <row r="1243" spans="2:3" x14ac:dyDescent="0.4">
      <c r="B1243" s="80"/>
      <c r="C1243" s="80"/>
    </row>
    <row r="1244" spans="2:3" x14ac:dyDescent="0.4">
      <c r="B1244" s="80"/>
      <c r="C1244" s="80"/>
    </row>
    <row r="1245" spans="2:3" x14ac:dyDescent="0.4">
      <c r="B1245" s="80"/>
      <c r="C1245" s="80"/>
    </row>
    <row r="1246" spans="2:3" x14ac:dyDescent="0.4">
      <c r="B1246" s="80"/>
      <c r="C1246" s="80"/>
    </row>
    <row r="1247" spans="2:3" x14ac:dyDescent="0.4">
      <c r="B1247" s="80"/>
      <c r="C1247" s="80"/>
    </row>
    <row r="1248" spans="2:3" x14ac:dyDescent="0.4">
      <c r="B1248" s="80"/>
      <c r="C1248" s="80"/>
    </row>
    <row r="1249" spans="2:3" x14ac:dyDescent="0.4">
      <c r="B1249" s="80"/>
      <c r="C1249" s="80"/>
    </row>
    <row r="1250" spans="2:3" x14ac:dyDescent="0.4">
      <c r="B1250" s="80"/>
      <c r="C1250" s="80"/>
    </row>
    <row r="1251" spans="2:3" x14ac:dyDescent="0.4">
      <c r="B1251" s="80"/>
      <c r="C1251" s="80"/>
    </row>
    <row r="1252" spans="2:3" x14ac:dyDescent="0.4">
      <c r="B1252" s="80"/>
      <c r="C1252" s="80"/>
    </row>
    <row r="1253" spans="2:3" x14ac:dyDescent="0.4">
      <c r="B1253" s="80"/>
      <c r="C1253" s="80"/>
    </row>
    <row r="1254" spans="2:3" x14ac:dyDescent="0.4">
      <c r="B1254" s="80"/>
      <c r="C1254" s="80"/>
    </row>
    <row r="1255" spans="2:3" x14ac:dyDescent="0.4">
      <c r="B1255" s="80"/>
      <c r="C1255" s="80"/>
    </row>
    <row r="1256" spans="2:3" x14ac:dyDescent="0.4">
      <c r="B1256" s="80"/>
      <c r="C1256" s="80"/>
    </row>
    <row r="1257" spans="2:3" x14ac:dyDescent="0.4">
      <c r="B1257" s="80"/>
      <c r="C1257" s="80"/>
    </row>
    <row r="1258" spans="2:3" x14ac:dyDescent="0.4">
      <c r="B1258" s="80"/>
      <c r="C1258" s="80"/>
    </row>
    <row r="1259" spans="2:3" x14ac:dyDescent="0.4">
      <c r="B1259" s="80"/>
      <c r="C1259" s="80"/>
    </row>
    <row r="1260" spans="2:3" x14ac:dyDescent="0.4">
      <c r="B1260" s="80"/>
      <c r="C1260" s="80"/>
    </row>
    <row r="1261" spans="2:3" x14ac:dyDescent="0.4">
      <c r="B1261" s="80"/>
      <c r="C1261" s="80"/>
    </row>
    <row r="1262" spans="2:3" x14ac:dyDescent="0.4">
      <c r="B1262" s="80"/>
      <c r="C1262" s="80"/>
    </row>
    <row r="1263" spans="2:3" x14ac:dyDescent="0.4">
      <c r="B1263" s="80"/>
      <c r="C1263" s="80"/>
    </row>
    <row r="1264" spans="2:3" x14ac:dyDescent="0.4">
      <c r="B1264" s="80"/>
      <c r="C1264" s="80"/>
    </row>
    <row r="1265" spans="2:3" x14ac:dyDescent="0.4">
      <c r="B1265" s="80"/>
      <c r="C1265" s="80"/>
    </row>
    <row r="1266" spans="2:3" x14ac:dyDescent="0.4">
      <c r="B1266" s="80"/>
      <c r="C1266" s="80"/>
    </row>
    <row r="1267" spans="2:3" x14ac:dyDescent="0.4">
      <c r="B1267" s="80"/>
      <c r="C1267" s="80"/>
    </row>
    <row r="1268" spans="2:3" x14ac:dyDescent="0.4">
      <c r="B1268" s="80"/>
      <c r="C1268" s="80"/>
    </row>
    <row r="1269" spans="2:3" x14ac:dyDescent="0.4">
      <c r="B1269" s="80"/>
      <c r="C1269" s="80"/>
    </row>
    <row r="1270" spans="2:3" x14ac:dyDescent="0.4">
      <c r="B1270" s="80"/>
      <c r="C1270" s="80"/>
    </row>
    <row r="1271" spans="2:3" x14ac:dyDescent="0.4">
      <c r="B1271" s="80"/>
      <c r="C1271" s="80"/>
    </row>
    <row r="1272" spans="2:3" x14ac:dyDescent="0.4">
      <c r="B1272" s="80"/>
      <c r="C1272" s="80"/>
    </row>
    <row r="1273" spans="2:3" x14ac:dyDescent="0.4">
      <c r="B1273" s="80"/>
      <c r="C1273" s="80"/>
    </row>
    <row r="1274" spans="2:3" x14ac:dyDescent="0.4">
      <c r="B1274" s="80"/>
      <c r="C1274" s="80"/>
    </row>
    <row r="1275" spans="2:3" x14ac:dyDescent="0.4">
      <c r="B1275" s="80"/>
      <c r="C1275" s="80"/>
    </row>
    <row r="1276" spans="2:3" x14ac:dyDescent="0.4">
      <c r="B1276" s="80"/>
      <c r="C1276" s="80"/>
    </row>
    <row r="1277" spans="2:3" x14ac:dyDescent="0.4">
      <c r="B1277" s="80"/>
      <c r="C1277" s="80"/>
    </row>
    <row r="1278" spans="2:3" x14ac:dyDescent="0.4">
      <c r="B1278" s="80"/>
      <c r="C1278" s="80"/>
    </row>
    <row r="1279" spans="2:3" x14ac:dyDescent="0.4">
      <c r="B1279" s="80"/>
      <c r="C1279" s="80"/>
    </row>
    <row r="1280" spans="2:3" x14ac:dyDescent="0.4">
      <c r="B1280" s="80"/>
      <c r="C1280" s="80"/>
    </row>
    <row r="1281" spans="2:3" x14ac:dyDescent="0.4">
      <c r="B1281" s="80"/>
      <c r="C1281" s="80"/>
    </row>
    <row r="1282" spans="2:3" x14ac:dyDescent="0.4">
      <c r="B1282" s="80"/>
      <c r="C1282" s="80"/>
    </row>
    <row r="1283" spans="2:3" x14ac:dyDescent="0.4">
      <c r="B1283" s="80"/>
      <c r="C1283" s="80"/>
    </row>
    <row r="1284" spans="2:3" x14ac:dyDescent="0.4">
      <c r="B1284" s="80"/>
      <c r="C1284" s="80"/>
    </row>
    <row r="1285" spans="2:3" x14ac:dyDescent="0.4">
      <c r="B1285" s="80"/>
      <c r="C1285" s="80"/>
    </row>
    <row r="1286" spans="2:3" x14ac:dyDescent="0.4">
      <c r="B1286" s="80"/>
      <c r="C1286" s="80"/>
    </row>
    <row r="1287" spans="2:3" x14ac:dyDescent="0.4">
      <c r="B1287" s="80"/>
      <c r="C1287" s="80"/>
    </row>
    <row r="1288" spans="2:3" x14ac:dyDescent="0.4">
      <c r="B1288" s="80"/>
      <c r="C1288" s="80"/>
    </row>
    <row r="1289" spans="2:3" x14ac:dyDescent="0.4">
      <c r="B1289" s="80"/>
      <c r="C1289" s="80"/>
    </row>
    <row r="1290" spans="2:3" x14ac:dyDescent="0.4">
      <c r="B1290" s="80"/>
      <c r="C1290" s="80"/>
    </row>
    <row r="1291" spans="2:3" x14ac:dyDescent="0.4">
      <c r="B1291" s="80"/>
      <c r="C1291" s="80"/>
    </row>
    <row r="1292" spans="2:3" x14ac:dyDescent="0.4">
      <c r="B1292" s="80"/>
      <c r="C1292" s="80"/>
    </row>
    <row r="1293" spans="2:3" x14ac:dyDescent="0.4">
      <c r="B1293" s="80"/>
      <c r="C1293" s="80"/>
    </row>
    <row r="1294" spans="2:3" x14ac:dyDescent="0.4">
      <c r="B1294" s="80"/>
      <c r="C1294" s="80"/>
    </row>
    <row r="1295" spans="2:3" x14ac:dyDescent="0.4">
      <c r="B1295" s="80"/>
      <c r="C1295" s="80"/>
    </row>
    <row r="1296" spans="2:3" x14ac:dyDescent="0.4">
      <c r="B1296" s="80"/>
      <c r="C1296" s="80"/>
    </row>
    <row r="1297" spans="2:3" x14ac:dyDescent="0.4">
      <c r="B1297" s="80"/>
      <c r="C1297" s="80"/>
    </row>
    <row r="1298" spans="2:3" x14ac:dyDescent="0.4">
      <c r="B1298" s="80"/>
      <c r="C1298" s="80"/>
    </row>
    <row r="1299" spans="2:3" x14ac:dyDescent="0.4">
      <c r="B1299" s="80"/>
      <c r="C1299" s="80"/>
    </row>
    <row r="1300" spans="2:3" x14ac:dyDescent="0.4">
      <c r="B1300" s="80"/>
      <c r="C1300" s="80"/>
    </row>
    <row r="1301" spans="2:3" x14ac:dyDescent="0.4">
      <c r="B1301" s="80"/>
      <c r="C1301" s="80"/>
    </row>
    <row r="1302" spans="2:3" x14ac:dyDescent="0.4">
      <c r="B1302" s="80"/>
      <c r="C1302" s="80"/>
    </row>
    <row r="1303" spans="2:3" x14ac:dyDescent="0.4">
      <c r="B1303" s="80"/>
      <c r="C1303" s="80"/>
    </row>
    <row r="1304" spans="2:3" x14ac:dyDescent="0.4">
      <c r="B1304" s="80"/>
      <c r="C1304" s="80"/>
    </row>
    <row r="1305" spans="2:3" x14ac:dyDescent="0.4">
      <c r="B1305" s="80"/>
      <c r="C1305" s="80"/>
    </row>
    <row r="1306" spans="2:3" x14ac:dyDescent="0.4">
      <c r="B1306" s="80"/>
      <c r="C1306" s="80"/>
    </row>
    <row r="1307" spans="2:3" x14ac:dyDescent="0.4">
      <c r="B1307" s="80"/>
      <c r="C1307" s="80"/>
    </row>
    <row r="1308" spans="2:3" x14ac:dyDescent="0.4">
      <c r="B1308" s="80"/>
      <c r="C1308" s="80"/>
    </row>
    <row r="1309" spans="2:3" x14ac:dyDescent="0.4">
      <c r="B1309" s="80"/>
      <c r="C1309" s="80"/>
    </row>
    <row r="1310" spans="2:3" x14ac:dyDescent="0.4">
      <c r="B1310" s="80"/>
      <c r="C1310" s="80"/>
    </row>
    <row r="1311" spans="2:3" x14ac:dyDescent="0.4">
      <c r="B1311" s="80"/>
      <c r="C1311" s="80"/>
    </row>
    <row r="1312" spans="2:3" x14ac:dyDescent="0.4">
      <c r="B1312" s="80"/>
      <c r="C1312" s="80"/>
    </row>
    <row r="1313" spans="2:3" x14ac:dyDescent="0.4">
      <c r="B1313" s="80"/>
      <c r="C1313" s="80"/>
    </row>
    <row r="1314" spans="2:3" x14ac:dyDescent="0.4">
      <c r="B1314" s="80"/>
      <c r="C1314" s="80"/>
    </row>
    <row r="1315" spans="2:3" x14ac:dyDescent="0.4">
      <c r="B1315" s="80"/>
      <c r="C1315" s="80"/>
    </row>
    <row r="1316" spans="2:3" x14ac:dyDescent="0.4">
      <c r="B1316" s="80"/>
      <c r="C1316" s="80"/>
    </row>
    <row r="1317" spans="2:3" x14ac:dyDescent="0.4">
      <c r="B1317" s="80"/>
      <c r="C1317" s="80"/>
    </row>
    <row r="1318" spans="2:3" x14ac:dyDescent="0.4">
      <c r="B1318" s="80"/>
      <c r="C1318" s="80"/>
    </row>
    <row r="1319" spans="2:3" x14ac:dyDescent="0.4">
      <c r="B1319" s="80"/>
      <c r="C1319" s="80"/>
    </row>
    <row r="1320" spans="2:3" x14ac:dyDescent="0.4">
      <c r="B1320" s="80"/>
      <c r="C1320" s="80"/>
    </row>
    <row r="1321" spans="2:3" x14ac:dyDescent="0.4">
      <c r="B1321" s="80"/>
      <c r="C1321" s="80"/>
    </row>
    <row r="1322" spans="2:3" x14ac:dyDescent="0.4">
      <c r="B1322" s="80"/>
      <c r="C1322" s="80"/>
    </row>
    <row r="1323" spans="2:3" x14ac:dyDescent="0.4">
      <c r="B1323" s="80"/>
      <c r="C1323" s="80"/>
    </row>
    <row r="1324" spans="2:3" x14ac:dyDescent="0.4">
      <c r="B1324" s="80"/>
      <c r="C1324" s="80"/>
    </row>
    <row r="1325" spans="2:3" x14ac:dyDescent="0.4">
      <c r="B1325" s="80"/>
      <c r="C1325" s="80"/>
    </row>
    <row r="1326" spans="2:3" x14ac:dyDescent="0.4">
      <c r="B1326" s="80"/>
      <c r="C1326" s="80"/>
    </row>
    <row r="1327" spans="2:3" x14ac:dyDescent="0.4">
      <c r="B1327" s="80"/>
      <c r="C1327" s="80"/>
    </row>
    <row r="1328" spans="2:3" x14ac:dyDescent="0.4">
      <c r="B1328" s="80"/>
      <c r="C1328" s="80"/>
    </row>
    <row r="1329" spans="2:3" x14ac:dyDescent="0.4">
      <c r="B1329" s="80"/>
      <c r="C1329" s="80"/>
    </row>
    <row r="1330" spans="2:3" x14ac:dyDescent="0.4">
      <c r="B1330" s="80"/>
      <c r="C1330" s="80"/>
    </row>
    <row r="1331" spans="2:3" x14ac:dyDescent="0.4">
      <c r="B1331" s="80"/>
      <c r="C1331" s="80"/>
    </row>
    <row r="1332" spans="2:3" x14ac:dyDescent="0.4">
      <c r="B1332" s="80"/>
      <c r="C1332" s="80"/>
    </row>
    <row r="1333" spans="2:3" x14ac:dyDescent="0.4">
      <c r="B1333" s="80"/>
      <c r="C1333" s="80"/>
    </row>
    <row r="1334" spans="2:3" x14ac:dyDescent="0.4">
      <c r="B1334" s="80"/>
      <c r="C1334" s="80"/>
    </row>
    <row r="1335" spans="2:3" x14ac:dyDescent="0.4">
      <c r="B1335" s="80"/>
      <c r="C1335" s="80"/>
    </row>
    <row r="1336" spans="2:3" x14ac:dyDescent="0.4">
      <c r="B1336" s="80"/>
      <c r="C1336" s="80"/>
    </row>
    <row r="1337" spans="2:3" x14ac:dyDescent="0.4">
      <c r="B1337" s="80"/>
      <c r="C1337" s="80"/>
    </row>
    <row r="1338" spans="2:3" x14ac:dyDescent="0.4">
      <c r="B1338" s="80"/>
      <c r="C1338" s="80"/>
    </row>
    <row r="1339" spans="2:3" x14ac:dyDescent="0.4">
      <c r="B1339" s="80"/>
      <c r="C1339" s="80"/>
    </row>
    <row r="1340" spans="2:3" x14ac:dyDescent="0.4">
      <c r="B1340" s="80"/>
      <c r="C1340" s="80"/>
    </row>
    <row r="1341" spans="2:3" x14ac:dyDescent="0.4">
      <c r="B1341" s="80"/>
      <c r="C1341" s="80"/>
    </row>
    <row r="1342" spans="2:3" x14ac:dyDescent="0.4">
      <c r="B1342" s="80"/>
      <c r="C1342" s="80"/>
    </row>
    <row r="1343" spans="2:3" x14ac:dyDescent="0.4">
      <c r="B1343" s="80"/>
      <c r="C1343" s="80"/>
    </row>
    <row r="1344" spans="2:3" x14ac:dyDescent="0.4">
      <c r="B1344" s="80"/>
      <c r="C1344" s="80"/>
    </row>
    <row r="1345" spans="2:3" x14ac:dyDescent="0.4">
      <c r="B1345" s="80"/>
      <c r="C1345" s="80"/>
    </row>
    <row r="1346" spans="2:3" x14ac:dyDescent="0.4">
      <c r="B1346" s="80"/>
      <c r="C1346" s="80"/>
    </row>
    <row r="1347" spans="2:3" x14ac:dyDescent="0.4">
      <c r="B1347" s="80"/>
      <c r="C1347" s="80"/>
    </row>
    <row r="1348" spans="2:3" x14ac:dyDescent="0.4">
      <c r="B1348" s="80"/>
      <c r="C1348" s="80"/>
    </row>
    <row r="1349" spans="2:3" x14ac:dyDescent="0.4">
      <c r="B1349" s="80"/>
      <c r="C1349" s="80"/>
    </row>
    <row r="1350" spans="2:3" x14ac:dyDescent="0.4">
      <c r="B1350" s="80"/>
      <c r="C1350" s="80"/>
    </row>
    <row r="1351" spans="2:3" x14ac:dyDescent="0.4">
      <c r="B1351" s="80"/>
      <c r="C1351" s="80"/>
    </row>
    <row r="1352" spans="2:3" x14ac:dyDescent="0.4">
      <c r="B1352" s="80"/>
      <c r="C1352" s="80"/>
    </row>
    <row r="1353" spans="2:3" x14ac:dyDescent="0.4">
      <c r="B1353" s="80"/>
      <c r="C1353" s="80"/>
    </row>
    <row r="1354" spans="2:3" x14ac:dyDescent="0.4">
      <c r="B1354" s="80"/>
      <c r="C1354" s="80"/>
    </row>
    <row r="1355" spans="2:3" x14ac:dyDescent="0.4">
      <c r="B1355" s="80"/>
      <c r="C1355" s="80"/>
    </row>
    <row r="1356" spans="2:3" x14ac:dyDescent="0.4">
      <c r="B1356" s="80"/>
      <c r="C1356" s="80"/>
    </row>
    <row r="1357" spans="2:3" x14ac:dyDescent="0.4">
      <c r="B1357" s="80"/>
      <c r="C1357" s="80"/>
    </row>
    <row r="1358" spans="2:3" x14ac:dyDescent="0.4">
      <c r="B1358" s="80"/>
      <c r="C1358" s="80"/>
    </row>
    <row r="1359" spans="2:3" x14ac:dyDescent="0.4">
      <c r="B1359" s="80"/>
      <c r="C1359" s="80"/>
    </row>
    <row r="1360" spans="2:3" x14ac:dyDescent="0.4">
      <c r="B1360" s="80"/>
      <c r="C1360" s="80"/>
    </row>
    <row r="1361" spans="2:3" x14ac:dyDescent="0.4">
      <c r="B1361" s="80"/>
      <c r="C1361" s="80"/>
    </row>
    <row r="1362" spans="2:3" x14ac:dyDescent="0.4">
      <c r="B1362" s="80"/>
      <c r="C1362" s="80"/>
    </row>
    <row r="1363" spans="2:3" x14ac:dyDescent="0.4">
      <c r="B1363" s="80"/>
      <c r="C1363" s="80"/>
    </row>
    <row r="1364" spans="2:3" x14ac:dyDescent="0.4">
      <c r="B1364" s="80"/>
      <c r="C1364" s="80"/>
    </row>
    <row r="1365" spans="2:3" x14ac:dyDescent="0.4">
      <c r="B1365" s="80"/>
      <c r="C1365" s="80"/>
    </row>
    <row r="1366" spans="2:3" x14ac:dyDescent="0.4">
      <c r="B1366" s="80"/>
      <c r="C1366" s="80"/>
    </row>
    <row r="1367" spans="2:3" x14ac:dyDescent="0.4">
      <c r="B1367" s="80"/>
      <c r="C1367" s="80"/>
    </row>
    <row r="1368" spans="2:3" x14ac:dyDescent="0.4">
      <c r="B1368" s="80"/>
      <c r="C1368" s="80"/>
    </row>
    <row r="1369" spans="2:3" x14ac:dyDescent="0.4">
      <c r="B1369" s="80"/>
      <c r="C1369" s="80"/>
    </row>
    <row r="1370" spans="2:3" x14ac:dyDescent="0.4">
      <c r="B1370" s="80"/>
      <c r="C1370" s="80"/>
    </row>
    <row r="1371" spans="2:3" x14ac:dyDescent="0.4">
      <c r="B1371" s="80"/>
      <c r="C1371" s="80"/>
    </row>
    <row r="1372" spans="2:3" x14ac:dyDescent="0.4">
      <c r="B1372" s="80"/>
      <c r="C1372" s="80"/>
    </row>
    <row r="1373" spans="2:3" x14ac:dyDescent="0.4">
      <c r="B1373" s="80"/>
      <c r="C1373" s="80"/>
    </row>
    <row r="1374" spans="2:3" x14ac:dyDescent="0.4">
      <c r="B1374" s="80"/>
      <c r="C1374" s="80"/>
    </row>
    <row r="1375" spans="2:3" x14ac:dyDescent="0.4">
      <c r="B1375" s="80"/>
      <c r="C1375" s="80"/>
    </row>
    <row r="1376" spans="2:3" x14ac:dyDescent="0.4">
      <c r="B1376" s="80"/>
      <c r="C1376" s="80"/>
    </row>
    <row r="1377" spans="2:3" x14ac:dyDescent="0.4">
      <c r="B1377" s="80"/>
      <c r="C1377" s="80"/>
    </row>
    <row r="1378" spans="2:3" x14ac:dyDescent="0.4">
      <c r="B1378" s="80"/>
      <c r="C1378" s="80"/>
    </row>
    <row r="1379" spans="2:3" x14ac:dyDescent="0.4">
      <c r="B1379" s="80"/>
      <c r="C1379" s="80"/>
    </row>
    <row r="1380" spans="2:3" x14ac:dyDescent="0.4">
      <c r="B1380" s="80"/>
      <c r="C1380" s="80"/>
    </row>
    <row r="1381" spans="2:3" x14ac:dyDescent="0.4">
      <c r="B1381" s="80"/>
      <c r="C1381" s="80"/>
    </row>
    <row r="1382" spans="2:3" x14ac:dyDescent="0.4">
      <c r="B1382" s="80"/>
      <c r="C1382" s="80"/>
    </row>
    <row r="1383" spans="2:3" x14ac:dyDescent="0.4">
      <c r="B1383" s="80"/>
      <c r="C1383" s="80"/>
    </row>
    <row r="1384" spans="2:3" x14ac:dyDescent="0.4">
      <c r="B1384" s="80"/>
      <c r="C1384" s="80"/>
    </row>
    <row r="1385" spans="2:3" x14ac:dyDescent="0.4">
      <c r="B1385" s="80"/>
      <c r="C1385" s="80"/>
    </row>
    <row r="1386" spans="2:3" x14ac:dyDescent="0.4">
      <c r="B1386" s="80"/>
      <c r="C1386" s="80"/>
    </row>
    <row r="1387" spans="2:3" x14ac:dyDescent="0.4">
      <c r="B1387" s="80"/>
      <c r="C1387" s="80"/>
    </row>
    <row r="1388" spans="2:3" x14ac:dyDescent="0.4">
      <c r="B1388" s="80"/>
      <c r="C1388" s="80"/>
    </row>
    <row r="1389" spans="2:3" x14ac:dyDescent="0.4">
      <c r="B1389" s="80"/>
      <c r="C1389" s="80"/>
    </row>
    <row r="1390" spans="2:3" x14ac:dyDescent="0.4">
      <c r="B1390" s="80"/>
      <c r="C1390" s="80"/>
    </row>
    <row r="1391" spans="2:3" x14ac:dyDescent="0.4">
      <c r="B1391" s="80"/>
      <c r="C1391" s="80"/>
    </row>
    <row r="1392" spans="2:3" x14ac:dyDescent="0.4">
      <c r="B1392" s="80"/>
      <c r="C1392" s="80"/>
    </row>
    <row r="1393" spans="2:3" x14ac:dyDescent="0.4">
      <c r="B1393" s="80"/>
      <c r="C1393" s="80"/>
    </row>
    <row r="1394" spans="2:3" x14ac:dyDescent="0.4">
      <c r="B1394" s="80"/>
      <c r="C1394" s="80"/>
    </row>
    <row r="1395" spans="2:3" x14ac:dyDescent="0.4">
      <c r="B1395" s="80"/>
      <c r="C1395" s="80"/>
    </row>
    <row r="1396" spans="2:3" x14ac:dyDescent="0.4">
      <c r="B1396" s="80"/>
      <c r="C1396" s="80"/>
    </row>
    <row r="1397" spans="2:3" x14ac:dyDescent="0.4">
      <c r="B1397" s="80"/>
      <c r="C1397" s="80"/>
    </row>
    <row r="1398" spans="2:3" x14ac:dyDescent="0.4">
      <c r="B1398" s="80"/>
      <c r="C1398" s="80"/>
    </row>
    <row r="1399" spans="2:3" x14ac:dyDescent="0.4">
      <c r="B1399" s="80"/>
      <c r="C1399" s="80"/>
    </row>
    <row r="1400" spans="2:3" x14ac:dyDescent="0.4">
      <c r="B1400" s="80"/>
      <c r="C1400" s="80"/>
    </row>
    <row r="1401" spans="2:3" x14ac:dyDescent="0.4">
      <c r="B1401" s="80"/>
      <c r="C1401" s="80"/>
    </row>
    <row r="1402" spans="2:3" x14ac:dyDescent="0.4">
      <c r="B1402" s="80"/>
      <c r="C1402" s="80"/>
    </row>
    <row r="1403" spans="2:3" x14ac:dyDescent="0.4">
      <c r="B1403" s="80"/>
      <c r="C1403" s="80"/>
    </row>
    <row r="1404" spans="2:3" x14ac:dyDescent="0.4">
      <c r="B1404" s="80"/>
      <c r="C1404" s="80"/>
    </row>
    <row r="1405" spans="2:3" x14ac:dyDescent="0.4">
      <c r="B1405" s="80"/>
      <c r="C1405" s="80"/>
    </row>
    <row r="1406" spans="2:3" x14ac:dyDescent="0.4">
      <c r="B1406" s="80"/>
      <c r="C1406" s="80"/>
    </row>
    <row r="1407" spans="2:3" x14ac:dyDescent="0.4">
      <c r="B1407" s="80"/>
      <c r="C1407" s="80"/>
    </row>
    <row r="1408" spans="2:3" x14ac:dyDescent="0.4">
      <c r="B1408" s="80"/>
      <c r="C1408" s="80"/>
    </row>
    <row r="1409" spans="2:3" x14ac:dyDescent="0.4">
      <c r="B1409" s="80"/>
      <c r="C1409" s="80"/>
    </row>
    <row r="1410" spans="2:3" x14ac:dyDescent="0.4">
      <c r="B1410" s="80"/>
      <c r="C1410" s="80"/>
    </row>
    <row r="1411" spans="2:3" x14ac:dyDescent="0.4">
      <c r="B1411" s="80"/>
      <c r="C1411" s="80"/>
    </row>
    <row r="1412" spans="2:3" x14ac:dyDescent="0.4">
      <c r="B1412" s="80"/>
      <c r="C1412" s="80"/>
    </row>
    <row r="1413" spans="2:3" x14ac:dyDescent="0.4">
      <c r="B1413" s="80"/>
      <c r="C1413" s="80"/>
    </row>
    <row r="1414" spans="2:3" x14ac:dyDescent="0.4">
      <c r="B1414" s="80"/>
      <c r="C1414" s="80"/>
    </row>
    <row r="1415" spans="2:3" x14ac:dyDescent="0.4">
      <c r="B1415" s="80"/>
      <c r="C1415" s="80"/>
    </row>
    <row r="1416" spans="2:3" x14ac:dyDescent="0.4">
      <c r="B1416" s="80"/>
      <c r="C1416" s="80"/>
    </row>
    <row r="1417" spans="2:3" x14ac:dyDescent="0.4">
      <c r="B1417" s="80"/>
      <c r="C1417" s="80"/>
    </row>
    <row r="1418" spans="2:3" x14ac:dyDescent="0.4">
      <c r="B1418" s="80"/>
      <c r="C1418" s="80"/>
    </row>
    <row r="1419" spans="2:3" x14ac:dyDescent="0.4">
      <c r="B1419" s="80"/>
      <c r="C1419" s="80"/>
    </row>
    <row r="1420" spans="2:3" x14ac:dyDescent="0.4">
      <c r="B1420" s="80"/>
      <c r="C1420" s="80"/>
    </row>
    <row r="1421" spans="2:3" x14ac:dyDescent="0.4">
      <c r="B1421" s="80"/>
      <c r="C1421" s="80"/>
    </row>
    <row r="1422" spans="2:3" x14ac:dyDescent="0.4">
      <c r="B1422" s="80"/>
      <c r="C1422" s="80"/>
    </row>
    <row r="1423" spans="2:3" x14ac:dyDescent="0.4">
      <c r="B1423" s="80"/>
      <c r="C1423" s="80"/>
    </row>
    <row r="1424" spans="2:3" x14ac:dyDescent="0.4">
      <c r="B1424" s="80"/>
      <c r="C1424" s="80"/>
    </row>
    <row r="1425" spans="2:3" x14ac:dyDescent="0.4">
      <c r="B1425" s="80"/>
      <c r="C1425" s="80"/>
    </row>
    <row r="1426" spans="2:3" x14ac:dyDescent="0.4">
      <c r="B1426" s="80"/>
      <c r="C1426" s="80"/>
    </row>
    <row r="1427" spans="2:3" x14ac:dyDescent="0.4">
      <c r="B1427" s="80"/>
      <c r="C1427" s="80"/>
    </row>
    <row r="1428" spans="2:3" x14ac:dyDescent="0.4">
      <c r="B1428" s="80"/>
      <c r="C1428" s="80"/>
    </row>
    <row r="1429" spans="2:3" x14ac:dyDescent="0.4">
      <c r="B1429" s="80"/>
      <c r="C1429" s="80"/>
    </row>
    <row r="1430" spans="2:3" x14ac:dyDescent="0.4">
      <c r="B1430" s="80"/>
      <c r="C1430" s="80"/>
    </row>
    <row r="1431" spans="2:3" x14ac:dyDescent="0.4">
      <c r="B1431" s="80"/>
      <c r="C1431" s="80"/>
    </row>
    <row r="1432" spans="2:3" x14ac:dyDescent="0.4">
      <c r="B1432" s="80"/>
      <c r="C1432" s="80"/>
    </row>
    <row r="1433" spans="2:3" x14ac:dyDescent="0.4">
      <c r="B1433" s="80"/>
      <c r="C1433" s="80"/>
    </row>
    <row r="1434" spans="2:3" x14ac:dyDescent="0.4">
      <c r="B1434" s="80"/>
      <c r="C1434" s="80"/>
    </row>
    <row r="1435" spans="2:3" x14ac:dyDescent="0.4">
      <c r="B1435" s="80"/>
      <c r="C1435" s="80"/>
    </row>
    <row r="1436" spans="2:3" x14ac:dyDescent="0.4">
      <c r="B1436" s="80"/>
      <c r="C1436" s="80"/>
    </row>
    <row r="1437" spans="2:3" x14ac:dyDescent="0.4">
      <c r="B1437" s="80"/>
      <c r="C1437" s="80"/>
    </row>
    <row r="1438" spans="2:3" x14ac:dyDescent="0.4">
      <c r="B1438" s="80"/>
      <c r="C1438" s="80"/>
    </row>
    <row r="1439" spans="2:3" x14ac:dyDescent="0.4">
      <c r="B1439" s="80"/>
      <c r="C1439" s="80"/>
    </row>
    <row r="1440" spans="2:3" x14ac:dyDescent="0.4">
      <c r="B1440" s="80"/>
      <c r="C1440" s="80"/>
    </row>
    <row r="1441" spans="2:3" x14ac:dyDescent="0.4">
      <c r="B1441" s="80"/>
      <c r="C1441" s="80"/>
    </row>
    <row r="1442" spans="2:3" x14ac:dyDescent="0.4">
      <c r="B1442" s="80"/>
      <c r="C1442" s="80"/>
    </row>
    <row r="1443" spans="2:3" x14ac:dyDescent="0.4">
      <c r="B1443" s="80"/>
      <c r="C1443" s="80"/>
    </row>
    <row r="1444" spans="2:3" x14ac:dyDescent="0.4">
      <c r="B1444" s="80"/>
      <c r="C1444" s="80"/>
    </row>
    <row r="1445" spans="2:3" x14ac:dyDescent="0.4">
      <c r="B1445" s="80"/>
      <c r="C1445" s="80"/>
    </row>
    <row r="1446" spans="2:3" x14ac:dyDescent="0.4">
      <c r="B1446" s="80"/>
      <c r="C1446" s="80"/>
    </row>
    <row r="1447" spans="2:3" x14ac:dyDescent="0.4">
      <c r="B1447" s="80"/>
      <c r="C1447" s="80"/>
    </row>
    <row r="1448" spans="2:3" x14ac:dyDescent="0.4">
      <c r="B1448" s="80"/>
      <c r="C1448" s="80"/>
    </row>
    <row r="1449" spans="2:3" x14ac:dyDescent="0.4">
      <c r="B1449" s="80"/>
      <c r="C1449" s="80"/>
    </row>
    <row r="1450" spans="2:3" x14ac:dyDescent="0.4">
      <c r="B1450" s="80"/>
      <c r="C1450" s="80"/>
    </row>
    <row r="1451" spans="2:3" x14ac:dyDescent="0.4">
      <c r="B1451" s="80"/>
      <c r="C1451" s="80"/>
    </row>
    <row r="1452" spans="2:3" x14ac:dyDescent="0.4">
      <c r="B1452" s="80"/>
      <c r="C1452" s="80"/>
    </row>
    <row r="1453" spans="2:3" x14ac:dyDescent="0.4">
      <c r="B1453" s="80"/>
      <c r="C1453" s="80"/>
    </row>
    <row r="1454" spans="2:3" x14ac:dyDescent="0.4">
      <c r="B1454" s="80"/>
      <c r="C1454" s="80"/>
    </row>
    <row r="1455" spans="2:3" x14ac:dyDescent="0.4">
      <c r="B1455" s="80"/>
      <c r="C1455" s="80"/>
    </row>
    <row r="1456" spans="2:3" x14ac:dyDescent="0.4">
      <c r="B1456" s="80"/>
      <c r="C1456" s="80"/>
    </row>
    <row r="1457" spans="2:3" x14ac:dyDescent="0.4">
      <c r="B1457" s="80"/>
      <c r="C1457" s="80"/>
    </row>
    <row r="1458" spans="2:3" x14ac:dyDescent="0.4">
      <c r="B1458" s="80"/>
      <c r="C1458" s="80"/>
    </row>
    <row r="1459" spans="2:3" x14ac:dyDescent="0.4">
      <c r="B1459" s="80"/>
      <c r="C1459" s="80"/>
    </row>
    <row r="1460" spans="2:3" x14ac:dyDescent="0.4">
      <c r="B1460" s="80"/>
      <c r="C1460" s="80"/>
    </row>
    <row r="1461" spans="2:3" x14ac:dyDescent="0.4">
      <c r="B1461" s="80"/>
      <c r="C1461" s="80"/>
    </row>
    <row r="1462" spans="2:3" x14ac:dyDescent="0.4">
      <c r="B1462" s="80"/>
      <c r="C1462" s="80"/>
    </row>
    <row r="1463" spans="2:3" x14ac:dyDescent="0.4">
      <c r="B1463" s="80"/>
      <c r="C1463" s="80"/>
    </row>
    <row r="1464" spans="2:3" x14ac:dyDescent="0.4">
      <c r="B1464" s="80"/>
      <c r="C1464" s="80"/>
    </row>
    <row r="1465" spans="2:3" x14ac:dyDescent="0.4">
      <c r="B1465" s="80"/>
      <c r="C1465" s="80"/>
    </row>
    <row r="1466" spans="2:3" x14ac:dyDescent="0.4">
      <c r="B1466" s="80"/>
      <c r="C1466" s="80"/>
    </row>
    <row r="1467" spans="2:3" x14ac:dyDescent="0.4">
      <c r="B1467" s="80"/>
      <c r="C1467" s="80"/>
    </row>
    <row r="1468" spans="2:3" x14ac:dyDescent="0.4">
      <c r="B1468" s="80"/>
      <c r="C1468" s="80"/>
    </row>
    <row r="1469" spans="2:3" x14ac:dyDescent="0.4">
      <c r="B1469" s="80"/>
      <c r="C1469" s="80"/>
    </row>
    <row r="1470" spans="2:3" x14ac:dyDescent="0.4">
      <c r="B1470" s="80"/>
      <c r="C1470" s="80"/>
    </row>
    <row r="1471" spans="2:3" x14ac:dyDescent="0.4">
      <c r="B1471" s="80"/>
      <c r="C1471" s="80"/>
    </row>
    <row r="1472" spans="2:3" x14ac:dyDescent="0.4">
      <c r="B1472" s="80"/>
      <c r="C1472" s="80"/>
    </row>
    <row r="1473" spans="2:3" x14ac:dyDescent="0.4">
      <c r="B1473" s="80"/>
      <c r="C1473" s="80"/>
    </row>
    <row r="1474" spans="2:3" x14ac:dyDescent="0.4">
      <c r="B1474" s="80"/>
      <c r="C1474" s="80"/>
    </row>
    <row r="1475" spans="2:3" x14ac:dyDescent="0.4">
      <c r="B1475" s="80"/>
      <c r="C1475" s="80"/>
    </row>
    <row r="1476" spans="2:3" x14ac:dyDescent="0.4">
      <c r="B1476" s="80"/>
      <c r="C1476" s="80"/>
    </row>
    <row r="1477" spans="2:3" x14ac:dyDescent="0.4">
      <c r="B1477" s="80"/>
      <c r="C1477" s="80"/>
    </row>
    <row r="1478" spans="2:3" x14ac:dyDescent="0.4">
      <c r="B1478" s="80"/>
      <c r="C1478" s="80"/>
    </row>
    <row r="1479" spans="2:3" x14ac:dyDescent="0.4">
      <c r="B1479" s="80"/>
      <c r="C1479" s="80"/>
    </row>
    <row r="1480" spans="2:3" x14ac:dyDescent="0.4">
      <c r="B1480" s="80"/>
      <c r="C1480" s="80"/>
    </row>
    <row r="1481" spans="2:3" x14ac:dyDescent="0.4">
      <c r="B1481" s="80"/>
      <c r="C1481" s="80"/>
    </row>
    <row r="1482" spans="2:3" x14ac:dyDescent="0.4">
      <c r="B1482" s="80"/>
      <c r="C1482" s="80"/>
    </row>
    <row r="1483" spans="2:3" x14ac:dyDescent="0.4">
      <c r="B1483" s="80"/>
      <c r="C1483" s="80"/>
    </row>
    <row r="1484" spans="2:3" x14ac:dyDescent="0.4">
      <c r="B1484" s="80"/>
      <c r="C1484" s="80"/>
    </row>
    <row r="1485" spans="2:3" x14ac:dyDescent="0.4">
      <c r="B1485" s="80"/>
      <c r="C1485" s="80"/>
    </row>
    <row r="1486" spans="2:3" x14ac:dyDescent="0.4">
      <c r="B1486" s="80"/>
      <c r="C1486" s="80"/>
    </row>
    <row r="1487" spans="2:3" x14ac:dyDescent="0.4">
      <c r="B1487" s="80"/>
      <c r="C1487" s="80"/>
    </row>
    <row r="1488" spans="2:3" x14ac:dyDescent="0.4">
      <c r="B1488" s="80"/>
      <c r="C1488" s="80"/>
    </row>
    <row r="1489" spans="2:3" x14ac:dyDescent="0.4">
      <c r="B1489" s="80"/>
      <c r="C1489" s="80"/>
    </row>
    <row r="1490" spans="2:3" x14ac:dyDescent="0.4">
      <c r="B1490" s="80"/>
      <c r="C1490" s="80"/>
    </row>
    <row r="1491" spans="2:3" x14ac:dyDescent="0.4">
      <c r="B1491" s="80"/>
      <c r="C1491" s="80"/>
    </row>
    <row r="1492" spans="2:3" x14ac:dyDescent="0.4">
      <c r="B1492" s="80"/>
      <c r="C1492" s="80"/>
    </row>
    <row r="1493" spans="2:3" x14ac:dyDescent="0.4">
      <c r="B1493" s="80"/>
      <c r="C1493" s="80"/>
    </row>
    <row r="1494" spans="2:3" x14ac:dyDescent="0.4">
      <c r="B1494" s="80"/>
      <c r="C1494" s="80"/>
    </row>
    <row r="1495" spans="2:3" x14ac:dyDescent="0.4">
      <c r="B1495" s="80"/>
      <c r="C1495" s="80"/>
    </row>
    <row r="1496" spans="2:3" x14ac:dyDescent="0.4">
      <c r="B1496" s="80"/>
      <c r="C1496" s="80"/>
    </row>
    <row r="1497" spans="2:3" x14ac:dyDescent="0.4">
      <c r="B1497" s="80"/>
      <c r="C1497" s="80"/>
    </row>
    <row r="1498" spans="2:3" x14ac:dyDescent="0.4">
      <c r="B1498" s="80"/>
      <c r="C1498" s="80"/>
    </row>
    <row r="1499" spans="2:3" x14ac:dyDescent="0.4">
      <c r="B1499" s="80"/>
      <c r="C1499" s="80"/>
    </row>
    <row r="1500" spans="2:3" x14ac:dyDescent="0.4">
      <c r="B1500" s="80"/>
      <c r="C1500" s="80"/>
    </row>
  </sheetData>
  <mergeCells count="3">
    <mergeCell ref="B2:C2"/>
    <mergeCell ref="B3:C3"/>
    <mergeCell ref="B4:C4"/>
  </mergeCells>
  <pageMargins left="0.7" right="0.7" top="0.75" bottom="0.75" header="0.3" footer="0.3"/>
  <pageSetup paperSize="9" fitToHeight="0" orientation="portrait" r:id="rId1"/>
  <headerFooter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Funding Factors</vt:lpstr>
      <vt:lpstr>Aims</vt:lpstr>
      <vt:lpstr>Programme</vt:lpstr>
      <vt:lpstr>Lagged Students</vt:lpstr>
      <vt:lpstr>Glossary</vt:lpstr>
      <vt:lpstr>Comments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Matt</dc:creator>
  <cp:lastModifiedBy>GERISCH, Lisa</cp:lastModifiedBy>
  <dcterms:created xsi:type="dcterms:W3CDTF">2019-01-31T15:51:48Z</dcterms:created>
  <dcterms:modified xsi:type="dcterms:W3CDTF">2019-02-03T21:39:06Z</dcterms:modified>
</cp:coreProperties>
</file>