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  <Override PartName="/xl/workbook.xml" ContentType="application/vnd.openxmlformats-officedocument.spreadsheetml.sheet.main+xml"/>
  <Override PartName="/xl/worksheets/sheet10.xml" ContentType="application/vnd.openxmlformats-officedocument.spreadsheetml.worksheet+xml"/>
  <Override PartName="/xl/charts/style44.xml" ContentType="application/vnd.ms-office.chartstyle+xml"/>
  <Override PartName="/xl/charts/colors44.xml" ContentType="application/vnd.ms-office.chartcolorstyle+xml"/>
  <Override PartName="/xl/charts/chart5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worksheets/sheet3.xml" ContentType="application/vnd.openxmlformats-officedocument.spreadsheetml.worksheet+xml"/>
  <Override PartName="/xl/charts/chart50.xml" ContentType="application/vnd.openxmlformats-officedocument.drawingml.chart+xml"/>
  <Override PartName="/xl/charts/colors43.xml" ContentType="application/vnd.ms-office.chartcolorstyle+xml"/>
  <Override PartName="/xl/charts/style43.xml" ContentType="application/vnd.ms-office.chartstyle+xml"/>
  <Override PartName="/xl/charts/colors41.xml" ContentType="application/vnd.ms-office.chartcolorstyle+xml"/>
  <Override PartName="/xl/charts/chart4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9.xml" ContentType="application/vnd.openxmlformats-officedocument.drawingml.chart+xml"/>
  <Override PartName="/xl/worksheets/sheet2.xml" ContentType="application/vnd.openxmlformats-officedocument.spreadsheetml.worksheet+xml"/>
  <Override PartName="/xl/charts/style41.xml" ContentType="application/vnd.ms-office.chartstyle+xml"/>
  <Override PartName="/xl/charts/chart47.xml" ContentType="application/vnd.openxmlformats-officedocument.drawingml.chart+xml"/>
  <Override PartName="/xl/drawings/drawing20.xml" ContentType="application/vnd.openxmlformats-officedocument.drawing+xml"/>
  <Override PartName="/xl/charts/colors34.xml" ContentType="application/vnd.ms-office.chartcolorstyle+xml"/>
  <Override PartName="/xl/charts/chart4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8.xml" ContentType="application/vnd.openxmlformats-officedocument.drawing+xml"/>
  <Override PartName="/xl/charts/style34.xml" ContentType="application/vnd.ms-office.chartstyle+xml"/>
  <Override PartName="/xl/charts/chart40.xml" ContentType="application/vnd.openxmlformats-officedocument.drawingml.chart+xml"/>
  <Override PartName="/xl/charts/colors33.xml" ContentType="application/vnd.ms-office.chartcolorstyle+xml"/>
  <Override PartName="/xl/charts/chart3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9.xml" ContentType="application/vnd.openxmlformats-officedocument.drawingml.chart+xml"/>
  <Override PartName="/xl/charts/style33.xml" ContentType="application/vnd.ms-office.chartstyle+xml"/>
  <Override PartName="/xl/charts/chart4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chart4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5.xml" ContentType="application/vnd.openxmlformats-officedocument.drawingml.chart+xml"/>
  <Override PartName="/xl/charts/colors38.xml" ContentType="application/vnd.ms-office.chartcolorstyle+xml"/>
  <Override PartName="/xl/charts/style38.xml" ContentType="application/vnd.ms-office.chartstyle+xml"/>
  <Override PartName="/xl/drawings/drawing19.xml" ContentType="application/vnd.openxmlformats-officedocument.drawing+xml"/>
  <Override PartName="/xl/charts/chart4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44.xml" ContentType="application/vnd.openxmlformats-officedocument.drawingml.chart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charts/style31.xml" ContentType="application/vnd.ms-office.chartstyle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hart10.xml" ContentType="application/vnd.openxmlformats-officedocument.drawingml.chart+xml"/>
  <Override PartName="/xl/charts/colors2.xml" ContentType="application/vnd.ms-office.chartcolorstyle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hart15.xml" ContentType="application/vnd.openxmlformats-officedocument.drawingml.chart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style2.xml" ContentType="application/vnd.ms-office.chartstyle+xml"/>
  <Override PartName="/xl/charts/chart8.xml" ContentType="application/vnd.openxmlformats-officedocument.drawingml.chart+xml"/>
  <Override PartName="/xl/charts/colors1.xml" ContentType="application/vnd.ms-office.chartcolorstyle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charts/chart2.xml" ContentType="application/vnd.openxmlformats-officedocument.drawingml.char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hart6.xml" ContentType="application/vnd.openxmlformats-officedocument.drawingml.chart+xml"/>
  <Override PartName="/xl/worksheets/sheet5.xml" ContentType="application/vnd.openxmlformats-officedocument.spreadsheetml.workshee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style24.xml" ContentType="application/vnd.ms-office.chartstyle+xml"/>
  <Override PartName="/xl/charts/colors24.xml" ContentType="application/vnd.ms-office.chartcolorstyle+xml"/>
  <Override PartName="/xl/charts/chart3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32.xml" ContentType="application/vnd.openxmlformats-officedocument.drawingml.chart+xml"/>
  <Override PartName="/xl/charts/chart30.xml" ContentType="application/vnd.openxmlformats-officedocument.drawingml.chart+xml"/>
  <Override PartName="/xl/charts/colors23.xml" ContentType="application/vnd.ms-office.chartcolorstyle+xml"/>
  <Override PartName="/xl/charts/style23.xml" ContentType="application/vnd.ms-office.chartstyle+xml"/>
  <Override PartName="/xl/charts/colors21.xml" ContentType="application/vnd.ms-office.chartcolorstyle+xml"/>
  <Override PartName="/xl/charts/chart2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9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3.xml" ContentType="application/vnd.openxmlformats-officedocument.drawingml.chart+xml"/>
  <Override PartName="/xl/charts/colors29.xml" ContentType="application/vnd.ms-office.chartcolorstyle+xml"/>
  <Override PartName="/xl/charts/chart3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7.xml" ContentType="application/vnd.openxmlformats-officedocument.drawingml.chart+xml"/>
  <Override PartName="/xl/charts/style29.xml" ContentType="application/vnd.ms-office.chartstyle+xml"/>
  <Override PartName="/xl/charts/chart35.xml" ContentType="application/vnd.openxmlformats-officedocument.drawingml.chart+xml"/>
  <Override PartName="/xl/drawings/drawing16.xml" ContentType="application/vnd.openxmlformats-officedocument.drawing+xml"/>
  <Override PartName="/xl/charts/style27.xml" ContentType="application/vnd.ms-office.chartstyle+xml"/>
  <Override PartName="/xl/charts/colors27.xml" ContentType="application/vnd.ms-office.chartcolorstyle+xml"/>
  <Override PartName="/xl/charts/chart3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style21.xml" ContentType="application/vnd.ms-office.chartstyle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1.xml" ContentType="application/vnd.openxmlformats-officedocument.drawingml.chart+xml"/>
  <Override PartName="/xl/charts/colors14.xml" ContentType="application/vnd.ms-office.chartcolorstyle+xml"/>
  <Override PartName="/xl/charts/style14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olors31.xml" ContentType="application/vnd.ms-office.chartcolorstyle+xml"/>
  <Override PartName="/xl/charts/chart26.xml" ContentType="application/vnd.openxmlformats-officedocument.drawingml.chart+xml"/>
  <Override PartName="/xl/charts/colors18.xml" ContentType="application/vnd.ms-office.chartcolorstyle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style20.xml" ContentType="application/vnd.ms-office.chartstyle+xml"/>
  <Override PartName="/xl/charts/style18.xml" ContentType="application/vnd.ms-office.chartstyle+xml"/>
  <Override PartName="/xl/charts/colors17.xml" ContentType="application/vnd.ms-office.chartcolorstyle+xml"/>
  <Override PartName="/xl/charts/colors20.xml" ContentType="application/vnd.ms-office.chartcolorstyle+xml"/>
  <Override PartName="/xl/charts/chart23.xml" ContentType="application/vnd.openxmlformats-officedocument.drawingml.chart+xml"/>
  <Override PartName="/xl/charts/style17.xml" ContentType="application/vnd.ms-office.chartstyle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lintk\OneDrive - Department for Business Energy and Industrial Strategy\OLS\v6\"/>
    </mc:Choice>
  </mc:AlternateContent>
  <xr:revisionPtr revIDLastSave="97" documentId="8_{8C1F4C26-041D-4F44-B969-656DA6784E57}" xr6:coauthVersionLast="37" xr6:coauthVersionMax="37" xr10:uidLastSave="{5FC5CB6F-1FF7-461F-93E1-BD5FFA13B6AE}"/>
  <bookViews>
    <workbookView xWindow="3660" yWindow="462" windowWidth="31680" windowHeight="19698" xr2:uid="{53198215-3599-0C45-8CC1-809DEFF447F8}"/>
  </bookViews>
  <sheets>
    <sheet name="Index" sheetId="21" r:id="rId1"/>
    <sheet name="Overview of 2009" sheetId="11" r:id="rId2"/>
    <sheet name="Overview of 2017" sheetId="12" r:id="rId3"/>
    <sheet name="Industry Turnover" sheetId="1" r:id="rId4"/>
    <sheet name="Industry Employment" sheetId="2" r:id="rId5"/>
    <sheet name="Industry &amp; Sector annual data" sheetId="20" r:id="rId6"/>
    <sheet name="Top Segments" sheetId="3" r:id="rId7"/>
    <sheet name="Segments" sheetId="19" r:id="rId8"/>
    <sheet name="Industry by activity" sheetId="14" r:id="rId9"/>
    <sheet name="SMEs" sheetId="17" r:id="rId10"/>
    <sheet name="Regions Summary" sheetId="16" r:id="rId11"/>
    <sheet name="Regions overview" sheetId="8" r:id="rId12"/>
    <sheet name="Regions Data" sheetId="22" r:id="rId13"/>
    <sheet name="Regions Detail" sheetId="15" r:id="rId14"/>
    <sheet name="Biopharma segments" sheetId="4" r:id="rId15"/>
    <sheet name="Medtech segments turnover" sheetId="5" r:id="rId16"/>
    <sheet name="Medtech segments employment" sheetId="6" r:id="rId17"/>
    <sheet name="Digital Health" sheetId="7" r:id="rId18"/>
    <sheet name="Service &amp; Supply" sheetId="18" r:id="rId19"/>
  </sheets>
  <definedNames>
    <definedName name="Data2009" localSheetId="1">#REF!</definedName>
    <definedName name="Data2009" localSheetId="2">#REF!</definedName>
    <definedName name="Data2009">#REF!</definedName>
    <definedName name="Data2010" localSheetId="1">#REF!</definedName>
    <definedName name="Data2010" localSheetId="2">#REF!</definedName>
    <definedName name="Data2010">#REF!</definedName>
    <definedName name="DataPH2010" localSheetId="1">#REF!</definedName>
    <definedName name="DataPH2010" localSheetId="2">#REF!</definedName>
    <definedName name="DataPH2010">#REF!</definedName>
    <definedName name="Start2011" localSheetId="1">#REF!</definedName>
    <definedName name="Start2011" localSheetId="2">#REF!</definedName>
    <definedName name="Start2011">#REF!</definedName>
    <definedName name="StartMonth" localSheetId="1">#REF!</definedName>
    <definedName name="StartMonth" localSheetId="2">#REF!</definedName>
    <definedName name="StartMonth">#REF!</definedName>
    <definedName name="TargetList" localSheetId="1">#REF!</definedName>
    <definedName name="TargetList" localSheetId="2">#REF!</definedName>
    <definedName name="TargetList">#REF!</definedName>
    <definedName name="test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22" i="7" l="1"/>
  <c r="AK21" i="7"/>
  <c r="X17" i="7" l="1"/>
  <c r="AJ18" i="7"/>
  <c r="AK16" i="7"/>
  <c r="Y16" i="7"/>
  <c r="X18" i="7" l="1"/>
  <c r="Y18" i="7" s="1"/>
  <c r="Z18" i="7" s="1"/>
  <c r="P18" i="7"/>
  <c r="L25" i="6" l="1"/>
  <c r="M25" i="6"/>
  <c r="N49" i="1"/>
  <c r="M50" i="1"/>
  <c r="M51" i="1"/>
  <c r="M49" i="1"/>
  <c r="L49" i="1"/>
  <c r="L50" i="1"/>
  <c r="L51" i="1"/>
  <c r="AK6" i="7"/>
  <c r="AK7" i="7"/>
  <c r="AK8" i="7"/>
  <c r="AK9" i="7"/>
  <c r="AK10" i="7"/>
  <c r="AK11" i="7"/>
  <c r="AK12" i="7"/>
  <c r="AK13" i="7"/>
  <c r="AK14" i="7"/>
  <c r="AK15" i="7"/>
  <c r="AK5" i="7"/>
  <c r="AK19" i="7" s="1"/>
  <c r="AL19" i="7" s="1"/>
  <c r="Y23" i="18" l="1"/>
  <c r="Q23" i="18"/>
  <c r="L22" i="18"/>
  <c r="M22" i="18"/>
  <c r="Z81" i="18"/>
  <c r="AA81" i="18"/>
  <c r="Y82" i="18"/>
  <c r="Q82" i="18"/>
  <c r="R83" i="18"/>
  <c r="S83" i="18"/>
  <c r="T83" i="18"/>
  <c r="U83" i="18"/>
  <c r="V83" i="18"/>
  <c r="W83" i="18"/>
  <c r="X83" i="18"/>
  <c r="Y83" i="18"/>
  <c r="Q83" i="18"/>
  <c r="L81" i="18"/>
  <c r="M81" i="18"/>
  <c r="K82" i="18"/>
  <c r="C82" i="18"/>
  <c r="D83" i="18"/>
  <c r="E83" i="18"/>
  <c r="F83" i="18"/>
  <c r="G83" i="18"/>
  <c r="H83" i="18"/>
  <c r="I83" i="18"/>
  <c r="J83" i="18"/>
  <c r="K83" i="18"/>
  <c r="C83" i="18"/>
  <c r="K23" i="18"/>
  <c r="C23" i="18"/>
  <c r="O107" i="22" l="1"/>
  <c r="P107" i="22"/>
  <c r="Q107" i="22" s="1"/>
  <c r="N107" i="22"/>
  <c r="O106" i="22"/>
  <c r="N106" i="22"/>
  <c r="P106" i="22" s="1"/>
  <c r="Q106" i="22" s="1"/>
  <c r="O7" i="22" l="1"/>
  <c r="N7" i="22"/>
  <c r="O6" i="22"/>
  <c r="P6" i="22" s="1"/>
  <c r="Q6" i="22" s="1"/>
  <c r="N6" i="22"/>
  <c r="D123" i="18"/>
  <c r="E123" i="18"/>
  <c r="F123" i="18"/>
  <c r="G123" i="18"/>
  <c r="H123" i="18"/>
  <c r="I123" i="18"/>
  <c r="J123" i="18"/>
  <c r="K123" i="18"/>
  <c r="D124" i="18"/>
  <c r="E124" i="18"/>
  <c r="F124" i="18"/>
  <c r="G124" i="18"/>
  <c r="H124" i="18"/>
  <c r="I124" i="18"/>
  <c r="J124" i="18"/>
  <c r="K124" i="18"/>
  <c r="C124" i="18"/>
  <c r="C123" i="18"/>
  <c r="C66" i="7"/>
  <c r="L124" i="18" l="1"/>
  <c r="M123" i="18"/>
  <c r="L123" i="18"/>
  <c r="M124" i="18"/>
  <c r="P7" i="22"/>
  <c r="Q7" i="22" s="1"/>
  <c r="F17" i="8"/>
  <c r="E17" i="8"/>
  <c r="D17" i="8"/>
  <c r="C17" i="8"/>
  <c r="G17" i="8" s="1"/>
  <c r="H17" i="8" s="1"/>
  <c r="C7" i="11" l="1"/>
  <c r="C6" i="11"/>
  <c r="C5" i="11"/>
  <c r="C4" i="11"/>
  <c r="L120" i="18" l="1"/>
  <c r="M120" i="18"/>
  <c r="L121" i="18"/>
  <c r="M121" i="18"/>
  <c r="L122" i="18"/>
  <c r="M122" i="18"/>
  <c r="M119" i="18"/>
  <c r="L119" i="18"/>
  <c r="L66" i="18"/>
  <c r="M66" i="18"/>
  <c r="L67" i="18"/>
  <c r="M67" i="18"/>
  <c r="L68" i="18"/>
  <c r="M68" i="18"/>
  <c r="L69" i="18"/>
  <c r="M69" i="18"/>
  <c r="L70" i="18"/>
  <c r="M70" i="18"/>
  <c r="L71" i="18"/>
  <c r="M71" i="18"/>
  <c r="L72" i="18"/>
  <c r="M72" i="18"/>
  <c r="L73" i="18"/>
  <c r="M73" i="18"/>
  <c r="L74" i="18"/>
  <c r="M74" i="18"/>
  <c r="L75" i="18"/>
  <c r="M75" i="18"/>
  <c r="L76" i="18"/>
  <c r="M76" i="18"/>
  <c r="L77" i="18"/>
  <c r="M77" i="18"/>
  <c r="L78" i="18"/>
  <c r="M78" i="18"/>
  <c r="L79" i="18"/>
  <c r="M79" i="18"/>
  <c r="L80" i="18"/>
  <c r="M80" i="18"/>
  <c r="M65" i="18"/>
  <c r="L65" i="18"/>
  <c r="M64" i="18"/>
  <c r="L64" i="18"/>
  <c r="AA80" i="18"/>
  <c r="Z80" i="18"/>
  <c r="AA79" i="18"/>
  <c r="Z79" i="18"/>
  <c r="AA78" i="18"/>
  <c r="Z78" i="18"/>
  <c r="AA77" i="18"/>
  <c r="Z77" i="18"/>
  <c r="AA76" i="18"/>
  <c r="Z76" i="18"/>
  <c r="AA75" i="18"/>
  <c r="Z75" i="18"/>
  <c r="AA74" i="18"/>
  <c r="Z74" i="18"/>
  <c r="AA73" i="18"/>
  <c r="Z73" i="18"/>
  <c r="AA72" i="18"/>
  <c r="Z72" i="18"/>
  <c r="AA71" i="18"/>
  <c r="Z71" i="18"/>
  <c r="AA70" i="18"/>
  <c r="Z70" i="18"/>
  <c r="AA69" i="18"/>
  <c r="Z69" i="18"/>
  <c r="AA68" i="18"/>
  <c r="Z68" i="18"/>
  <c r="AA67" i="18"/>
  <c r="Z67" i="18"/>
  <c r="AA66" i="18"/>
  <c r="Z66" i="18"/>
  <c r="AA65" i="18"/>
  <c r="Z65" i="18"/>
  <c r="AA64" i="18"/>
  <c r="Z64" i="18"/>
  <c r="Z6" i="18"/>
  <c r="AA6" i="18"/>
  <c r="Z7" i="18"/>
  <c r="AA7" i="18"/>
  <c r="Z8" i="18"/>
  <c r="AA8" i="18"/>
  <c r="Z9" i="18"/>
  <c r="AA9" i="18"/>
  <c r="Z10" i="18"/>
  <c r="AA10" i="18"/>
  <c r="Z11" i="18"/>
  <c r="AA11" i="18"/>
  <c r="Z12" i="18"/>
  <c r="AA12" i="18"/>
  <c r="Z13" i="18"/>
  <c r="AA13" i="18"/>
  <c r="Z14" i="18"/>
  <c r="AA14" i="18"/>
  <c r="Z15" i="18"/>
  <c r="AA15" i="18"/>
  <c r="Z16" i="18"/>
  <c r="AA16" i="18"/>
  <c r="Z17" i="18"/>
  <c r="AA17" i="18"/>
  <c r="Z18" i="18"/>
  <c r="AA18" i="18"/>
  <c r="Z19" i="18"/>
  <c r="AA19" i="18"/>
  <c r="Z20" i="18"/>
  <c r="AA20" i="18"/>
  <c r="Z21" i="18"/>
  <c r="AA21" i="18"/>
  <c r="Z22" i="18"/>
  <c r="AA22" i="18"/>
  <c r="AA5" i="18"/>
  <c r="Z5" i="18"/>
  <c r="L6" i="18"/>
  <c r="M6" i="18"/>
  <c r="L7" i="18"/>
  <c r="M7" i="18"/>
  <c r="L8" i="18"/>
  <c r="M8" i="18"/>
  <c r="L9" i="18"/>
  <c r="M9" i="18"/>
  <c r="L10" i="18"/>
  <c r="M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M5" i="18"/>
  <c r="L5" i="18"/>
  <c r="L6" i="6"/>
  <c r="M6" i="6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M5" i="6"/>
  <c r="L5" i="6"/>
  <c r="L84" i="5"/>
  <c r="M84" i="5"/>
  <c r="L85" i="5"/>
  <c r="M85" i="5"/>
  <c r="L86" i="5"/>
  <c r="M86" i="5"/>
  <c r="M83" i="5"/>
  <c r="L83" i="5"/>
  <c r="M82" i="5"/>
  <c r="L82" i="5"/>
  <c r="M81" i="5"/>
  <c r="L81" i="5"/>
  <c r="M80" i="5"/>
  <c r="L80" i="5"/>
  <c r="M79" i="5"/>
  <c r="L79" i="5"/>
  <c r="M78" i="5"/>
  <c r="L78" i="5"/>
  <c r="M77" i="5"/>
  <c r="L77" i="5"/>
  <c r="L30" i="5"/>
  <c r="M30" i="5"/>
  <c r="L31" i="5"/>
  <c r="M31" i="5"/>
  <c r="L32" i="5"/>
  <c r="M32" i="5"/>
  <c r="L33" i="5"/>
  <c r="M33" i="5"/>
  <c r="L34" i="5"/>
  <c r="M34" i="5"/>
  <c r="L35" i="5"/>
  <c r="M35" i="5"/>
  <c r="L36" i="5"/>
  <c r="M36" i="5"/>
  <c r="L37" i="5"/>
  <c r="M37" i="5"/>
  <c r="L38" i="5"/>
  <c r="M38" i="5"/>
  <c r="M29" i="5"/>
  <c r="L29" i="5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L24" i="5"/>
  <c r="M24" i="5"/>
  <c r="M5" i="5"/>
  <c r="L5" i="5"/>
  <c r="M55" i="4"/>
  <c r="L55" i="4"/>
  <c r="M54" i="4"/>
  <c r="L54" i="4"/>
  <c r="M53" i="4"/>
  <c r="L53" i="4"/>
  <c r="M52" i="4"/>
  <c r="L52" i="4"/>
  <c r="M51" i="4"/>
  <c r="L51" i="4"/>
  <c r="M50" i="4"/>
  <c r="L50" i="4"/>
  <c r="L6" i="4"/>
  <c r="M6" i="4"/>
  <c r="L7" i="4"/>
  <c r="M7" i="4"/>
  <c r="L8" i="4"/>
  <c r="M8" i="4"/>
  <c r="L9" i="4"/>
  <c r="M9" i="4"/>
  <c r="L10" i="4"/>
  <c r="M10" i="4"/>
  <c r="M5" i="4"/>
  <c r="L5" i="4"/>
  <c r="M85" i="14"/>
  <c r="L85" i="14"/>
  <c r="M84" i="14"/>
  <c r="L84" i="14"/>
  <c r="M83" i="14"/>
  <c r="L83" i="14"/>
  <c r="N45" i="19"/>
  <c r="M45" i="19"/>
  <c r="AA6" i="2"/>
  <c r="Z6" i="2"/>
  <c r="L13" i="4" l="1"/>
  <c r="L12" i="4"/>
  <c r="E58" i="20"/>
  <c r="F58" i="20"/>
  <c r="G58" i="20"/>
  <c r="H58" i="20"/>
  <c r="I58" i="20"/>
  <c r="J58" i="20"/>
  <c r="K58" i="20"/>
  <c r="L58" i="20"/>
  <c r="D58" i="20"/>
  <c r="E57" i="20"/>
  <c r="F57" i="20"/>
  <c r="G57" i="20"/>
  <c r="H57" i="20"/>
  <c r="I57" i="20"/>
  <c r="J57" i="20"/>
  <c r="K57" i="20"/>
  <c r="L57" i="20"/>
  <c r="D57" i="20"/>
  <c r="Z6" i="1" l="1"/>
  <c r="Y6" i="1" s="1"/>
  <c r="C5" i="12" l="1"/>
  <c r="C6" i="12"/>
  <c r="C7" i="12"/>
  <c r="C4" i="12"/>
  <c r="L83" i="18" l="1"/>
  <c r="M83" i="18"/>
  <c r="AA83" i="18"/>
  <c r="Z83" i="18"/>
  <c r="K25" i="6"/>
  <c r="J25" i="6"/>
  <c r="I25" i="6"/>
  <c r="H25" i="6"/>
  <c r="G25" i="6"/>
  <c r="F25" i="6"/>
  <c r="E25" i="6"/>
  <c r="D25" i="6"/>
  <c r="C25" i="6"/>
  <c r="D25" i="5"/>
  <c r="E25" i="5"/>
  <c r="F25" i="5"/>
  <c r="G25" i="5"/>
  <c r="H25" i="5"/>
  <c r="I25" i="5"/>
  <c r="J25" i="5"/>
  <c r="K25" i="5"/>
  <c r="C25" i="5"/>
  <c r="G105" i="8" l="1"/>
  <c r="M9" i="1" l="1"/>
  <c r="M10" i="1"/>
  <c r="M11" i="1"/>
  <c r="M12" i="1"/>
  <c r="M6" i="1"/>
  <c r="M7" i="1"/>
  <c r="AB17" i="7" l="1"/>
  <c r="AJ17" i="7"/>
  <c r="E9" i="17"/>
  <c r="F9" i="17"/>
  <c r="G9" i="17"/>
  <c r="D9" i="17"/>
  <c r="H9" i="17" s="1"/>
  <c r="C48" i="14"/>
  <c r="D48" i="14"/>
  <c r="E48" i="14"/>
  <c r="F48" i="14"/>
  <c r="G48" i="14"/>
  <c r="H48" i="14"/>
  <c r="I48" i="14"/>
  <c r="J48" i="14"/>
  <c r="K48" i="14"/>
  <c r="N48" i="14"/>
  <c r="O48" i="14"/>
  <c r="P48" i="14"/>
  <c r="Q48" i="14"/>
  <c r="R48" i="14"/>
  <c r="S48" i="14"/>
  <c r="T48" i="14"/>
  <c r="U48" i="14"/>
  <c r="V48" i="14"/>
  <c r="AK17" i="7" l="1"/>
  <c r="AL17" i="7" s="1"/>
  <c r="I9" i="17"/>
  <c r="H6" i="17"/>
  <c r="I6" i="17"/>
  <c r="H7" i="17"/>
  <c r="I7" i="17"/>
  <c r="H8" i="17"/>
  <c r="I8" i="17"/>
  <c r="I5" i="17"/>
  <c r="H5" i="17"/>
  <c r="Q17" i="8" l="1"/>
  <c r="P17" i="8"/>
  <c r="B24" i="11" l="1"/>
  <c r="B16" i="11" l="1"/>
  <c r="Y15" i="7" l="1"/>
  <c r="Y14" i="7"/>
  <c r="Y13" i="7"/>
  <c r="Y12" i="7"/>
  <c r="Y11" i="7"/>
  <c r="Y10" i="7"/>
  <c r="Y9" i="7"/>
  <c r="Y8" i="7"/>
  <c r="Y7" i="7"/>
  <c r="Y6" i="7"/>
  <c r="Y5" i="7"/>
  <c r="U9" i="6" l="1"/>
  <c r="T9" i="6"/>
  <c r="Q56" i="5"/>
  <c r="P56" i="5"/>
  <c r="M8" i="1"/>
  <c r="S16" i="4" l="1"/>
  <c r="R16" i="4"/>
  <c r="T14" i="4"/>
  <c r="T13" i="4"/>
  <c r="S7" i="4"/>
  <c r="R7" i="4"/>
  <c r="T4" i="4"/>
  <c r="T5" i="4"/>
  <c r="D12" i="2" l="1"/>
  <c r="E12" i="2"/>
  <c r="F12" i="2"/>
  <c r="G12" i="2"/>
  <c r="H12" i="2"/>
  <c r="I12" i="2"/>
  <c r="J12" i="2"/>
  <c r="K12" i="2"/>
  <c r="C12" i="2"/>
  <c r="M11" i="2"/>
  <c r="L11" i="2"/>
  <c r="K10" i="2"/>
  <c r="J10" i="2"/>
  <c r="I10" i="2"/>
  <c r="H10" i="2"/>
  <c r="G10" i="2"/>
  <c r="F10" i="2"/>
  <c r="E10" i="2"/>
  <c r="D10" i="2"/>
  <c r="C10" i="2"/>
  <c r="K9" i="2"/>
  <c r="J9" i="2"/>
  <c r="I9" i="2"/>
  <c r="H9" i="2"/>
  <c r="G9" i="2"/>
  <c r="F9" i="2"/>
  <c r="E9" i="2"/>
  <c r="D9" i="2"/>
  <c r="C9" i="2"/>
  <c r="M8" i="2"/>
  <c r="L8" i="2"/>
  <c r="M7" i="2"/>
  <c r="L7" i="2"/>
  <c r="M6" i="2"/>
  <c r="L6" i="2"/>
  <c r="M5" i="2"/>
  <c r="L5" i="2"/>
  <c r="M10" i="2" l="1"/>
  <c r="L10" i="2"/>
  <c r="M9" i="2"/>
  <c r="L9" i="2"/>
</calcChain>
</file>

<file path=xl/sharedStrings.xml><?xml version="1.0" encoding="utf-8"?>
<sst xmlns="http://schemas.openxmlformats.org/spreadsheetml/2006/main" count="1388" uniqueCount="302">
  <si>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</si>
  <si>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</si>
  <si>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</si>
  <si>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</si>
  <si>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</si>
  <si>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</si>
  <si>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</si>
  <si>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</si>
  <si>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</si>
  <si>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Biopharma</t>
  </si>
  <si>
    <t>Year</t>
  </si>
  <si>
    <t>Medtech</t>
  </si>
  <si>
    <t>Medtech Service &amp; Supply</t>
  </si>
  <si>
    <t>Total (All sectors)</t>
  </si>
  <si>
    <t>Total-Biopharma</t>
  </si>
  <si>
    <t>Core Biopharma + core Medtech</t>
  </si>
  <si>
    <t>Total Service &amp; Supply</t>
  </si>
  <si>
    <t>Employment by Sector</t>
  </si>
  <si>
    <t>Absolute change 2009 to 2017</t>
  </si>
  <si>
    <t>UK Employment (all industries)</t>
  </si>
  <si>
    <t>% Life sciences of total UK employment</t>
  </si>
  <si>
    <t>Employment</t>
  </si>
  <si>
    <t>Turnover</t>
  </si>
  <si>
    <t>Sites</t>
  </si>
  <si>
    <t>1st</t>
  </si>
  <si>
    <t>Small Molecules</t>
  </si>
  <si>
    <t>2nd</t>
  </si>
  <si>
    <t>Assistive Technology</t>
  </si>
  <si>
    <t>3rd</t>
  </si>
  <si>
    <t>Digital Health</t>
  </si>
  <si>
    <t>4th</t>
  </si>
  <si>
    <t>In vitro diagnostic technology</t>
  </si>
  <si>
    <t>Vaccines</t>
  </si>
  <si>
    <t>5th</t>
  </si>
  <si>
    <t>Single Use Technology</t>
  </si>
  <si>
    <t>Medtech Reagent, Equipment and consumables supplier</t>
  </si>
  <si>
    <t>Specialist Consultants</t>
  </si>
  <si>
    <t>Therapeutic Proteins</t>
  </si>
  <si>
    <t>Antibodies</t>
  </si>
  <si>
    <t>Advanced Therapy Medicinal Products (ATMPs)</t>
  </si>
  <si>
    <t>Blood &amp; Tissue Products</t>
  </si>
  <si>
    <t>Biopharma segment employment</t>
  </si>
  <si>
    <t>Biopharma segment turnover (2017 £)</t>
  </si>
  <si>
    <t>Small molecules + vaccines</t>
  </si>
  <si>
    <t>All other segments</t>
  </si>
  <si>
    <t>Top 25 Biopharma</t>
  </si>
  <si>
    <t>Non Top 25 Biopharma</t>
  </si>
  <si>
    <t>Employment Top 25 global Biopharma</t>
  </si>
  <si>
    <t>% Top 25 of total Biopharma</t>
  </si>
  <si>
    <t>Turnover Top 25 global Biopharma</t>
  </si>
  <si>
    <t xml:space="preserve">Wound Care and Management </t>
  </si>
  <si>
    <t>Radiotherapy equipment</t>
  </si>
  <si>
    <t>Medical Imaging/Ultrasound Equipment and Materials</t>
  </si>
  <si>
    <t>Anaesthetic and respiratory technology</t>
  </si>
  <si>
    <t>Orthopaedic Devices</t>
  </si>
  <si>
    <t>Cardiovascular and vascular devices</t>
  </si>
  <si>
    <t>Neurology</t>
  </si>
  <si>
    <t>Ophthalmic Devices/Equipment</t>
  </si>
  <si>
    <t>Dental and maxillofacial technology</t>
  </si>
  <si>
    <t>Drug Delivery</t>
  </si>
  <si>
    <t xml:space="preserve">Infection Control </t>
  </si>
  <si>
    <t>Surgical Instruments (reusable) n.e.c.</t>
  </si>
  <si>
    <t>Single use technology n.e.c.</t>
  </si>
  <si>
    <t>Re-usable diagnostic or analytic equipment n.e.c.</t>
  </si>
  <si>
    <t>Implantable devices n.e.c.</t>
  </si>
  <si>
    <t>Mobility Access</t>
  </si>
  <si>
    <t>Hospital hardware including ambulatory</t>
  </si>
  <si>
    <t>Digital health</t>
  </si>
  <si>
    <t>Segments that decreased turnover</t>
  </si>
  <si>
    <t>Segments that increased turnover</t>
  </si>
  <si>
    <t>Top 5 by employment</t>
  </si>
  <si>
    <t>Top 30 Medtech</t>
  </si>
  <si>
    <t>Non-Top 30</t>
  </si>
  <si>
    <t>% Top 30</t>
  </si>
  <si>
    <t>Turnover (2017 £)</t>
  </si>
  <si>
    <t>Top 5 by turnover</t>
  </si>
  <si>
    <t xml:space="preserve">Hospital information systems </t>
  </si>
  <si>
    <t>GP information systems</t>
  </si>
  <si>
    <t>Social Alarms/Communications devices//bed-nurse call</t>
  </si>
  <si>
    <t>Personal medical records</t>
  </si>
  <si>
    <t xml:space="preserve">Telemed (medical monitoring) and telediag </t>
  </si>
  <si>
    <t>E-health – data analytics</t>
  </si>
  <si>
    <t xml:space="preserve">Digital Medical Electronics </t>
  </si>
  <si>
    <t>Professional Mobile health devices</t>
  </si>
  <si>
    <t>Professional Mobile health services/apps</t>
  </si>
  <si>
    <t>Consumer Mobile health devices</t>
  </si>
  <si>
    <t>Consumer Mobile health services/apps</t>
  </si>
  <si>
    <t>No of sites</t>
  </si>
  <si>
    <t>North East</t>
  </si>
  <si>
    <t>North West</t>
  </si>
  <si>
    <t>Yorkshire and The Humber</t>
  </si>
  <si>
    <t>East Midlands</t>
  </si>
  <si>
    <t>West Midlands</t>
  </si>
  <si>
    <t>East of England</t>
  </si>
  <si>
    <t>London</t>
  </si>
  <si>
    <t>South East</t>
  </si>
  <si>
    <t>South West</t>
  </si>
  <si>
    <t>Wales</t>
  </si>
  <si>
    <t>Scotland</t>
  </si>
  <si>
    <t>Northern Ireland</t>
  </si>
  <si>
    <t>Total</t>
  </si>
  <si>
    <t>Change in employment by sector and region - 2009 to 2017</t>
  </si>
  <si>
    <t>Change 2009 to 2017</t>
  </si>
  <si>
    <t>Relative contribution of life science industry employment to total employment in region</t>
  </si>
  <si>
    <t>Med Tech Service &amp; supply</t>
  </si>
  <si>
    <t>Med Tech core</t>
  </si>
  <si>
    <t>Biopharma Service &amp; Supply</t>
  </si>
  <si>
    <t>Biopharma core</t>
  </si>
  <si>
    <t>Number of Sites</t>
  </si>
  <si>
    <t>Sector</t>
  </si>
  <si>
    <t>Turnover £bn</t>
  </si>
  <si>
    <t xml:space="preserve">Employment </t>
  </si>
  <si>
    <t>Back to Index</t>
  </si>
  <si>
    <t>Med tech core inc. digital health</t>
  </si>
  <si>
    <t>NE</t>
  </si>
  <si>
    <t>NW</t>
  </si>
  <si>
    <t>Y&amp;H</t>
  </si>
  <si>
    <t>East Of England</t>
  </si>
  <si>
    <t>NI</t>
  </si>
  <si>
    <t>Absolute change in all employment 2009 to 2017</t>
  </si>
  <si>
    <t>Absolute change in life science industry employment 2009 to 2017</t>
  </si>
  <si>
    <t>Totals</t>
  </si>
  <si>
    <t>% change</t>
  </si>
  <si>
    <t>R&amp;D only sites</t>
  </si>
  <si>
    <t>Manu only sites</t>
  </si>
  <si>
    <t>Sales and Service only sites</t>
  </si>
  <si>
    <t>Region</t>
  </si>
  <si>
    <t>R &amp; D only site employment</t>
  </si>
  <si>
    <t>Manu only sites employment</t>
  </si>
  <si>
    <t>Sales and Service only sites employment</t>
  </si>
  <si>
    <t>R&amp;D</t>
  </si>
  <si>
    <t>Manu</t>
  </si>
  <si>
    <t>Sales &amp; service</t>
  </si>
  <si>
    <t>Change in employment by Site Activity</t>
  </si>
  <si>
    <t>Change in Employment for Biopharma core  2009 to 2017</t>
  </si>
  <si>
    <t>Biopharma core change in  employment by site type 2009 to 2017</t>
  </si>
  <si>
    <t>Change in Employment for Biopharma service &amp; supply  2009 to 2017</t>
  </si>
  <si>
    <t>Change in Employment for Medtech core  2009 to 2017</t>
  </si>
  <si>
    <t>Biopharma service &amp; supply change in  employment by site type 2009 to 2017</t>
  </si>
  <si>
    <t>Medtech core change in  employment by site type 2009 to 2017</t>
  </si>
  <si>
    <t>Change in Employment for Medtech service &amp; supply  2009 to 2017</t>
  </si>
  <si>
    <t>Overall change in Employment in life sciences</t>
  </si>
  <si>
    <t>Change in employment relative to total employment in region</t>
  </si>
  <si>
    <t>Sector Mix change</t>
  </si>
  <si>
    <t>Site Activity change</t>
  </si>
  <si>
    <t>Increase of 1,515 the 6th largest regional increase</t>
  </si>
  <si>
    <t>0.09% increase is 5th largest</t>
  </si>
  <si>
    <t>Majority of change (71%) in Medtech Service &amp; Supply</t>
  </si>
  <si>
    <t>Large increase in sales &amp; service site employment in Medtech supply chain sector. Moderate decrease in sales &amp; service employment in Medtech core sector</t>
  </si>
  <si>
    <t>Increase of 1,598 the 5th largest regional increase</t>
  </si>
  <si>
    <t>Small decrease (0.01%)</t>
  </si>
  <si>
    <t>Large decrease in Biopharma (2,028) offset by 3,626 increase in all other sectors particularly Medtech core</t>
  </si>
  <si>
    <t>Significant falls in Biopharma core activities except manufacturing, and in Biopharma supply chain manufacturing. These compensated by increases in Medtech sector across R&amp;D, manufacturing and sales &amp; service</t>
  </si>
  <si>
    <t>Increase of 3,730 the 3rd largest regional increase</t>
  </si>
  <si>
    <t>0.11% increase is the largest</t>
  </si>
  <si>
    <t>Increase in Medtech core employment accounts for 90% of increase</t>
  </si>
  <si>
    <t>Relatively static employment</t>
  </si>
  <si>
    <t>Decrease (0.04%)</t>
  </si>
  <si>
    <t>Decrease of 2,307 is the largest regional decrease</t>
  </si>
  <si>
    <t>Decreases across in sector, largest in core Medtech</t>
  </si>
  <si>
    <t>Increase of 6,244 is the largest regional increase</t>
  </si>
  <si>
    <t>Increase (0.09%) is the 4th largest</t>
  </si>
  <si>
    <t>Increases in all sectors accept Medtech supply chain. Biopharma core accounts for 59% of increase</t>
  </si>
  <si>
    <t>Increase of 4,883 is the 2nd largest regional increase</t>
  </si>
  <si>
    <t>Small increases (0.01%)</t>
  </si>
  <si>
    <t>Similarly increases for all sectors</t>
  </si>
  <si>
    <t>Sales &amp; service activity for all sectors is major cause of increases with moderate increase in Medtech sector R&amp;D</t>
  </si>
  <si>
    <t>Decrease if 1,380 is the 2nd largest regional decrease</t>
  </si>
  <si>
    <t>Decrease (0.17%) is largest change</t>
  </si>
  <si>
    <t>Major decrease in Biopharma core is partly offset by increase in Medtech core and Medtech supply chain</t>
  </si>
  <si>
    <t>Decrease (0.05%) is the 3rd largest decrease</t>
  </si>
  <si>
    <t>Increase in all activities in Biopharma supply chain offsets significant fall in Medtech core manufacturing</t>
  </si>
  <si>
    <t>Increase of 2,280 is 4th largest regional increase</t>
  </si>
  <si>
    <t>Increase (0.11%) is the 2nd largest</t>
  </si>
  <si>
    <t>Increase in Medtech core account for 55% of increase</t>
  </si>
  <si>
    <t>Increase in Medtech core are across all activities and in Medtech supply chain sales &amp; service</t>
  </si>
  <si>
    <t>Small decrease (0.03%)</t>
  </si>
  <si>
    <t>Increase in Biopharma supply chain R&amp;D and manufacturing offsets fall in Medtech sales &amp; service</t>
  </si>
  <si>
    <t>Increase of 1,228 is 7th largest regional increase</t>
  </si>
  <si>
    <t>Increase of 0.1% is 3rd largest</t>
  </si>
  <si>
    <t>Increases in Biopharma supply chain sales &amp; service, and core Medtech R&amp;D and manufacturing offset falls in core Biopharma manufacturing</t>
  </si>
  <si>
    <t>Total sector employment</t>
  </si>
  <si>
    <t>SME Employment</t>
  </si>
  <si>
    <t>SME Employment %</t>
  </si>
  <si>
    <t>Top 5</t>
  </si>
  <si>
    <t>Top 5 segments</t>
  </si>
  <si>
    <t>Clinical Research Organisation</t>
  </si>
  <si>
    <t>Contract Manufacturing/Research Organisation</t>
  </si>
  <si>
    <t>Contract Formulation Manufacturing</t>
  </si>
  <si>
    <t>Assay developer</t>
  </si>
  <si>
    <t>Analytical Services</t>
  </si>
  <si>
    <t>Formulation/Drug delivery specialist</t>
  </si>
  <si>
    <t>Reagent, Equipment and consumables supplier</t>
  </si>
  <si>
    <t>Regulatory Expertise</t>
  </si>
  <si>
    <t>Patent and Legal specialist</t>
  </si>
  <si>
    <t>Logistics and Packaging</t>
  </si>
  <si>
    <t>Information systems specialists</t>
  </si>
  <si>
    <t>Tissue and Biomass</t>
  </si>
  <si>
    <t>Market Analysis/Information Consultants/Communications/Specialist consultants</t>
  </si>
  <si>
    <t>Contract design</t>
  </si>
  <si>
    <t>Training</t>
  </si>
  <si>
    <t>Recruitment</t>
  </si>
  <si>
    <t>Investment Companies</t>
  </si>
  <si>
    <t>Healthcare service provider</t>
  </si>
  <si>
    <t>Top 3 % total</t>
  </si>
  <si>
    <t>Life science industry employment</t>
  </si>
  <si>
    <t>% change of regional life science employment</t>
  </si>
  <si>
    <t>Total change in employment</t>
  </si>
  <si>
    <t>Change in no. of sites by sector and region - 2009 to 2017</t>
  </si>
  <si>
    <t>Core Medtech Employment and Turnover</t>
  </si>
  <si>
    <t>Single use technology</t>
  </si>
  <si>
    <t>Re-usable diagnostic or analytic equipment</t>
  </si>
  <si>
    <t>Surgical Instruments (reusable)</t>
  </si>
  <si>
    <t>Change in employment 2009 to 2017</t>
  </si>
  <si>
    <t>Biopharma CMO/RO</t>
  </si>
  <si>
    <t>Biopharma Service &amp; Supply employment</t>
  </si>
  <si>
    <t>Medtech Service &amp; Supply employment</t>
  </si>
  <si>
    <t>% of Total</t>
  </si>
  <si>
    <t>Biopharma Contract Manufacturing/Research Organisation</t>
  </si>
  <si>
    <t>Biopharma Reagent, Equipment and consumables supplier</t>
  </si>
  <si>
    <t>Significant increase in Medtech core manufacturing is major change offsetting a fall in R&amp;D in Biopharma service &amp; supply</t>
  </si>
  <si>
    <t>Decrease in Biopharma core offsite by increase in Medtech core</t>
  </si>
  <si>
    <t>Largest increase is in Biopharma core R&amp;D with all other sectors showing increases in R&amp;D, manufacturing and sales &amp; service accept Medtech supply chain where R&amp;D and manufacturing fell</t>
  </si>
  <si>
    <t>Increase in Biopharma service &amp; supply offsets fall in Medtech core</t>
  </si>
  <si>
    <t>Significant fall in Biopharma R&amp;D and manufacturing, also in Medtech supply chain manufacturing. These offsite by large increases in Medtech core R&amp;D and manufacturing and Biopharma supply sales &amp; service activity</t>
  </si>
  <si>
    <t>Significant increase in Biopharma supply chain offsets fall in Biopharma core</t>
  </si>
  <si>
    <t>Total Employment by site Activity</t>
  </si>
  <si>
    <t>Manufacturing</t>
  </si>
  <si>
    <t>Sales &amp; Service (will include HQ)</t>
  </si>
  <si>
    <t>Annual Data for Core Biopharma</t>
  </si>
  <si>
    <t>Annual Data for Core Medtech</t>
  </si>
  <si>
    <t>Annual Data for Biopharma Service &amp; Supply</t>
  </si>
  <si>
    <t>Turnover £'000 (2017 prices)</t>
  </si>
  <si>
    <t>Annual Data for Medtech Service &amp; Supply</t>
  </si>
  <si>
    <t>Turnover £bn (2017 prices)</t>
  </si>
  <si>
    <t>Annual Data for Digital Health segment</t>
  </si>
  <si>
    <t>Total Change</t>
  </si>
  <si>
    <t>2009 v 2017</t>
  </si>
  <si>
    <t>% Change</t>
  </si>
  <si>
    <t>SME Employment % of sector</t>
  </si>
  <si>
    <t>£'000 (2017 prices)</t>
  </si>
  <si>
    <t>Biopharma Service &amp; Supply turnover (£bn 2017 prices)</t>
  </si>
  <si>
    <t>Medtech Service &amp; Supply turnover (£bn 2017 prices)</t>
  </si>
  <si>
    <t>Medtech Service &amp; Supply segments turnover</t>
  </si>
  <si>
    <t>Medtech Service &amp; Supply segments employment</t>
  </si>
  <si>
    <t>Biopharma Service &amp; Supply segments employment</t>
  </si>
  <si>
    <t>Biopharma Service &amp; Supply segments turnover</t>
  </si>
  <si>
    <t>Total Life Science Employment by Region</t>
  </si>
  <si>
    <t xml:space="preserve">Total UK public and private employment by region </t>
  </si>
  <si>
    <r>
      <t>Based on comparing with H100 Regional labour market, release 14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 xml:space="preserve"> August 2018</t>
    </r>
  </si>
  <si>
    <t>Core Biopharma Employment</t>
  </si>
  <si>
    <t>Core Medtech Employment</t>
  </si>
  <si>
    <t>Biopharma Service &amp; Supply Employment</t>
  </si>
  <si>
    <t>Medtech Service &amp; Supply Employment</t>
  </si>
  <si>
    <t>Comparison of employment, turnover and number of Sites for the  four life science industry sectors -2009</t>
  </si>
  <si>
    <t>Comparison of employment, turnover and number of Sites for the  four life science industry sectors - 2009 v 2017</t>
  </si>
  <si>
    <t>Life Science industry turnover 2009 to 2017 by sector</t>
  </si>
  <si>
    <t>Life Science industry employment 2009 to 2017 by sector</t>
  </si>
  <si>
    <t>Top 5 segments for the industry by employment, turnover and number of sites - 2009 v 2017</t>
  </si>
  <si>
    <t>Largest increases and decreases in employment by segment - 2009 v 2017</t>
  </si>
  <si>
    <t>Employment in SMEs by sector</t>
  </si>
  <si>
    <t>Summary of major changes in employment by regions - 2009 v 2017</t>
  </si>
  <si>
    <t>Change in employment 2009 v 2017 by sector and by region including relative to total employment change in a region</t>
  </si>
  <si>
    <t>Total change in employment 2009 v 2017 for regions by sector including analysis by site activity (R&amp;D, manufacturing and service &amp; supply sites)</t>
  </si>
  <si>
    <t>Turnover  by year for segments within core Medtech sector</t>
  </si>
  <si>
    <t>Employment by year for segments within core Medtech sector including analysis of Top 30 global companies</t>
  </si>
  <si>
    <t>Turnover, employment and number of sites by year for sub-segments within Digital health - 2009 to 2017</t>
  </si>
  <si>
    <t>Turnover and employment by year for the Biopharma and Medtech service &amp; supply sectors including segments</t>
  </si>
  <si>
    <t>Life Science industry turnover</t>
  </si>
  <si>
    <t>Employment and number of sites by site activity (R&amp;D, manufacturing, sales &amp; service) - 2009 to 2017 - by sector</t>
  </si>
  <si>
    <t>Significant decrease (0.14%)</t>
  </si>
  <si>
    <t>Significant falls in core Medtech manufacturing and Medtech supply chain R&amp;D and manufacturing</t>
  </si>
  <si>
    <t>Large decrease in all Biopharma core activities and in Biopharma supply chain sales &amp; service partially offset by increases in Medtech core and supply chain activities in manufacturing and sales &amp; services</t>
  </si>
  <si>
    <t>Turnover and employment by year for segments within core Biopharma sector including analysis of Top 25 global pharma</t>
  </si>
  <si>
    <t>Index to Tabs</t>
  </si>
  <si>
    <t>Link</t>
  </si>
  <si>
    <t>Overview of 2009</t>
  </si>
  <si>
    <t>Overview of 2017</t>
  </si>
  <si>
    <t>Industry Turnover</t>
  </si>
  <si>
    <t>Industry Employment</t>
  </si>
  <si>
    <t>Top Segments</t>
  </si>
  <si>
    <t>Segments</t>
  </si>
  <si>
    <t>Industry by activity</t>
  </si>
  <si>
    <t>SMEs</t>
  </si>
  <si>
    <t>Regions Summary</t>
  </si>
  <si>
    <t>Regions overview</t>
  </si>
  <si>
    <t>Regions Data</t>
  </si>
  <si>
    <t>Regions Detail</t>
  </si>
  <si>
    <t>Biopharma segments</t>
  </si>
  <si>
    <t>Medtech segments turnover</t>
  </si>
  <si>
    <t>Service &amp; Supply</t>
  </si>
  <si>
    <t>Annual data 2009 to 2017 for industry &amp; sectors - employment, turnover and sites</t>
  </si>
  <si>
    <t>Annual Data for Life Science Industry</t>
  </si>
  <si>
    <t>Industry &amp; Sector annual data</t>
  </si>
  <si>
    <t>Top 4 % total all increases</t>
  </si>
  <si>
    <t>Total employment</t>
  </si>
  <si>
    <t>Total turnover</t>
  </si>
  <si>
    <t>London, SE and E of England</t>
  </si>
  <si>
    <t>Rest of UK</t>
  </si>
  <si>
    <t>Total Life Science Sites by Region</t>
  </si>
  <si>
    <t>Tables of annual employment and sites by region by sector for all years 2009 to 2017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</si>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</sst>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_);_(* \(#,##0\);_(* &quot;-&quot;??_);_(@_)"/>
    <numFmt numFmtId="168" formatCode="[$-1010409]###,###"/>
    <numFmt numFmtId="169" formatCode="[$-1010409]###,###.0"/>
    <numFmt numFmtId="170" formatCode="_(* #,##0.0_);_(* \(#,##0.0\);_(* &quot;-&quot;??_);_(@_)"/>
    <numFmt numFmtId="171" formatCode="_-* #,##0.0_-;\-* #,##0.0_-;_-* &quot;-&quot;??_-;_-@_-"/>
    <numFmt numFmtId="172" formatCode="0.0"/>
    <numFmt numFmtId="173" formatCode="_(* #,##0.000_);_(* \(#,##0.000\);_(* &quot;-&quot;??_);_(@_)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sz val="11"/>
      <color theme="1"/>
      <name val="Calibri"/>
      <family val="2"/>
    </font>
    <font>
      <sz val="12"/>
      <color rgb="FFFFFFFF"/>
      <name val="Calibri"/>
      <family val="2"/>
    </font>
    <font>
      <sz val="9"/>
      <color rgb="FF666666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Calibri"/>
      <family val="2"/>
      <scheme val="minor"/>
    </font>
    <font>
      <b/>
      <sz val="16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BBB59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273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7" tint="-0.499984740745262"/>
        <bgColor rgb="FF000000"/>
      </patternFill>
    </fill>
    <fill>
      <patternFill patternType="solid">
        <fgColor theme="3" tint="0.39997558519241921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wrapText="1"/>
    </xf>
    <xf numFmtId="9" fontId="1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/>
  </cellStyleXfs>
  <cellXfs count="169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0" fillId="0" borderId="2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/>
    <xf numFmtId="0" fontId="2" fillId="0" borderId="0" xfId="0" quotePrefix="1" applyFont="1" applyAlignment="1">
      <alignment horizontal="left"/>
    </xf>
    <xf numFmtId="9" fontId="0" fillId="0" borderId="0" xfId="2" applyFont="1"/>
    <xf numFmtId="0" fontId="0" fillId="0" borderId="1" xfId="0" applyFill="1" applyBorder="1"/>
    <xf numFmtId="0" fontId="0" fillId="0" borderId="3" xfId="0" applyFill="1" applyBorder="1"/>
    <xf numFmtId="166" fontId="0" fillId="0" borderId="0" xfId="2" applyNumberFormat="1" applyFont="1"/>
    <xf numFmtId="10" fontId="0" fillId="0" borderId="0" xfId="2" applyNumberFormat="1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167" fontId="0" fillId="0" borderId="1" xfId="1" applyNumberFormat="1" applyFont="1" applyBorder="1" applyAlignment="1">
      <alignment horizontal="center"/>
    </xf>
    <xf numFmtId="0" fontId="6" fillId="0" borderId="0" xfId="0" quotePrefix="1" applyFont="1" applyAlignment="1">
      <alignment horizontal="left" vertical="top"/>
    </xf>
    <xf numFmtId="165" fontId="3" fillId="0" borderId="0" xfId="1" applyNumberFormat="1" applyFont="1" applyAlignment="1">
      <alignment vertical="center"/>
    </xf>
    <xf numFmtId="0" fontId="6" fillId="0" borderId="0" xfId="0" quotePrefix="1" applyFont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Fill="1" applyBorder="1"/>
    <xf numFmtId="165" fontId="0" fillId="0" borderId="4" xfId="0" applyNumberFormat="1" applyBorder="1" applyAlignment="1">
      <alignment horizontal="left"/>
    </xf>
    <xf numFmtId="165" fontId="0" fillId="0" borderId="1" xfId="0" applyNumberFormat="1" applyBorder="1" applyAlignment="1">
      <alignment horizontal="left"/>
    </xf>
    <xf numFmtId="0" fontId="0" fillId="0" borderId="0" xfId="0" applyAlignment="1"/>
    <xf numFmtId="0" fontId="0" fillId="0" borderId="1" xfId="0" applyBorder="1"/>
    <xf numFmtId="167" fontId="0" fillId="0" borderId="1" xfId="1" applyNumberFormat="1" applyFont="1" applyBorder="1"/>
    <xf numFmtId="166" fontId="0" fillId="0" borderId="1" xfId="2" applyNumberFormat="1" applyFont="1" applyBorder="1"/>
    <xf numFmtId="0" fontId="3" fillId="0" borderId="0" xfId="0" applyFont="1" applyAlignment="1">
      <alignment vertical="center"/>
    </xf>
    <xf numFmtId="0" fontId="6" fillId="0" borderId="0" xfId="0" quotePrefix="1" applyFont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0" fontId="0" fillId="0" borderId="1" xfId="0" applyNumberFormat="1" applyBorder="1"/>
    <xf numFmtId="0" fontId="7" fillId="0" borderId="0" xfId="3">
      <alignment wrapText="1"/>
    </xf>
    <xf numFmtId="168" fontId="8" fillId="0" borderId="5" xfId="3" applyNumberFormat="1" applyFont="1" applyFill="1" applyBorder="1" applyAlignment="1">
      <alignment vertical="top" wrapText="1"/>
    </xf>
    <xf numFmtId="43" fontId="7" fillId="0" borderId="0" xfId="3" applyNumberFormat="1">
      <alignment wrapText="1"/>
    </xf>
    <xf numFmtId="168" fontId="10" fillId="0" borderId="5" xfId="3" applyNumberFormat="1" applyFont="1" applyFill="1" applyBorder="1" applyAlignment="1">
      <alignment horizontal="center" vertical="top" wrapText="1"/>
    </xf>
    <xf numFmtId="168" fontId="10" fillId="0" borderId="5" xfId="3" applyNumberFormat="1" applyFont="1" applyFill="1" applyBorder="1" applyAlignment="1">
      <alignment horizontal="center" vertical="center" wrapText="1"/>
    </xf>
    <xf numFmtId="169" fontId="8" fillId="0" borderId="5" xfId="3" applyNumberFormat="1" applyFont="1" applyFill="1" applyBorder="1" applyAlignment="1">
      <alignment vertical="top" wrapText="1"/>
    </xf>
    <xf numFmtId="43" fontId="0" fillId="0" borderId="0" xfId="0" applyNumberFormat="1"/>
    <xf numFmtId="168" fontId="7" fillId="0" borderId="0" xfId="3" applyNumberFormat="1">
      <alignment wrapText="1"/>
    </xf>
    <xf numFmtId="0" fontId="11" fillId="0" borderId="0" xfId="6" applyAlignment="1">
      <alignment vertical="center"/>
    </xf>
    <xf numFmtId="0" fontId="12" fillId="9" borderId="0" xfId="0" applyFont="1" applyFill="1" applyAlignment="1">
      <alignment horizontal="justify" vertical="center"/>
    </xf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left" vertical="top"/>
    </xf>
    <xf numFmtId="167" fontId="0" fillId="0" borderId="0" xfId="0" applyNumberFormat="1"/>
    <xf numFmtId="0" fontId="0" fillId="0" borderId="1" xfId="0" applyBorder="1" applyAlignment="1">
      <alignment horizontal="left" vertical="center"/>
    </xf>
    <xf numFmtId="0" fontId="9" fillId="0" borderId="0" xfId="7"/>
    <xf numFmtId="0" fontId="9" fillId="0" borderId="1" xfId="7" applyBorder="1" applyAlignment="1">
      <alignment horizontal="center"/>
    </xf>
    <xf numFmtId="0" fontId="6" fillId="0" borderId="0" xfId="7" quotePrefix="1" applyFont="1" applyAlignment="1">
      <alignment horizontal="left" vertical="top"/>
    </xf>
    <xf numFmtId="3" fontId="3" fillId="0" borderId="0" xfId="7" applyNumberFormat="1" applyFont="1" applyAlignment="1">
      <alignment vertical="center"/>
    </xf>
    <xf numFmtId="0" fontId="9" fillId="0" borderId="2" xfId="7" applyBorder="1"/>
    <xf numFmtId="3" fontId="9" fillId="0" borderId="0" xfId="7" applyNumberFormat="1"/>
    <xf numFmtId="0" fontId="9" fillId="0" borderId="0" xfId="7" applyAlignment="1"/>
    <xf numFmtId="0" fontId="9" fillId="0" borderId="1" xfId="7" applyBorder="1" applyAlignment="1">
      <alignment horizontal="center" vertical="center"/>
    </xf>
    <xf numFmtId="0" fontId="9" fillId="0" borderId="1" xfId="7" applyBorder="1" applyAlignment="1">
      <alignment horizontal="center" vertical="center" wrapText="1"/>
    </xf>
    <xf numFmtId="0" fontId="9" fillId="0" borderId="1" xfId="7" applyBorder="1" applyAlignment="1">
      <alignment horizontal="left" vertical="center"/>
    </xf>
    <xf numFmtId="167" fontId="9" fillId="0" borderId="1" xfId="1" applyNumberFormat="1" applyFont="1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13" fillId="14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Fill="1" applyBorder="1" applyAlignment="1">
      <alignment horizontal="right"/>
    </xf>
    <xf numFmtId="166" fontId="0" fillId="0" borderId="1" xfId="0" applyNumberFormat="1" applyBorder="1"/>
    <xf numFmtId="167" fontId="0" fillId="0" borderId="1" xfId="1" applyNumberFormat="1" applyFont="1" applyBorder="1" applyAlignment="1">
      <alignment horizontal="right"/>
    </xf>
    <xf numFmtId="0" fontId="0" fillId="0" borderId="8" xfId="0" applyFill="1" applyBorder="1" applyAlignment="1">
      <alignment horizontal="right"/>
    </xf>
    <xf numFmtId="164" fontId="0" fillId="0" borderId="0" xfId="0" applyNumberFormat="1"/>
    <xf numFmtId="9" fontId="0" fillId="0" borderId="1" xfId="2" applyFont="1" applyBorder="1"/>
    <xf numFmtId="0" fontId="0" fillId="0" borderId="0" xfId="0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5" fontId="0" fillId="0" borderId="8" xfId="0" applyNumberFormat="1" applyFill="1" applyBorder="1" applyAlignment="1">
      <alignment horizontal="right"/>
    </xf>
    <xf numFmtId="164" fontId="0" fillId="0" borderId="1" xfId="1" applyFont="1" applyBorder="1"/>
    <xf numFmtId="0" fontId="5" fillId="16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9" fillId="0" borderId="1" xfId="7" applyBorder="1"/>
    <xf numFmtId="0" fontId="0" fillId="0" borderId="4" xfId="0" applyBorder="1" applyAlignment="1">
      <alignment horizontal="center"/>
    </xf>
    <xf numFmtId="167" fontId="0" fillId="0" borderId="1" xfId="0" applyNumberFormat="1" applyBorder="1"/>
    <xf numFmtId="166" fontId="7" fillId="0" borderId="0" xfId="2" applyNumberFormat="1" applyFont="1" applyAlignment="1">
      <alignment wrapText="1"/>
    </xf>
    <xf numFmtId="0" fontId="9" fillId="0" borderId="1" xfId="7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9" fillId="0" borderId="4" xfId="7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15" fillId="0" borderId="1" xfId="0" applyFont="1" applyBorder="1" applyAlignment="1">
      <alignment vertical="center" wrapText="1"/>
    </xf>
    <xf numFmtId="167" fontId="0" fillId="0" borderId="7" xfId="1" applyNumberFormat="1" applyFont="1" applyBorder="1" applyAlignment="1">
      <alignment vertical="center"/>
    </xf>
    <xf numFmtId="167" fontId="0" fillId="0" borderId="1" xfId="1" applyNumberFormat="1" applyFont="1" applyBorder="1" applyAlignment="1">
      <alignment vertical="center"/>
    </xf>
    <xf numFmtId="164" fontId="0" fillId="0" borderId="1" xfId="1" applyFont="1" applyBorder="1" applyAlignment="1">
      <alignment horizontal="center" vertical="center"/>
    </xf>
    <xf numFmtId="167" fontId="15" fillId="0" borderId="1" xfId="0" applyNumberFormat="1" applyFont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/>
    <xf numFmtId="0" fontId="0" fillId="0" borderId="3" xfId="0" applyFill="1" applyBorder="1" applyAlignment="1">
      <alignment horizontal="right" vertical="center"/>
    </xf>
    <xf numFmtId="167" fontId="0" fillId="0" borderId="0" xfId="1" applyNumberFormat="1" applyFont="1"/>
    <xf numFmtId="165" fontId="0" fillId="0" borderId="0" xfId="0" applyNumberFormat="1" applyFill="1" applyBorder="1" applyAlignment="1">
      <alignment horizontal="right"/>
    </xf>
    <xf numFmtId="170" fontId="0" fillId="0" borderId="1" xfId="0" applyNumberFormat="1" applyBorder="1"/>
    <xf numFmtId="171" fontId="0" fillId="0" borderId="1" xfId="0" applyNumberFormat="1" applyBorder="1"/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11" fillId="0" borderId="0" xfId="6" applyFill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18" fillId="0" borderId="0" xfId="0" applyFont="1" applyAlignment="1">
      <alignment horizontal="center"/>
    </xf>
    <xf numFmtId="0" fontId="12" fillId="9" borderId="1" xfId="0" applyFont="1" applyFill="1" applyBorder="1" applyAlignment="1">
      <alignment horizontal="justify" vertical="center"/>
    </xf>
    <xf numFmtId="0" fontId="11" fillId="0" borderId="1" xfId="6" quotePrefix="1" applyFill="1" applyBorder="1" applyAlignment="1">
      <alignment horizontal="center" vertical="center"/>
    </xf>
    <xf numFmtId="0" fontId="11" fillId="0" borderId="1" xfId="6" quotePrefix="1" applyBorder="1" applyAlignment="1">
      <alignment horizontal="center" vertical="center"/>
    </xf>
    <xf numFmtId="0" fontId="11" fillId="0" borderId="1" xfId="6" applyBorder="1" applyAlignment="1">
      <alignment horizontal="center" vertical="center"/>
    </xf>
    <xf numFmtId="0" fontId="0" fillId="9" borderId="1" xfId="0" applyFill="1" applyBorder="1" applyAlignment="1">
      <alignment vertical="center" wrapText="1"/>
    </xf>
    <xf numFmtId="164" fontId="0" fillId="0" borderId="1" xfId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43" fontId="0" fillId="0" borderId="1" xfId="0" applyNumberFormat="1" applyBorder="1"/>
    <xf numFmtId="167" fontId="0" fillId="0" borderId="1" xfId="2" applyNumberFormat="1" applyFont="1" applyBorder="1"/>
    <xf numFmtId="0" fontId="0" fillId="0" borderId="1" xfId="0" applyBorder="1" applyAlignment="1">
      <alignment horizontal="center"/>
    </xf>
    <xf numFmtId="0" fontId="6" fillId="0" borderId="0" xfId="0" quotePrefix="1" applyFont="1" applyAlignment="1">
      <alignment horizontal="left" vertical="top"/>
    </xf>
    <xf numFmtId="172" fontId="0" fillId="0" borderId="1" xfId="0" applyNumberFormat="1" applyBorder="1"/>
    <xf numFmtId="165" fontId="0" fillId="0" borderId="8" xfId="0" applyNumberFormat="1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170" fontId="0" fillId="0" borderId="0" xfId="0" applyNumberFormat="1"/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/>
    <xf numFmtId="167" fontId="0" fillId="0" borderId="0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73" fontId="0" fillId="0" borderId="0" xfId="0" applyNumberFormat="1"/>
    <xf numFmtId="167" fontId="6" fillId="0" borderId="0" xfId="1" quotePrefix="1" applyNumberFormat="1" applyFont="1" applyFill="1" applyAlignment="1">
      <alignment horizontal="right"/>
    </xf>
    <xf numFmtId="167" fontId="3" fillId="0" borderId="0" xfId="1" applyNumberFormat="1" applyFont="1" applyFill="1" applyAlignment="1">
      <alignment vertical="center"/>
    </xf>
    <xf numFmtId="0" fontId="0" fillId="0" borderId="8" xfId="0" applyFill="1" applyBorder="1"/>
    <xf numFmtId="172" fontId="0" fillId="0" borderId="8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1" xfId="7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4" fillId="0" borderId="9" xfId="0" quotePrefix="1" applyNumberFormat="1" applyFont="1" applyFill="1" applyBorder="1" applyAlignment="1">
      <alignment horizontal="center"/>
    </xf>
    <xf numFmtId="0" fontId="9" fillId="0" borderId="2" xfId="7" applyBorder="1" applyAlignment="1">
      <alignment horizontal="center"/>
    </xf>
    <xf numFmtId="0" fontId="9" fillId="0" borderId="6" xfId="7" applyBorder="1" applyAlignment="1">
      <alignment horizontal="center"/>
    </xf>
    <xf numFmtId="0" fontId="9" fillId="0" borderId="7" xfId="7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quotePrefix="1" applyFont="1" applyAlignment="1">
      <alignment horizontal="left" vertical="top"/>
    </xf>
    <xf numFmtId="0" fontId="0" fillId="0" borderId="0" xfId="0" applyAlignment="1"/>
    <xf numFmtId="0" fontId="0" fillId="0" borderId="6" xfId="0" applyBorder="1" applyAlignment="1">
      <alignment horizontal="center"/>
    </xf>
  </cellXfs>
  <cellStyles count="8">
    <cellStyle name="Comma" xfId="1" builtinId="3"/>
    <cellStyle name="Comma [0] 2" xfId="5" xr:uid="{BFF780D7-77B1-9849-921B-63CBD6D2E782}"/>
    <cellStyle name="Hyperlink" xfId="6" builtinId="8"/>
    <cellStyle name="Normal" xfId="0" builtinId="0"/>
    <cellStyle name="Normal 2" xfId="3" xr:uid="{D8F8AE45-ADC7-B74E-8598-1F181C870065}"/>
    <cellStyle name="Normal 3" xfId="7" xr:uid="{76184CFD-6593-424C-9F90-F2071864B4FB}"/>
    <cellStyle name="Percent" xfId="2" builtinId="5"/>
    <cellStyle name="Percent 7 2 2" xfId="4" xr:uid="{E3F29688-4BD5-C34A-A7EE-6A61171F2F1C}"/>
  </cellStyles>
  <dxfs count="9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72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Employment</a:t>
            </a:r>
          </a:p>
          <a:p>
            <a:pPr>
              <a:defRPr sz="3200"/>
            </a:pPr>
            <a:r>
              <a:rPr lang="en-US" sz="2000"/>
              <a:t>(thousands)</a:t>
            </a:r>
          </a:p>
        </c:rich>
      </c:tx>
      <c:layout>
        <c:manualLayout>
          <c:xMode val="edge"/>
          <c:yMode val="edge"/>
          <c:x val="9.2350871016816799E-2"/>
          <c:y val="7.3044856862533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6543508984454E-2"/>
          <c:y val="0.241539214568398"/>
          <c:w val="0.18723355593337501"/>
          <c:h val="0.400813639101212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5C44-C642-8EA7-DBEE89C558B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5C44-C642-8EA7-DBEE89C558B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5C44-C642-8EA7-DBEE89C558B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5C44-C642-8EA7-DBEE89C558B8}"/>
              </c:ext>
            </c:extLst>
          </c:dPt>
          <c:dLbls>
            <c:dLbl>
              <c:idx val="0"/>
              <c:layout>
                <c:manualLayout>
                  <c:x val="-5.0394503581564403E-3"/>
                  <c:y val="-3.21091076015219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44-C642-8EA7-DBEE89C558B8}"/>
                </c:ext>
              </c:extLst>
            </c:dLbl>
            <c:dLbl>
              <c:idx val="3"/>
              <c:layout>
                <c:manualLayout>
                  <c:x val="-6.4515530907574697E-3"/>
                  <c:y val="1.08697915938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4-C642-8EA7-DBEE89C558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2009'!$A$4:$A$7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 inc. digital health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2009'!$B$4:$B$7</c:f>
              <c:numCache>
                <c:formatCode>[$-1010409]###,###</c:formatCode>
                <c:ptCount val="4"/>
                <c:pt idx="0">
                  <c:v>72.153999999999996</c:v>
                </c:pt>
                <c:pt idx="1">
                  <c:v>47.466999999999999</c:v>
                </c:pt>
                <c:pt idx="2">
                  <c:v>84.716999999999999</c:v>
                </c:pt>
                <c:pt idx="3">
                  <c:v>23.516999999999999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C44-C642-8EA7-DBEE89C558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947628924006897E-2"/>
          <c:y val="0.72539321473704699"/>
          <c:w val="0.84989892871782602"/>
          <c:h val="0.15658034941542801"/>
        </c:manualLayout>
      </c:layout>
      <c:overlay val="0"/>
      <c:txPr>
        <a:bodyPr/>
        <a:lstStyle/>
        <a:p>
          <a:pPr>
            <a:defRPr sz="2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Life</a:t>
            </a:r>
            <a:r>
              <a:rPr lang="en-US" baseline="0"/>
              <a:t> Science sector and industry employment 2009-2017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Employment'!$B$5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Employment'!$C$5:$K$5</c:f>
              <c:numCache>
                <c:formatCode>_-* #,##0_-;\-* #,##0_-;_-* "-"??_-;_-@_-</c:formatCode>
                <c:ptCount val="9"/>
                <c:pt idx="0">
                  <c:v>72154</c:v>
                </c:pt>
                <c:pt idx="1">
                  <c:v>73812</c:v>
                </c:pt>
                <c:pt idx="2">
                  <c:v>71795</c:v>
                </c:pt>
                <c:pt idx="3">
                  <c:v>65627</c:v>
                </c:pt>
                <c:pt idx="4">
                  <c:v>65057</c:v>
                </c:pt>
                <c:pt idx="5">
                  <c:v>64455</c:v>
                </c:pt>
                <c:pt idx="6">
                  <c:v>65849</c:v>
                </c:pt>
                <c:pt idx="7">
                  <c:v>66472</c:v>
                </c:pt>
                <c:pt idx="8">
                  <c:v>64539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A-3648-A7B2-6467A5CADE98}"/>
            </c:ext>
          </c:extLst>
        </c:ser>
        <c:ser>
          <c:idx val="1"/>
          <c:order val="1"/>
          <c:tx>
            <c:strRef>
              <c:f>'Industry Employment'!$B$6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Employment'!$C$6:$K$6</c:f>
              <c:numCache>
                <c:formatCode>_-* #,##0_-;\-* #,##0_-;_-* "-"??_-;_-@_-</c:formatCode>
                <c:ptCount val="9"/>
                <c:pt idx="0">
                  <c:v>47467</c:v>
                </c:pt>
                <c:pt idx="1">
                  <c:v>48313</c:v>
                </c:pt>
                <c:pt idx="2">
                  <c:v>48150</c:v>
                </c:pt>
                <c:pt idx="3">
                  <c:v>48873</c:v>
                </c:pt>
                <c:pt idx="4">
                  <c:v>50556</c:v>
                </c:pt>
                <c:pt idx="5">
                  <c:v>49229</c:v>
                </c:pt>
                <c:pt idx="6">
                  <c:v>52280</c:v>
                </c:pt>
                <c:pt idx="7">
                  <c:v>54190</c:v>
                </c:pt>
                <c:pt idx="8">
                  <c:v>54029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A-3648-A7B2-6467A5CADE98}"/>
            </c:ext>
          </c:extLst>
        </c:ser>
        <c:ser>
          <c:idx val="2"/>
          <c:order val="2"/>
          <c:tx>
            <c:strRef>
              <c:f>'Industry Employment'!$B$7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Employment'!$C$7:$K$7</c:f>
              <c:numCache>
                <c:formatCode>_-* #,##0_-;\-* #,##0_-;_-* "-"??_-;_-@_-</c:formatCode>
                <c:ptCount val="9"/>
                <c:pt idx="0">
                  <c:v>84717</c:v>
                </c:pt>
                <c:pt idx="1">
                  <c:v>90878</c:v>
                </c:pt>
                <c:pt idx="2">
                  <c:v>92408</c:v>
                </c:pt>
                <c:pt idx="3">
                  <c:v>94932</c:v>
                </c:pt>
                <c:pt idx="4">
                  <c:v>95763</c:v>
                </c:pt>
                <c:pt idx="5">
                  <c:v>94873</c:v>
                </c:pt>
                <c:pt idx="6">
                  <c:v>96463</c:v>
                </c:pt>
                <c:pt idx="7">
                  <c:v>98695</c:v>
                </c:pt>
                <c:pt idx="8">
                  <c:v>98956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A-3648-A7B2-6467A5CADE98}"/>
            </c:ext>
          </c:extLst>
        </c:ser>
        <c:ser>
          <c:idx val="3"/>
          <c:order val="3"/>
          <c:tx>
            <c:strRef>
              <c:f>'Industry Employment'!$B$8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Employment'!$C$8:$K$8</c:f>
              <c:numCache>
                <c:formatCode>_-* #,##0_-;\-* #,##0_-;_-* "-"??_-;_-@_-</c:formatCode>
                <c:ptCount val="9"/>
                <c:pt idx="0">
                  <c:v>23517</c:v>
                </c:pt>
                <c:pt idx="1">
                  <c:v>25117</c:v>
                </c:pt>
                <c:pt idx="2">
                  <c:v>25634</c:v>
                </c:pt>
                <c:pt idx="3">
                  <c:v>25180</c:v>
                </c:pt>
                <c:pt idx="4">
                  <c:v>27074</c:v>
                </c:pt>
                <c:pt idx="5">
                  <c:v>27055</c:v>
                </c:pt>
                <c:pt idx="6">
                  <c:v>28371</c:v>
                </c:pt>
                <c:pt idx="7">
                  <c:v>29308</c:v>
                </c:pt>
                <c:pt idx="8">
                  <c:v>28246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A-3648-A7B2-6467A5CADE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1863247"/>
        <c:axId val="1477242639"/>
      </c:lineChart>
      <c:lineChart>
        <c:grouping val="standard"/>
        <c:varyColors val="0"/>
        <c:ser>
          <c:idx val="4"/>
          <c:order val="4"/>
          <c:tx>
            <c:strRef>
              <c:f>'Industry Employment'!$B$9</c:f>
              <c:strCache>
                <c:ptCount val="1"/>
                <c:pt idx="0">
                  <c:v>Total (All sectors)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Employment'!$C$9:$K$9</c:f>
              <c:numCache>
                <c:formatCode>_-* #,##0_-;\-* #,##0_-;_-* "-"??_-;_-@_-</c:formatCode>
                <c:ptCount val="9"/>
                <c:pt idx="0">
                  <c:v>227855</c:v>
                </c:pt>
                <c:pt idx="1">
                  <c:v>238120</c:v>
                </c:pt>
                <c:pt idx="2">
                  <c:v>237987</c:v>
                </c:pt>
                <c:pt idx="3">
                  <c:v>234612</c:v>
                </c:pt>
                <c:pt idx="4">
                  <c:v>238450</c:v>
                </c:pt>
                <c:pt idx="5">
                  <c:v>235612</c:v>
                </c:pt>
                <c:pt idx="6">
                  <c:v>242963</c:v>
                </c:pt>
                <c:pt idx="7">
                  <c:v>248665</c:v>
                </c:pt>
                <c:pt idx="8">
                  <c:v>245770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D-834A-B0E6-8F45E6549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908639"/>
        <c:axId val="1897644319"/>
      </c:lineChart>
      <c:catAx>
        <c:axId val="1481863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242639"/>
        <c:crosses val="autoZero"/>
        <c:auto val="1"/>
        <c:lblAlgn val="ctr"/>
        <c:lblOffset val="100"/>
        <c:noMultiLvlLbl val="0"/>
      </c:catAx>
      <c:valAx>
        <c:axId val="14772426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 (Sectors)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863247"/>
        <c:crosses val="autoZero"/>
        <c:crossBetween val="between"/>
      </c:valAx>
      <c:valAx>
        <c:axId val="1897644319"/>
        <c:scaling>
          <c:orientation val="minMax"/>
          <c:min val="1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  <a:r>
                  <a:rPr lang="en-US" baseline="0"/>
                  <a:t> Industry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5908639"/>
        <c:crosses val="max"/>
        <c:crossBetween val="between"/>
      </c:valAx>
      <c:catAx>
        <c:axId val="18859086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76443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Life</a:t>
            </a:r>
            <a:r>
              <a:rPr lang="en-US" baseline="0"/>
              <a:t> Science core employment - core v service &amp; supply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Employment'!$B$50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Employment'!$C$50:$K$50</c:f>
              <c:numCache>
                <c:formatCode>_-* #,##0_-;\-* #,##0_-;_-* "-"??_-;_-@_-</c:formatCode>
                <c:ptCount val="9"/>
                <c:pt idx="0">
                  <c:v>72154</c:v>
                </c:pt>
                <c:pt idx="1">
                  <c:v>73812</c:v>
                </c:pt>
                <c:pt idx="2">
                  <c:v>71795</c:v>
                </c:pt>
                <c:pt idx="3">
                  <c:v>65627</c:v>
                </c:pt>
                <c:pt idx="4">
                  <c:v>65057</c:v>
                </c:pt>
                <c:pt idx="5">
                  <c:v>64455</c:v>
                </c:pt>
                <c:pt idx="6">
                  <c:v>65849</c:v>
                </c:pt>
                <c:pt idx="7">
                  <c:v>66472</c:v>
                </c:pt>
                <c:pt idx="8">
                  <c:v>64539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2-9540-961D-151E5617E7A2}"/>
            </c:ext>
          </c:extLst>
        </c:ser>
        <c:ser>
          <c:idx val="1"/>
          <c:order val="1"/>
          <c:tx>
            <c:strRef>
              <c:f>'Industry Employment'!$B$51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Employment'!$C$51:$K$51</c:f>
              <c:numCache>
                <c:formatCode>_-* #,##0_-;\-* #,##0_-;_-* "-"??_-;_-@_-</c:formatCode>
                <c:ptCount val="9"/>
                <c:pt idx="0">
                  <c:v>84717</c:v>
                </c:pt>
                <c:pt idx="1">
                  <c:v>90878</c:v>
                </c:pt>
                <c:pt idx="2">
                  <c:v>92408</c:v>
                </c:pt>
                <c:pt idx="3">
                  <c:v>94932</c:v>
                </c:pt>
                <c:pt idx="4">
                  <c:v>95763</c:v>
                </c:pt>
                <c:pt idx="5">
                  <c:v>94873</c:v>
                </c:pt>
                <c:pt idx="6">
                  <c:v>96463</c:v>
                </c:pt>
                <c:pt idx="7">
                  <c:v>98695</c:v>
                </c:pt>
                <c:pt idx="8">
                  <c:v>98956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2-9540-961D-151E5617E7A2}"/>
            </c:ext>
          </c:extLst>
        </c:ser>
        <c:ser>
          <c:idx val="2"/>
          <c:order val="2"/>
          <c:tx>
            <c:strRef>
              <c:f>'Industry Employment'!$B$52</c:f>
              <c:strCache>
                <c:ptCount val="1"/>
                <c:pt idx="0">
                  <c:v>Total Service &amp; Supply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Employment'!$C$52:$K$52</c:f>
              <c:numCache>
                <c:formatCode>_-* #,##0_-;\-* #,##0_-;_-* "-"??_-;_-@_-</c:formatCode>
                <c:ptCount val="9"/>
                <c:pt idx="0">
                  <c:v>70984</c:v>
                </c:pt>
                <c:pt idx="1">
                  <c:v>73430</c:v>
                </c:pt>
                <c:pt idx="2">
                  <c:v>73784</c:v>
                </c:pt>
                <c:pt idx="3">
                  <c:v>74053</c:v>
                </c:pt>
                <c:pt idx="4">
                  <c:v>77630</c:v>
                </c:pt>
                <c:pt idx="5">
                  <c:v>76284</c:v>
                </c:pt>
                <c:pt idx="6">
                  <c:v>80651</c:v>
                </c:pt>
                <c:pt idx="7">
                  <c:v>83498</c:v>
                </c:pt>
                <c:pt idx="8">
                  <c:v>82275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2-9540-961D-151E5617E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40047583"/>
        <c:axId val="1478368735"/>
      </c:lineChart>
      <c:catAx>
        <c:axId val="1440047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368735"/>
        <c:crosses val="autoZero"/>
        <c:auto val="1"/>
        <c:lblAlgn val="ctr"/>
        <c:lblOffset val="100"/>
        <c:noMultiLvlLbl val="0"/>
      </c:catAx>
      <c:valAx>
        <c:axId val="1478368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Employment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04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Employment'!$P$6</c:f>
              <c:strCache>
                <c:ptCount val="1"/>
                <c:pt idx="0">
                  <c:v>Life science industry employment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Employment'!$Q$5:$Y$5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Employment'!$Q$6:$Y$6</c:f>
              <c:numCache>
                <c:formatCode>_-* #,##0_-;\-* #,##0_-;_-* "-"??_-;_-@_-</c:formatCode>
                <c:ptCount val="9"/>
                <c:pt idx="0">
                  <c:v>227855</c:v>
                </c:pt>
                <c:pt idx="1">
                  <c:v>238120</c:v>
                </c:pt>
                <c:pt idx="2">
                  <c:v>237987</c:v>
                </c:pt>
                <c:pt idx="3">
                  <c:v>234612</c:v>
                </c:pt>
                <c:pt idx="4">
                  <c:v>238450</c:v>
                </c:pt>
                <c:pt idx="5">
                  <c:v>235612</c:v>
                </c:pt>
                <c:pt idx="6">
                  <c:v>242963</c:v>
                </c:pt>
                <c:pt idx="7">
                  <c:v>248665</c:v>
                </c:pt>
                <c:pt idx="8">
                  <c:v>245770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45-F34B-8669-8621EFE37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892623"/>
        <c:axId val="1846161535"/>
      </c:lineChart>
      <c:catAx>
        <c:axId val="1768892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61535"/>
        <c:crosses val="autoZero"/>
        <c:auto val="1"/>
        <c:lblAlgn val="ctr"/>
        <c:lblOffset val="100"/>
        <c:noMultiLvlLbl val="0"/>
      </c:catAx>
      <c:valAx>
        <c:axId val="1846161535"/>
        <c:scaling>
          <c:orientation val="minMax"/>
          <c:min val="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u="none" strike="noStrike" baseline="0">
                    <a:effectLst/>
                  </a:rPr>
                  <a:t>Employment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8926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Segments!$D$3</c:f>
              <c:strCache>
                <c:ptCount val="1"/>
                <c:pt idx="0">
                  <c:v>Change in employment 2009 to 2017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cat>
            <c:strRef>
              <c:f>Segments!$C$8:$C$19</c:f>
              <c:strCache>
                <c:ptCount val="12"/>
                <c:pt idx="0">
                  <c:v>Single use technology</c:v>
                </c:pt>
                <c:pt idx="1">
                  <c:v>Biopharma CMO/RO</c:v>
                </c:pt>
                <c:pt idx="2">
                  <c:v>Antibodies</c:v>
                </c:pt>
                <c:pt idx="3">
                  <c:v>Assistive Technology</c:v>
                </c:pt>
                <c:pt idx="4">
                  <c:v>Digital health</c:v>
                </c:pt>
                <c:pt idx="5">
                  <c:v>Surgical Instruments (reusable)</c:v>
                </c:pt>
                <c:pt idx="6">
                  <c:v>Orthopaedic Devices</c:v>
                </c:pt>
                <c:pt idx="7">
                  <c:v>Analytical Services</c:v>
                </c:pt>
                <c:pt idx="8">
                  <c:v>Therapeutic Proteins</c:v>
                </c:pt>
                <c:pt idx="9">
                  <c:v>Re-usable diagnostic or analytic equipment</c:v>
                </c:pt>
                <c:pt idx="10">
                  <c:v>Vaccines</c:v>
                </c:pt>
                <c:pt idx="11">
                  <c:v>Small Molecules</c:v>
                </c:pt>
              </c:strCache>
            </c:strRef>
          </c:cat>
          <c:val>
            <c:numRef>
              <c:f>Segments!$D$8:$D$19</c:f>
              <c:numCache>
                <c:formatCode>_-* #,##0_-;\-* #,##0_-;_-* "-"??_-;_-@_-</c:formatCode>
                <c:ptCount val="12"/>
                <c:pt idx="0">
                  <c:v>3927</c:v>
                </c:pt>
                <c:pt idx="1">
                  <c:v>3572</c:v>
                </c:pt>
                <c:pt idx="2">
                  <c:v>2592</c:v>
                </c:pt>
                <c:pt idx="3">
                  <c:v>2284</c:v>
                </c:pt>
                <c:pt idx="4">
                  <c:v>2189</c:v>
                </c:pt>
                <c:pt idx="5">
                  <c:v>2010</c:v>
                </c:pt>
                <c:pt idx="6">
                  <c:v>1681</c:v>
                </c:pt>
                <c:pt idx="7">
                  <c:v>1284</c:v>
                </c:pt>
                <c:pt idx="8">
                  <c:v>1023</c:v>
                </c:pt>
                <c:pt idx="9">
                  <c:v>-1255</c:v>
                </c:pt>
                <c:pt idx="10">
                  <c:v>-2729</c:v>
                </c:pt>
                <c:pt idx="11">
                  <c:v>-9400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273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25F2-D64A-BADC-CB15410F1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39287103"/>
        <c:axId val="1877682319"/>
      </c:barChart>
      <c:catAx>
        <c:axId val="1839287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7682319"/>
        <c:crosses val="autoZero"/>
        <c:auto val="1"/>
        <c:lblAlgn val="ctr"/>
        <c:lblOffset val="100"/>
        <c:noMultiLvlLbl val="0"/>
      </c:catAx>
      <c:valAx>
        <c:axId val="187768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28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Segments!$C$45</c:f>
              <c:strCache>
                <c:ptCount val="1"/>
                <c:pt idx="0">
                  <c:v>Small Molecules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Segments!$D$44:$L$44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Segments!$D$45:$L$45</c:f>
              <c:numCache>
                <c:formatCode>General</c:formatCode>
                <c:ptCount val="9"/>
                <c:pt idx="0">
                  <c:v>59266</c:v>
                </c:pt>
                <c:pt idx="1">
                  <c:v>61112</c:v>
                </c:pt>
                <c:pt idx="2">
                  <c:v>59005</c:v>
                </c:pt>
                <c:pt idx="3">
                  <c:v>54770</c:v>
                </c:pt>
                <c:pt idx="4">
                  <c:v>52896</c:v>
                </c:pt>
                <c:pt idx="5">
                  <c:v>52297</c:v>
                </c:pt>
                <c:pt idx="6">
                  <c:v>52298</c:v>
                </c:pt>
                <c:pt idx="7">
                  <c:v>52124</c:v>
                </c:pt>
                <c:pt idx="8">
                  <c:v>49866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6A-1543-9F8B-848BD691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995808"/>
        <c:axId val="120092176"/>
      </c:lineChart>
      <c:catAx>
        <c:axId val="12299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92176"/>
        <c:crosses val="autoZero"/>
        <c:auto val="1"/>
        <c:lblAlgn val="ctr"/>
        <c:lblOffset val="100"/>
        <c:noMultiLvlLbl val="0"/>
      </c:catAx>
      <c:valAx>
        <c:axId val="12009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99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number of R&amp;D sites by sector - 2009 to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activity'!$B$9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activity'!$C$8:$K$8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activity'!$C$9:$K$9</c:f>
              <c:numCache>
                <c:formatCode>General</c:formatCode>
                <c:ptCount val="9"/>
                <c:pt idx="0">
                  <c:v>396</c:v>
                </c:pt>
                <c:pt idx="1">
                  <c:v>395</c:v>
                </c:pt>
                <c:pt idx="2">
                  <c:v>410</c:v>
                </c:pt>
                <c:pt idx="3">
                  <c:v>426</c:v>
                </c:pt>
                <c:pt idx="4">
                  <c:v>441</c:v>
                </c:pt>
                <c:pt idx="5">
                  <c:v>431</c:v>
                </c:pt>
                <c:pt idx="6">
                  <c:v>457</c:v>
                </c:pt>
                <c:pt idx="7">
                  <c:v>472</c:v>
                </c:pt>
                <c:pt idx="8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59-1A40-9A66-B790F69670F7}"/>
            </c:ext>
          </c:extLst>
        </c:ser>
        <c:ser>
          <c:idx val="1"/>
          <c:order val="1"/>
          <c:tx>
            <c:strRef>
              <c:f>'Industry by activity'!$B$10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activity'!$C$8:$K$8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activity'!$C$10:$K$10</c:f>
              <c:numCache>
                <c:formatCode>General</c:formatCode>
                <c:ptCount val="9"/>
                <c:pt idx="0">
                  <c:v>342</c:v>
                </c:pt>
                <c:pt idx="1">
                  <c:v>353</c:v>
                </c:pt>
                <c:pt idx="2">
                  <c:v>364</c:v>
                </c:pt>
                <c:pt idx="3">
                  <c:v>383</c:v>
                </c:pt>
                <c:pt idx="4">
                  <c:v>394</c:v>
                </c:pt>
                <c:pt idx="5">
                  <c:v>399</c:v>
                </c:pt>
                <c:pt idx="6">
                  <c:v>406</c:v>
                </c:pt>
                <c:pt idx="7">
                  <c:v>397</c:v>
                </c:pt>
                <c:pt idx="8">
                  <c:v>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59-1A40-9A66-B790F69670F7}"/>
            </c:ext>
          </c:extLst>
        </c:ser>
        <c:ser>
          <c:idx val="2"/>
          <c:order val="2"/>
          <c:tx>
            <c:strRef>
              <c:f>'Industry by activity'!$B$11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activity'!$C$8:$K$8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activity'!$C$11:$K$11</c:f>
              <c:numCache>
                <c:formatCode>General</c:formatCode>
                <c:ptCount val="9"/>
                <c:pt idx="0">
                  <c:v>803</c:v>
                </c:pt>
                <c:pt idx="1">
                  <c:v>831</c:v>
                </c:pt>
                <c:pt idx="2">
                  <c:v>856</c:v>
                </c:pt>
                <c:pt idx="3">
                  <c:v>873</c:v>
                </c:pt>
                <c:pt idx="4">
                  <c:v>900</c:v>
                </c:pt>
                <c:pt idx="5">
                  <c:v>884</c:v>
                </c:pt>
                <c:pt idx="6">
                  <c:v>906</c:v>
                </c:pt>
                <c:pt idx="7">
                  <c:v>891</c:v>
                </c:pt>
                <c:pt idx="8">
                  <c:v>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59-1A40-9A66-B790F69670F7}"/>
            </c:ext>
          </c:extLst>
        </c:ser>
        <c:ser>
          <c:idx val="3"/>
          <c:order val="3"/>
          <c:tx>
            <c:strRef>
              <c:f>'Industry by activity'!$B$12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activity'!$C$8:$K$8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activity'!$C$12:$K$12</c:f>
              <c:numCache>
                <c:formatCode>General</c:formatCode>
                <c:ptCount val="9"/>
                <c:pt idx="0">
                  <c:v>195</c:v>
                </c:pt>
                <c:pt idx="1">
                  <c:v>204</c:v>
                </c:pt>
                <c:pt idx="2">
                  <c:v>207</c:v>
                </c:pt>
                <c:pt idx="3">
                  <c:v>215</c:v>
                </c:pt>
                <c:pt idx="4">
                  <c:v>215</c:v>
                </c:pt>
                <c:pt idx="5">
                  <c:v>214</c:v>
                </c:pt>
                <c:pt idx="6">
                  <c:v>217</c:v>
                </c:pt>
                <c:pt idx="7">
                  <c:v>213</c:v>
                </c:pt>
                <c:pt idx="8">
                  <c:v>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59-1A40-9A66-B790F6967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9238415"/>
        <c:axId val="1480052431"/>
      </c:lineChart>
      <c:catAx>
        <c:axId val="1519238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052431"/>
        <c:crosses val="autoZero"/>
        <c:auto val="1"/>
        <c:lblAlgn val="ctr"/>
        <c:lblOffset val="100"/>
        <c:noMultiLvlLbl val="0"/>
      </c:catAx>
      <c:valAx>
        <c:axId val="148005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Sites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238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Employment at R&amp;D sites by sector - 2009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activity'!$B$44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activity'!$C$43:$K$43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activity'!$C$44:$K$44</c:f>
              <c:numCache>
                <c:formatCode>General</c:formatCode>
                <c:ptCount val="9"/>
                <c:pt idx="0">
                  <c:v>28691</c:v>
                </c:pt>
                <c:pt idx="1">
                  <c:v>27742</c:v>
                </c:pt>
                <c:pt idx="2">
                  <c:v>28077</c:v>
                </c:pt>
                <c:pt idx="3">
                  <c:v>22780</c:v>
                </c:pt>
                <c:pt idx="4">
                  <c:v>22723</c:v>
                </c:pt>
                <c:pt idx="5">
                  <c:v>22966</c:v>
                </c:pt>
                <c:pt idx="6">
                  <c:v>22308</c:v>
                </c:pt>
                <c:pt idx="7">
                  <c:v>25714</c:v>
                </c:pt>
                <c:pt idx="8">
                  <c:v>25298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3D-6F4E-8B02-1E242E208281}"/>
            </c:ext>
          </c:extLst>
        </c:ser>
        <c:ser>
          <c:idx val="1"/>
          <c:order val="1"/>
          <c:tx>
            <c:strRef>
              <c:f>'Industry by activity'!$B$45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activity'!$C$43:$K$43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activity'!$C$45:$K$45</c:f>
              <c:numCache>
                <c:formatCode>General</c:formatCode>
                <c:ptCount val="9"/>
                <c:pt idx="0">
                  <c:v>18061</c:v>
                </c:pt>
                <c:pt idx="1">
                  <c:v>18403</c:v>
                </c:pt>
                <c:pt idx="2">
                  <c:v>18073</c:v>
                </c:pt>
                <c:pt idx="3">
                  <c:v>18318</c:v>
                </c:pt>
                <c:pt idx="4">
                  <c:v>18468</c:v>
                </c:pt>
                <c:pt idx="5">
                  <c:v>18448</c:v>
                </c:pt>
                <c:pt idx="6">
                  <c:v>19045</c:v>
                </c:pt>
                <c:pt idx="7">
                  <c:v>19440</c:v>
                </c:pt>
                <c:pt idx="8">
                  <c:v>19235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3D-6F4E-8B02-1E242E208281}"/>
            </c:ext>
          </c:extLst>
        </c:ser>
        <c:ser>
          <c:idx val="2"/>
          <c:order val="2"/>
          <c:tx>
            <c:strRef>
              <c:f>'Industry by activity'!$B$46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activity'!$C$43:$K$43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activity'!$C$46:$K$46</c:f>
              <c:numCache>
                <c:formatCode>General</c:formatCode>
                <c:ptCount val="9"/>
                <c:pt idx="0">
                  <c:v>28823</c:v>
                </c:pt>
                <c:pt idx="1">
                  <c:v>30828</c:v>
                </c:pt>
                <c:pt idx="2">
                  <c:v>31673</c:v>
                </c:pt>
                <c:pt idx="3">
                  <c:v>33285</c:v>
                </c:pt>
                <c:pt idx="4">
                  <c:v>33259</c:v>
                </c:pt>
                <c:pt idx="5">
                  <c:v>32479</c:v>
                </c:pt>
                <c:pt idx="6">
                  <c:v>33330</c:v>
                </c:pt>
                <c:pt idx="7">
                  <c:v>33291</c:v>
                </c:pt>
                <c:pt idx="8">
                  <c:v>33823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3D-6F4E-8B02-1E242E208281}"/>
            </c:ext>
          </c:extLst>
        </c:ser>
        <c:ser>
          <c:idx val="3"/>
          <c:order val="3"/>
          <c:tx>
            <c:strRef>
              <c:f>'Industry by activity'!$B$47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activity'!$C$43:$K$43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activity'!$C$47:$K$47</c:f>
              <c:numCache>
                <c:formatCode>General</c:formatCode>
                <c:ptCount val="9"/>
                <c:pt idx="0">
                  <c:v>5226</c:v>
                </c:pt>
                <c:pt idx="1">
                  <c:v>5408</c:v>
                </c:pt>
                <c:pt idx="2">
                  <c:v>5330</c:v>
                </c:pt>
                <c:pt idx="3">
                  <c:v>5337</c:v>
                </c:pt>
                <c:pt idx="4">
                  <c:v>5632</c:v>
                </c:pt>
                <c:pt idx="5">
                  <c:v>4998</c:v>
                </c:pt>
                <c:pt idx="6">
                  <c:v>5429</c:v>
                </c:pt>
                <c:pt idx="7">
                  <c:v>5776</c:v>
                </c:pt>
                <c:pt idx="8">
                  <c:v>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3D-6F4E-8B02-1E242E208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315343"/>
        <c:axId val="1584317023"/>
      </c:lineChart>
      <c:catAx>
        <c:axId val="1584315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17023"/>
        <c:crosses val="autoZero"/>
        <c:auto val="1"/>
        <c:lblAlgn val="ctr"/>
        <c:lblOffset val="100"/>
        <c:noMultiLvlLbl val="0"/>
      </c:catAx>
      <c:valAx>
        <c:axId val="1584317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Employees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4315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number of Manufacturing sites by sector - 2009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activity'!$M$9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activity'!$N$8:$V$8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activity'!$N$9:$V$9</c:f>
              <c:numCache>
                <c:formatCode>General</c:formatCode>
                <c:ptCount val="9"/>
                <c:pt idx="0">
                  <c:v>201</c:v>
                </c:pt>
                <c:pt idx="1">
                  <c:v>192</c:v>
                </c:pt>
                <c:pt idx="2">
                  <c:v>193</c:v>
                </c:pt>
                <c:pt idx="3">
                  <c:v>188</c:v>
                </c:pt>
                <c:pt idx="4">
                  <c:v>185</c:v>
                </c:pt>
                <c:pt idx="5">
                  <c:v>175</c:v>
                </c:pt>
                <c:pt idx="6">
                  <c:v>168</c:v>
                </c:pt>
                <c:pt idx="7">
                  <c:v>158</c:v>
                </c:pt>
                <c:pt idx="8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6-1843-AF0F-07DA58896D54}"/>
            </c:ext>
          </c:extLst>
        </c:ser>
        <c:ser>
          <c:idx val="1"/>
          <c:order val="1"/>
          <c:tx>
            <c:strRef>
              <c:f>'Industry by activity'!$M$10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activity'!$N$8:$V$8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activity'!$N$10:$V$10</c:f>
              <c:numCache>
                <c:formatCode>General</c:formatCode>
                <c:ptCount val="9"/>
                <c:pt idx="0">
                  <c:v>285</c:v>
                </c:pt>
                <c:pt idx="1">
                  <c:v>294</c:v>
                </c:pt>
                <c:pt idx="2">
                  <c:v>297</c:v>
                </c:pt>
                <c:pt idx="3">
                  <c:v>314</c:v>
                </c:pt>
                <c:pt idx="4">
                  <c:v>323</c:v>
                </c:pt>
                <c:pt idx="5">
                  <c:v>320</c:v>
                </c:pt>
                <c:pt idx="6">
                  <c:v>326</c:v>
                </c:pt>
                <c:pt idx="7">
                  <c:v>317</c:v>
                </c:pt>
                <c:pt idx="8">
                  <c:v>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6-1843-AF0F-07DA58896D54}"/>
            </c:ext>
          </c:extLst>
        </c:ser>
        <c:ser>
          <c:idx val="2"/>
          <c:order val="2"/>
          <c:tx>
            <c:strRef>
              <c:f>'Industry by activity'!$M$11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activity'!$N$8:$V$8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activity'!$N$11:$V$11</c:f>
              <c:numCache>
                <c:formatCode>General</c:formatCode>
                <c:ptCount val="9"/>
                <c:pt idx="0">
                  <c:v>1367</c:v>
                </c:pt>
                <c:pt idx="1">
                  <c:v>1390</c:v>
                </c:pt>
                <c:pt idx="2">
                  <c:v>1378</c:v>
                </c:pt>
                <c:pt idx="3">
                  <c:v>1356</c:v>
                </c:pt>
                <c:pt idx="4">
                  <c:v>1344</c:v>
                </c:pt>
                <c:pt idx="5">
                  <c:v>1274</c:v>
                </c:pt>
                <c:pt idx="6">
                  <c:v>1265</c:v>
                </c:pt>
                <c:pt idx="7">
                  <c:v>1217</c:v>
                </c:pt>
                <c:pt idx="8">
                  <c:v>1176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6-1843-AF0F-07DA58896D54}"/>
            </c:ext>
          </c:extLst>
        </c:ser>
        <c:ser>
          <c:idx val="3"/>
          <c:order val="3"/>
          <c:tx>
            <c:strRef>
              <c:f>'Industry by activity'!$M$12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activity'!$N$8:$V$8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activity'!$N$12:$V$12</c:f>
              <c:numCache>
                <c:formatCode>General</c:formatCode>
                <c:ptCount val="9"/>
                <c:pt idx="0">
                  <c:v>266</c:v>
                </c:pt>
                <c:pt idx="1">
                  <c:v>273</c:v>
                </c:pt>
                <c:pt idx="2">
                  <c:v>274</c:v>
                </c:pt>
                <c:pt idx="3">
                  <c:v>275</c:v>
                </c:pt>
                <c:pt idx="4">
                  <c:v>277</c:v>
                </c:pt>
                <c:pt idx="5">
                  <c:v>282</c:v>
                </c:pt>
                <c:pt idx="6">
                  <c:v>280</c:v>
                </c:pt>
                <c:pt idx="7">
                  <c:v>277</c:v>
                </c:pt>
                <c:pt idx="8">
                  <c:v>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6-1843-AF0F-07DA58896D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1817791"/>
        <c:axId val="1531612015"/>
      </c:lineChart>
      <c:catAx>
        <c:axId val="153181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612015"/>
        <c:crosses val="autoZero"/>
        <c:auto val="1"/>
        <c:lblAlgn val="ctr"/>
        <c:lblOffset val="100"/>
        <c:noMultiLvlLbl val="0"/>
      </c:catAx>
      <c:valAx>
        <c:axId val="153161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Sites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1817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Employment at Manufacturing sites by sector - 2009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activity'!$M$44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activity'!$N$43:$V$43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activity'!$N$44:$V$44</c:f>
              <c:numCache>
                <c:formatCode>General</c:formatCode>
                <c:ptCount val="9"/>
                <c:pt idx="0">
                  <c:v>33761</c:v>
                </c:pt>
                <c:pt idx="1">
                  <c:v>33781</c:v>
                </c:pt>
                <c:pt idx="2">
                  <c:v>33501</c:v>
                </c:pt>
                <c:pt idx="3">
                  <c:v>31602</c:v>
                </c:pt>
                <c:pt idx="4">
                  <c:v>30090</c:v>
                </c:pt>
                <c:pt idx="5">
                  <c:v>28449</c:v>
                </c:pt>
                <c:pt idx="6">
                  <c:v>27602</c:v>
                </c:pt>
                <c:pt idx="7">
                  <c:v>28580</c:v>
                </c:pt>
                <c:pt idx="8">
                  <c:v>27587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7C-B243-882D-F8489CC4C4F9}"/>
            </c:ext>
          </c:extLst>
        </c:ser>
        <c:ser>
          <c:idx val="1"/>
          <c:order val="1"/>
          <c:tx>
            <c:strRef>
              <c:f>'Industry by activity'!$M$45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activity'!$N$43:$V$43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activity'!$N$45:$V$45</c:f>
              <c:numCache>
                <c:formatCode>General</c:formatCode>
                <c:ptCount val="9"/>
                <c:pt idx="0">
                  <c:v>15425</c:v>
                </c:pt>
                <c:pt idx="1">
                  <c:v>15507</c:v>
                </c:pt>
                <c:pt idx="2">
                  <c:v>15726</c:v>
                </c:pt>
                <c:pt idx="3">
                  <c:v>14872</c:v>
                </c:pt>
                <c:pt idx="4">
                  <c:v>15705</c:v>
                </c:pt>
                <c:pt idx="5">
                  <c:v>15361</c:v>
                </c:pt>
                <c:pt idx="6">
                  <c:v>16037</c:v>
                </c:pt>
                <c:pt idx="7">
                  <c:v>16050</c:v>
                </c:pt>
                <c:pt idx="8">
                  <c:v>16335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C-B243-882D-F8489CC4C4F9}"/>
            </c:ext>
          </c:extLst>
        </c:ser>
        <c:ser>
          <c:idx val="2"/>
          <c:order val="2"/>
          <c:tx>
            <c:strRef>
              <c:f>'Industry by activity'!$M$46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activity'!$N$43:$V$43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activity'!$N$46:$V$46</c:f>
              <c:numCache>
                <c:formatCode>General</c:formatCode>
                <c:ptCount val="9"/>
                <c:pt idx="0">
                  <c:v>49307</c:v>
                </c:pt>
                <c:pt idx="1">
                  <c:v>53176</c:v>
                </c:pt>
                <c:pt idx="2">
                  <c:v>53568</c:v>
                </c:pt>
                <c:pt idx="3">
                  <c:v>55497</c:v>
                </c:pt>
                <c:pt idx="4">
                  <c:v>56065</c:v>
                </c:pt>
                <c:pt idx="5">
                  <c:v>55605</c:v>
                </c:pt>
                <c:pt idx="6">
                  <c:v>55666</c:v>
                </c:pt>
                <c:pt idx="7">
                  <c:v>56648</c:v>
                </c:pt>
                <c:pt idx="8">
                  <c:v>56211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7C-B243-882D-F8489CC4C4F9}"/>
            </c:ext>
          </c:extLst>
        </c:ser>
        <c:ser>
          <c:idx val="3"/>
          <c:order val="3"/>
          <c:tx>
            <c:strRef>
              <c:f>'Industry by activity'!$M$47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activity'!$N$43:$V$43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activity'!$N$47:$V$47</c:f>
              <c:numCache>
                <c:formatCode>General</c:formatCode>
                <c:ptCount val="9"/>
                <c:pt idx="0">
                  <c:v>8998</c:v>
                </c:pt>
                <c:pt idx="1">
                  <c:v>8730</c:v>
                </c:pt>
                <c:pt idx="2">
                  <c:v>8783</c:v>
                </c:pt>
                <c:pt idx="3">
                  <c:v>9383</c:v>
                </c:pt>
                <c:pt idx="4">
                  <c:v>10134</c:v>
                </c:pt>
                <c:pt idx="5">
                  <c:v>9305</c:v>
                </c:pt>
                <c:pt idx="6">
                  <c:v>9922</c:v>
                </c:pt>
                <c:pt idx="7">
                  <c:v>10169</c:v>
                </c:pt>
                <c:pt idx="8">
                  <c:v>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7C-B243-882D-F8489CC4C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794287"/>
        <c:axId val="1575500735"/>
      </c:lineChart>
      <c:catAx>
        <c:axId val="152179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500735"/>
        <c:crosses val="autoZero"/>
        <c:auto val="1"/>
        <c:lblAlgn val="ctr"/>
        <c:lblOffset val="100"/>
        <c:noMultiLvlLbl val="0"/>
      </c:catAx>
      <c:valAx>
        <c:axId val="157550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Number of Employees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79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number of Sales &amp; Service sites by sector - 2009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activity'!$X$9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activity'!$Y$8:$AG$8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activity'!$Y$9:$AG$9</c:f>
              <c:numCache>
                <c:formatCode>General</c:formatCode>
                <c:ptCount val="9"/>
                <c:pt idx="0">
                  <c:v>239</c:v>
                </c:pt>
                <c:pt idx="1">
                  <c:v>254</c:v>
                </c:pt>
                <c:pt idx="2">
                  <c:v>250</c:v>
                </c:pt>
                <c:pt idx="3">
                  <c:v>258</c:v>
                </c:pt>
                <c:pt idx="4">
                  <c:v>263</c:v>
                </c:pt>
                <c:pt idx="5">
                  <c:v>259</c:v>
                </c:pt>
                <c:pt idx="6">
                  <c:v>260</c:v>
                </c:pt>
                <c:pt idx="7">
                  <c:v>259</c:v>
                </c:pt>
                <c:pt idx="8">
                  <c:v>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2-8247-A70A-2E47F5BAE4EF}"/>
            </c:ext>
          </c:extLst>
        </c:ser>
        <c:ser>
          <c:idx val="1"/>
          <c:order val="1"/>
          <c:tx>
            <c:strRef>
              <c:f>'Industry by activity'!$X$10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activity'!$Y$8:$AG$8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activity'!$Y$10:$AG$10</c:f>
              <c:numCache>
                <c:formatCode>General</c:formatCode>
                <c:ptCount val="9"/>
                <c:pt idx="0">
                  <c:v>766</c:v>
                </c:pt>
                <c:pt idx="1">
                  <c:v>813</c:v>
                </c:pt>
                <c:pt idx="2">
                  <c:v>869</c:v>
                </c:pt>
                <c:pt idx="3">
                  <c:v>902</c:v>
                </c:pt>
                <c:pt idx="4">
                  <c:v>941</c:v>
                </c:pt>
                <c:pt idx="5">
                  <c:v>938</c:v>
                </c:pt>
                <c:pt idx="6">
                  <c:v>959</c:v>
                </c:pt>
                <c:pt idx="7">
                  <c:v>969</c:v>
                </c:pt>
                <c:pt idx="8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32-8247-A70A-2E47F5BAE4EF}"/>
            </c:ext>
          </c:extLst>
        </c:ser>
        <c:ser>
          <c:idx val="2"/>
          <c:order val="2"/>
          <c:tx>
            <c:strRef>
              <c:f>'Industry by activity'!$X$11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activity'!$Y$8:$AG$8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activity'!$Y$11:$AG$11</c:f>
              <c:numCache>
                <c:formatCode>General</c:formatCode>
                <c:ptCount val="9"/>
                <c:pt idx="0">
                  <c:v>1250</c:v>
                </c:pt>
                <c:pt idx="1">
                  <c:v>1281</c:v>
                </c:pt>
                <c:pt idx="2">
                  <c:v>1296</c:v>
                </c:pt>
                <c:pt idx="3">
                  <c:v>1313</c:v>
                </c:pt>
                <c:pt idx="4">
                  <c:v>1348</c:v>
                </c:pt>
                <c:pt idx="5">
                  <c:v>1296</c:v>
                </c:pt>
                <c:pt idx="6">
                  <c:v>1317</c:v>
                </c:pt>
                <c:pt idx="7">
                  <c:v>1298</c:v>
                </c:pt>
                <c:pt idx="8">
                  <c:v>1273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32-8247-A70A-2E47F5BAE4EF}"/>
            </c:ext>
          </c:extLst>
        </c:ser>
        <c:ser>
          <c:idx val="3"/>
          <c:order val="3"/>
          <c:tx>
            <c:strRef>
              <c:f>'Industry by activity'!$X$12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activity'!$Y$8:$AG$8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activity'!$Y$12:$AG$12</c:f>
              <c:numCache>
                <c:formatCode>General</c:formatCode>
                <c:ptCount val="9"/>
                <c:pt idx="0">
                  <c:v>646</c:v>
                </c:pt>
                <c:pt idx="1">
                  <c:v>670</c:v>
                </c:pt>
                <c:pt idx="2">
                  <c:v>683</c:v>
                </c:pt>
                <c:pt idx="3">
                  <c:v>696</c:v>
                </c:pt>
                <c:pt idx="4">
                  <c:v>710</c:v>
                </c:pt>
                <c:pt idx="5">
                  <c:v>715</c:v>
                </c:pt>
                <c:pt idx="6">
                  <c:v>720</c:v>
                </c:pt>
                <c:pt idx="7">
                  <c:v>706</c:v>
                </c:pt>
                <c:pt idx="8">
                  <c:v>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32-8247-A70A-2E47F5BAE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8144543"/>
        <c:axId val="1533567935"/>
      </c:lineChart>
      <c:catAx>
        <c:axId val="14981445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567935"/>
        <c:crosses val="autoZero"/>
        <c:auto val="1"/>
        <c:lblAlgn val="ctr"/>
        <c:lblOffset val="100"/>
        <c:noMultiLvlLbl val="0"/>
      </c:catAx>
      <c:valAx>
        <c:axId val="15335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Sites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144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Turnover (£bn)</a:t>
            </a:r>
          </a:p>
        </c:rich>
      </c:tx>
      <c:layout>
        <c:manualLayout>
          <c:xMode val="edge"/>
          <c:yMode val="edge"/>
          <c:x val="0.286148359983179"/>
          <c:y val="2.193059200933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96581961345701"/>
          <c:y val="0.208569293569182"/>
          <c:w val="0.55988654259126702"/>
          <c:h val="0.697875577167584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E2A-3548-9D03-58823136D1D0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8E2A-3548-9D03-58823136D1D0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8E2A-3548-9D03-58823136D1D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E2A-3548-9D03-58823136D1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2009'!$A$12:$A$15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2009'!$B$12:$B$15</c:f>
              <c:numCache>
                <c:formatCode>[$-1010409]###,###</c:formatCode>
                <c:ptCount val="4"/>
                <c:pt idx="0">
                  <c:v>35.674213000000002</c:v>
                </c:pt>
                <c:pt idx="1">
                  <c:v>12.072854</c:v>
                </c:pt>
                <c:pt idx="2">
                  <c:v>18.725695000000002</c:v>
                </c:pt>
                <c:pt idx="3">
                  <c:v>3.1276989999999998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2A-3548-9D03-58823136D1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Employment at Service &amp; Supply sites by sector - 2009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activity'!$X$44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activity'!$Y$43:$AG$43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activity'!$Y$44:$AG$44</c:f>
              <c:numCache>
                <c:formatCode>General</c:formatCode>
                <c:ptCount val="9"/>
                <c:pt idx="0">
                  <c:v>24338</c:v>
                </c:pt>
                <c:pt idx="1">
                  <c:v>26412</c:v>
                </c:pt>
                <c:pt idx="2">
                  <c:v>24569</c:v>
                </c:pt>
                <c:pt idx="3">
                  <c:v>23600</c:v>
                </c:pt>
                <c:pt idx="4">
                  <c:v>24366</c:v>
                </c:pt>
                <c:pt idx="5">
                  <c:v>25637</c:v>
                </c:pt>
                <c:pt idx="6">
                  <c:v>26632</c:v>
                </c:pt>
                <c:pt idx="7">
                  <c:v>22997</c:v>
                </c:pt>
                <c:pt idx="8">
                  <c:v>22021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DA-FC47-9E69-BBC6EA67087A}"/>
            </c:ext>
          </c:extLst>
        </c:ser>
        <c:ser>
          <c:idx val="1"/>
          <c:order val="1"/>
          <c:tx>
            <c:strRef>
              <c:f>'Industry by activity'!$X$45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activity'!$Y$43:$AG$43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activity'!$Y$45:$AG$45</c:f>
              <c:numCache>
                <c:formatCode>General</c:formatCode>
                <c:ptCount val="9"/>
                <c:pt idx="0">
                  <c:v>23046</c:v>
                </c:pt>
                <c:pt idx="1">
                  <c:v>22840</c:v>
                </c:pt>
                <c:pt idx="2">
                  <c:v>22934</c:v>
                </c:pt>
                <c:pt idx="3">
                  <c:v>23356</c:v>
                </c:pt>
                <c:pt idx="4">
                  <c:v>24236</c:v>
                </c:pt>
                <c:pt idx="5">
                  <c:v>23805</c:v>
                </c:pt>
                <c:pt idx="6">
                  <c:v>25138</c:v>
                </c:pt>
                <c:pt idx="7">
                  <c:v>26630</c:v>
                </c:pt>
                <c:pt idx="8">
                  <c:v>26459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DA-FC47-9E69-BBC6EA67087A}"/>
            </c:ext>
          </c:extLst>
        </c:ser>
        <c:ser>
          <c:idx val="2"/>
          <c:order val="2"/>
          <c:tx>
            <c:strRef>
              <c:f>'Industry by activity'!$X$46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activity'!$Y$43:$AG$43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activity'!$Y$46:$AG$46</c:f>
              <c:numCache>
                <c:formatCode>General</c:formatCode>
                <c:ptCount val="9"/>
                <c:pt idx="0">
                  <c:v>29188</c:v>
                </c:pt>
                <c:pt idx="1">
                  <c:v>30971</c:v>
                </c:pt>
                <c:pt idx="2">
                  <c:v>31248</c:v>
                </c:pt>
                <c:pt idx="3">
                  <c:v>31946</c:v>
                </c:pt>
                <c:pt idx="4">
                  <c:v>32301</c:v>
                </c:pt>
                <c:pt idx="5">
                  <c:v>32640</c:v>
                </c:pt>
                <c:pt idx="6">
                  <c:v>33662</c:v>
                </c:pt>
                <c:pt idx="7">
                  <c:v>35520</c:v>
                </c:pt>
                <c:pt idx="8">
                  <c:v>35269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DA-FC47-9E69-BBC6EA67087A}"/>
            </c:ext>
          </c:extLst>
        </c:ser>
        <c:ser>
          <c:idx val="3"/>
          <c:order val="3"/>
          <c:tx>
            <c:strRef>
              <c:f>'Industry by activity'!$X$47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activity'!$Y$43:$AG$43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activity'!$Y$47:$AG$47</c:f>
              <c:numCache>
                <c:formatCode>General</c:formatCode>
                <c:ptCount val="9"/>
                <c:pt idx="0">
                  <c:v>13116</c:v>
                </c:pt>
                <c:pt idx="1">
                  <c:v>14924</c:v>
                </c:pt>
                <c:pt idx="2">
                  <c:v>15229</c:v>
                </c:pt>
                <c:pt idx="3">
                  <c:v>14144</c:v>
                </c:pt>
                <c:pt idx="4">
                  <c:v>15299</c:v>
                </c:pt>
                <c:pt idx="5">
                  <c:v>16323</c:v>
                </c:pt>
                <c:pt idx="6">
                  <c:v>16863</c:v>
                </c:pt>
                <c:pt idx="7">
                  <c:v>17299</c:v>
                </c:pt>
                <c:pt idx="8">
                  <c:v>16931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DA-FC47-9E69-BBC6EA670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1653599"/>
        <c:axId val="1533333471"/>
      </c:lineChart>
      <c:catAx>
        <c:axId val="1581653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333471"/>
        <c:crosses val="autoZero"/>
        <c:auto val="1"/>
        <c:lblAlgn val="ctr"/>
        <c:lblOffset val="100"/>
        <c:noMultiLvlLbl val="0"/>
      </c:catAx>
      <c:valAx>
        <c:axId val="153333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Number of Employees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653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</a:t>
            </a:r>
            <a:r>
              <a:rPr lang="en-US" baseline="0"/>
              <a:t> Life science industry employment by site activity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by activity'!$B$83</c:f>
              <c:strCache>
                <c:ptCount val="1"/>
                <c:pt idx="0">
                  <c:v>R&amp;D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activity'!$C$82:$K$82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activity'!$C$83:$K$83</c:f>
              <c:numCache>
                <c:formatCode>General</c:formatCode>
                <c:ptCount val="9"/>
                <c:pt idx="0">
                  <c:v>80801</c:v>
                </c:pt>
                <c:pt idx="1">
                  <c:v>82381</c:v>
                </c:pt>
                <c:pt idx="2">
                  <c:v>83153</c:v>
                </c:pt>
                <c:pt idx="3">
                  <c:v>79720</c:v>
                </c:pt>
                <c:pt idx="4">
                  <c:v>80082</c:v>
                </c:pt>
                <c:pt idx="5">
                  <c:v>78891</c:v>
                </c:pt>
                <c:pt idx="6">
                  <c:v>80112</c:v>
                </c:pt>
                <c:pt idx="7">
                  <c:v>84221</c:v>
                </c:pt>
                <c:pt idx="8">
                  <c:v>83957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7-EB46-8F2B-270E030890F2}"/>
            </c:ext>
          </c:extLst>
        </c:ser>
        <c:ser>
          <c:idx val="1"/>
          <c:order val="1"/>
          <c:tx>
            <c:strRef>
              <c:f>'Industry by activity'!$B$84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activity'!$C$82:$K$82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activity'!$C$84:$K$84</c:f>
              <c:numCache>
                <c:formatCode>General</c:formatCode>
                <c:ptCount val="9"/>
                <c:pt idx="0">
                  <c:v>107491</c:v>
                </c:pt>
                <c:pt idx="1">
                  <c:v>111194</c:v>
                </c:pt>
                <c:pt idx="2">
                  <c:v>111578</c:v>
                </c:pt>
                <c:pt idx="3">
                  <c:v>111354</c:v>
                </c:pt>
                <c:pt idx="4">
                  <c:v>111994</c:v>
                </c:pt>
                <c:pt idx="5">
                  <c:v>108720</c:v>
                </c:pt>
                <c:pt idx="6">
                  <c:v>109227</c:v>
                </c:pt>
                <c:pt idx="7">
                  <c:v>111447</c:v>
                </c:pt>
                <c:pt idx="8">
                  <c:v>109651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7-EB46-8F2B-270E030890F2}"/>
            </c:ext>
          </c:extLst>
        </c:ser>
        <c:ser>
          <c:idx val="2"/>
          <c:order val="2"/>
          <c:tx>
            <c:strRef>
              <c:f>'Industry by activity'!$B$85</c:f>
              <c:strCache>
                <c:ptCount val="1"/>
                <c:pt idx="0">
                  <c:v>Sales &amp; Service (will include HQ)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by activity'!$C$82:$K$82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by activity'!$C$85:$K$85</c:f>
              <c:numCache>
                <c:formatCode>General</c:formatCode>
                <c:ptCount val="9"/>
                <c:pt idx="0">
                  <c:v>89688</c:v>
                </c:pt>
                <c:pt idx="1">
                  <c:v>95147</c:v>
                </c:pt>
                <c:pt idx="2">
                  <c:v>93980</c:v>
                </c:pt>
                <c:pt idx="3">
                  <c:v>93046</c:v>
                </c:pt>
                <c:pt idx="4">
                  <c:v>96202</c:v>
                </c:pt>
                <c:pt idx="5">
                  <c:v>98405</c:v>
                </c:pt>
                <c:pt idx="6">
                  <c:v>102295</c:v>
                </c:pt>
                <c:pt idx="7">
                  <c:v>102446</c:v>
                </c:pt>
                <c:pt idx="8">
                  <c:v>100680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F7-EB46-8F2B-270E030890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5935727"/>
        <c:axId val="1886233119"/>
      </c:lineChart>
      <c:catAx>
        <c:axId val="1825935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233119"/>
        <c:crosses val="autoZero"/>
        <c:auto val="1"/>
        <c:lblAlgn val="ctr"/>
        <c:lblOffset val="100"/>
        <c:noMultiLvlLbl val="0"/>
      </c:catAx>
      <c:valAx>
        <c:axId val="1886233119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593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SMEs!$D$12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SMEs!$C$13:$C$16</c:f>
              <c:strCache>
                <c:ptCount val="4"/>
                <c:pt idx="0">
                  <c:v>Biopharma</c:v>
                </c:pt>
                <c:pt idx="1">
                  <c:v>Biopharma Service &amp; Supply</c:v>
                </c:pt>
                <c:pt idx="2">
                  <c:v>Medtech</c:v>
                </c:pt>
                <c:pt idx="3">
                  <c:v>Medtech Service &amp; Supply</c:v>
                </c:pt>
              </c:strCache>
            </c:strRef>
          </c:cat>
          <c:val>
            <c:numRef>
              <c:f>SMEs!$D$13:$D$16</c:f>
              <c:numCache>
                <c:formatCode>0.0%</c:formatCode>
                <c:ptCount val="4"/>
                <c:pt idx="0">
                  <c:v>5.1459378551431657E-2</c:v>
                </c:pt>
                <c:pt idx="1">
                  <c:v>0.18246360629489961</c:v>
                </c:pt>
                <c:pt idx="2">
                  <c:v>0.23829927877521631</c:v>
                </c:pt>
                <c:pt idx="3">
                  <c:v>0.31292256665390994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E-E14B-BE2F-F9309F87782E}"/>
            </c:ext>
          </c:extLst>
        </c:ser>
        <c:ser>
          <c:idx val="1"/>
          <c:order val="1"/>
          <c:tx>
            <c:strRef>
              <c:f>SMEs!$E$12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SMEs!$C$13:$C$16</c:f>
              <c:strCache>
                <c:ptCount val="4"/>
                <c:pt idx="0">
                  <c:v>Biopharma</c:v>
                </c:pt>
                <c:pt idx="1">
                  <c:v>Biopharma Service &amp; Supply</c:v>
                </c:pt>
                <c:pt idx="2">
                  <c:v>Medtech</c:v>
                </c:pt>
                <c:pt idx="3">
                  <c:v>Medtech Service &amp; Supply</c:v>
                </c:pt>
              </c:strCache>
            </c:strRef>
          </c:cat>
          <c:val>
            <c:numRef>
              <c:f>SMEs!$E$13:$E$16</c:f>
              <c:numCache>
                <c:formatCode>0.0%</c:formatCode>
                <c:ptCount val="4"/>
                <c:pt idx="0">
                  <c:v>7.6542865554161052E-2</c:v>
                </c:pt>
                <c:pt idx="1">
                  <c:v>0.2366136704362472</c:v>
                </c:pt>
                <c:pt idx="2">
                  <c:v>0.30547920287804681</c:v>
                </c:pt>
                <c:pt idx="3">
                  <c:v>0.32659491609431424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9E-E14B-BE2F-F9309F8778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98208"/>
        <c:axId val="1772712015"/>
      </c:barChart>
      <c:catAx>
        <c:axId val="1019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2712015"/>
        <c:crosses val="autoZero"/>
        <c:auto val="1"/>
        <c:lblAlgn val="ctr"/>
        <c:lblOffset val="100"/>
        <c:noMultiLvlLbl val="0"/>
      </c:catAx>
      <c:valAx>
        <c:axId val="1772712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Sector Employment in SMEs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overview'!$C$4</c:f>
              <c:strCache>
                <c:ptCount val="1"/>
                <c:pt idx="0">
                  <c:v>Biopharma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overview'!$B$5:$B$16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overview'!$C$5:$C$16</c:f>
              <c:numCache>
                <c:formatCode>General</c:formatCode>
                <c:ptCount val="12"/>
                <c:pt idx="0">
                  <c:v>3715</c:v>
                </c:pt>
                <c:pt idx="1">
                  <c:v>1057</c:v>
                </c:pt>
                <c:pt idx="2">
                  <c:v>208</c:v>
                </c:pt>
                <c:pt idx="3">
                  <c:v>-48</c:v>
                </c:pt>
                <c:pt idx="4">
                  <c:v>-2028</c:v>
                </c:pt>
                <c:pt idx="5">
                  <c:v>47</c:v>
                </c:pt>
                <c:pt idx="6">
                  <c:v>-901</c:v>
                </c:pt>
                <c:pt idx="7">
                  <c:v>46</c:v>
                </c:pt>
                <c:pt idx="8">
                  <c:v>-1798</c:v>
                </c:pt>
                <c:pt idx="9">
                  <c:v>-187</c:v>
                </c:pt>
                <c:pt idx="10">
                  <c:v>-7414</c:v>
                </c:pt>
                <c:pt idx="11">
                  <c:v>-322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844C-995D-459F39AD4E59}"/>
            </c:ext>
          </c:extLst>
        </c:ser>
        <c:ser>
          <c:idx val="1"/>
          <c:order val="1"/>
          <c:tx>
            <c:strRef>
              <c:f>'Regions overview'!$D$4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overview'!$B$5:$B$16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overview'!$D$5:$D$16</c:f>
              <c:numCache>
                <c:formatCode>General</c:formatCode>
                <c:ptCount val="12"/>
                <c:pt idx="0">
                  <c:v>1322</c:v>
                </c:pt>
                <c:pt idx="1">
                  <c:v>1239</c:v>
                </c:pt>
                <c:pt idx="2">
                  <c:v>-528</c:v>
                </c:pt>
                <c:pt idx="3">
                  <c:v>519</c:v>
                </c:pt>
                <c:pt idx="4">
                  <c:v>311</c:v>
                </c:pt>
                <c:pt idx="5">
                  <c:v>94</c:v>
                </c:pt>
                <c:pt idx="6">
                  <c:v>1329</c:v>
                </c:pt>
                <c:pt idx="7">
                  <c:v>805</c:v>
                </c:pt>
                <c:pt idx="8">
                  <c:v>403</c:v>
                </c:pt>
                <c:pt idx="9">
                  <c:v>1172</c:v>
                </c:pt>
                <c:pt idx="10">
                  <c:v>193</c:v>
                </c:pt>
                <c:pt idx="11">
                  <c:v>-298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6A-844C-995D-459F39AD4E59}"/>
            </c:ext>
          </c:extLst>
        </c:ser>
        <c:ser>
          <c:idx val="2"/>
          <c:order val="2"/>
          <c:tx>
            <c:strRef>
              <c:f>'Regions overview'!$E$4</c:f>
              <c:strCache>
                <c:ptCount val="1"/>
                <c:pt idx="0">
                  <c:v>Medtech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overview'!$B$5:$B$16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overview'!$E$5:$E$16</c:f>
              <c:numCache>
                <c:formatCode>General</c:formatCode>
                <c:ptCount val="12"/>
                <c:pt idx="0">
                  <c:v>1235</c:v>
                </c:pt>
                <c:pt idx="1">
                  <c:v>1757</c:v>
                </c:pt>
                <c:pt idx="2">
                  <c:v>3823</c:v>
                </c:pt>
                <c:pt idx="3">
                  <c:v>1274</c:v>
                </c:pt>
                <c:pt idx="4">
                  <c:v>2359</c:v>
                </c:pt>
                <c:pt idx="5">
                  <c:v>299</c:v>
                </c:pt>
                <c:pt idx="6">
                  <c:v>474</c:v>
                </c:pt>
                <c:pt idx="7">
                  <c:v>-606</c:v>
                </c:pt>
                <c:pt idx="8">
                  <c:v>1529</c:v>
                </c:pt>
                <c:pt idx="9">
                  <c:v>-930</c:v>
                </c:pt>
                <c:pt idx="10">
                  <c:v>4095</c:v>
                </c:pt>
                <c:pt idx="11">
                  <c:v>-1071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6A-844C-995D-459F39AD4E59}"/>
            </c:ext>
          </c:extLst>
        </c:ser>
        <c:ser>
          <c:idx val="3"/>
          <c:order val="3"/>
          <c:tx>
            <c:strRef>
              <c:f>'Regions overview'!$F$4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overview'!$B$5:$B$16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overview'!$F$5:$F$16</c:f>
              <c:numCache>
                <c:formatCode>General</c:formatCode>
                <c:ptCount val="12"/>
                <c:pt idx="0">
                  <c:v>-28</c:v>
                </c:pt>
                <c:pt idx="1">
                  <c:v>830</c:v>
                </c:pt>
                <c:pt idx="2">
                  <c:v>227</c:v>
                </c:pt>
                <c:pt idx="3">
                  <c:v>535</c:v>
                </c:pt>
                <c:pt idx="4">
                  <c:v>956</c:v>
                </c:pt>
                <c:pt idx="5">
                  <c:v>1075</c:v>
                </c:pt>
                <c:pt idx="6">
                  <c:v>326</c:v>
                </c:pt>
                <c:pt idx="7">
                  <c:v>-115</c:v>
                </c:pt>
                <c:pt idx="8">
                  <c:v>-22</c:v>
                </c:pt>
                <c:pt idx="9">
                  <c:v>-185</c:v>
                </c:pt>
                <c:pt idx="10">
                  <c:v>1746</c:v>
                </c:pt>
                <c:pt idx="11">
                  <c:v>-616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6A-844C-995D-459F39AD4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1446031"/>
        <c:axId val="1061577983"/>
      </c:barChart>
      <c:catAx>
        <c:axId val="109144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577983"/>
        <c:crosses val="autoZero"/>
        <c:auto val="1"/>
        <c:lblAlgn val="ctr"/>
        <c:lblOffset val="100"/>
        <c:noMultiLvlLbl val="0"/>
      </c:catAx>
      <c:valAx>
        <c:axId val="1061577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change in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44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overview'!$L$4</c:f>
              <c:strCache>
                <c:ptCount val="1"/>
                <c:pt idx="0">
                  <c:v>Change 2009 to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overview'!$K$5:$K$16</c:f>
              <c:strCache>
                <c:ptCount val="12"/>
                <c:pt idx="0">
                  <c:v>Y&amp;H</c:v>
                </c:pt>
                <c:pt idx="1">
                  <c:v>Wales</c:v>
                </c:pt>
                <c:pt idx="2">
                  <c:v>NI</c:v>
                </c:pt>
                <c:pt idx="3">
                  <c:v>East Of England</c:v>
                </c:pt>
                <c:pt idx="4">
                  <c:v>NE</c:v>
                </c:pt>
                <c:pt idx="5">
                  <c:v>London</c:v>
                </c:pt>
                <c:pt idx="6">
                  <c:v>NW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West Midlands</c:v>
                </c:pt>
                <c:pt idx="11">
                  <c:v>South East</c:v>
                </c:pt>
              </c:strCache>
            </c:strRef>
          </c:cat>
          <c:val>
            <c:numRef>
              <c:f>'Regions overview'!$L$5:$L$16</c:f>
              <c:numCache>
                <c:formatCode>0.00%</c:formatCode>
                <c:ptCount val="12"/>
                <c:pt idx="0">
                  <c:v>1.091740470811212E-3</c:v>
                </c:pt>
                <c:pt idx="1">
                  <c:v>1.0680251505149245E-3</c:v>
                </c:pt>
                <c:pt idx="2">
                  <c:v>1.0104098479603099E-3</c:v>
                </c:pt>
                <c:pt idx="3">
                  <c:v>9.1295653120629545E-4</c:v>
                </c:pt>
                <c:pt idx="4">
                  <c:v>9.0384200240493148E-4</c:v>
                </c:pt>
                <c:pt idx="5">
                  <c:v>7.343268680716844E-5</c:v>
                </c:pt>
                <c:pt idx="6">
                  <c:v>-7.7583432176638219E-5</c:v>
                </c:pt>
                <c:pt idx="7">
                  <c:v>-2.697285312350424E-4</c:v>
                </c:pt>
                <c:pt idx="8">
                  <c:v>-3.850294624813946E-4</c:v>
                </c:pt>
                <c:pt idx="9">
                  <c:v>-4.5043082810589065E-4</c:v>
                </c:pt>
                <c:pt idx="10">
                  <c:v>-1.425591465467572E-3</c:v>
                </c:pt>
                <c:pt idx="11">
                  <c:v>-1.6642628126482886E-3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1-0048-B7DC-FA8C50594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95091839"/>
        <c:axId val="1096268399"/>
      </c:barChart>
      <c:catAx>
        <c:axId val="1095091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6268399"/>
        <c:crosses val="autoZero"/>
        <c:auto val="1"/>
        <c:lblAlgn val="ctr"/>
        <c:lblOffset val="100"/>
        <c:noMultiLvlLbl val="0"/>
      </c:catAx>
      <c:valAx>
        <c:axId val="1096268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relative contribution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09183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</a:t>
            </a:r>
            <a:r>
              <a:rPr lang="en-US"/>
              <a:t> life science industry employment</a:t>
            </a:r>
            <a:r>
              <a:rPr lang="en-US" baseline="0"/>
              <a:t> by region</a:t>
            </a:r>
          </a:p>
          <a:p>
            <a:pPr>
              <a:defRPr/>
            </a:pPr>
            <a:r>
              <a:rPr lang="en-US" baseline="0"/>
              <a:t>2009 v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overview'!$C$48</c:f>
              <c:strCache>
                <c:ptCount val="1"/>
                <c:pt idx="0">
                  <c:v>Total change in 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'Regions overview'!$B$49:$B$60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overview'!$C$49:$C$60</c:f>
              <c:numCache>
                <c:formatCode>General</c:formatCode>
                <c:ptCount val="12"/>
                <c:pt idx="0">
                  <c:v>6244</c:v>
                </c:pt>
                <c:pt idx="1">
                  <c:v>4883</c:v>
                </c:pt>
                <c:pt idx="2">
                  <c:v>3730</c:v>
                </c:pt>
                <c:pt idx="3">
                  <c:v>2280</c:v>
                </c:pt>
                <c:pt idx="4">
                  <c:v>1598</c:v>
                </c:pt>
                <c:pt idx="5">
                  <c:v>1515</c:v>
                </c:pt>
                <c:pt idx="6">
                  <c:v>1228</c:v>
                </c:pt>
                <c:pt idx="7">
                  <c:v>130</c:v>
                </c:pt>
                <c:pt idx="8">
                  <c:v>112</c:v>
                </c:pt>
                <c:pt idx="9">
                  <c:v>-130</c:v>
                </c:pt>
                <c:pt idx="10">
                  <c:v>-1380</c:v>
                </c:pt>
                <c:pt idx="11">
                  <c:v>-2307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E4-1142-8DB5-22B51B25B4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9078624"/>
        <c:axId val="128923584"/>
      </c:barChart>
      <c:scatterChart>
        <c:scatterStyle val="lineMarker"/>
        <c:varyColors val="0"/>
        <c:ser>
          <c:idx val="1"/>
          <c:order val="1"/>
          <c:tx>
            <c:strRef>
              <c:f>'Regions overview'!$D$48</c:f>
              <c:strCache>
                <c:ptCount val="1"/>
                <c:pt idx="0">
                  <c:v>% change of regional life science employment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'Regions overview'!$B$49:$B$60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North East</c:v>
                </c:pt>
                <c:pt idx="6">
                  <c:v>Northern Ireland</c:v>
                </c:pt>
                <c:pt idx="7">
                  <c:v>Scotland</c:v>
                </c:pt>
                <c:pt idx="8">
                  <c:v>East Midlands</c:v>
                </c:pt>
                <c:pt idx="9">
                  <c:v>South West</c:v>
                </c:pt>
                <c:pt idx="10">
                  <c:v>South East</c:v>
                </c:pt>
                <c:pt idx="11">
                  <c:v>West Midlands</c:v>
                </c:pt>
              </c:strCache>
            </c:strRef>
          </c:xVal>
          <c:yVal>
            <c:numRef>
              <c:f>'Regions overview'!$D$49:$D$60</c:f>
              <c:numCache>
                <c:formatCode>0%</c:formatCode>
                <c:ptCount val="12"/>
                <c:pt idx="0">
                  <c:v>0.1882934772775248</c:v>
                </c:pt>
                <c:pt idx="1">
                  <c:v>0.25464121818940344</c:v>
                </c:pt>
                <c:pt idx="2">
                  <c:v>0.26096690687749247</c:v>
                </c:pt>
                <c:pt idx="3">
                  <c:v>0.24712768263602861</c:v>
                </c:pt>
                <c:pt idx="4">
                  <c:v>6.6867520294585314E-2</c:v>
                </c:pt>
                <c:pt idx="5">
                  <c:v>0.25625845737483083</c:v>
                </c:pt>
                <c:pt idx="6">
                  <c:v>0.2455017992802879</c:v>
                </c:pt>
                <c:pt idx="7">
                  <c:v>8.3136151435697376E-3</c:v>
                </c:pt>
                <c:pt idx="8">
                  <c:v>7.5716603569497025E-3</c:v>
                </c:pt>
                <c:pt idx="9">
                  <c:v>-1.275009807767752E-2</c:v>
                </c:pt>
                <c:pt idx="10">
                  <c:v>-2.3852735286492094E-2</c:v>
                </c:pt>
                <c:pt idx="11">
                  <c:v>-0.12335579082451074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69-5C4C-AFED-78557C6C2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2150655"/>
        <c:axId val="11639312"/>
      </c:scatterChart>
      <c:catAx>
        <c:axId val="907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8923584"/>
        <c:crosses val="autoZero"/>
        <c:auto val="1"/>
        <c:lblAlgn val="ctr"/>
        <c:lblOffset val="100"/>
        <c:noMultiLvlLbl val="0"/>
      </c:catAx>
      <c:valAx>
        <c:axId val="12892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78624"/>
        <c:crosses val="autoZero"/>
        <c:crossBetween val="between"/>
      </c:valAx>
      <c:valAx>
        <c:axId val="1163931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2150655"/>
        <c:crosses val="max"/>
        <c:crossBetween val="midCat"/>
      </c:valAx>
      <c:valAx>
        <c:axId val="180215065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39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overview'!$C$92</c:f>
              <c:strCache>
                <c:ptCount val="1"/>
                <c:pt idx="0">
                  <c:v>Biopharma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overview'!$B$93:$B$104</c:f>
              <c:strCache>
                <c:ptCount val="12"/>
                <c:pt idx="0">
                  <c:v>London</c:v>
                </c:pt>
                <c:pt idx="1">
                  <c:v>North West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East Midlands</c:v>
                </c:pt>
                <c:pt idx="5">
                  <c:v>Northern Ireland</c:v>
                </c:pt>
                <c:pt idx="6">
                  <c:v>Scotland</c:v>
                </c:pt>
                <c:pt idx="7">
                  <c:v>North East</c:v>
                </c:pt>
                <c:pt idx="8">
                  <c:v>Wales</c:v>
                </c:pt>
                <c:pt idx="9">
                  <c:v>South West</c:v>
                </c:pt>
                <c:pt idx="10">
                  <c:v>Yorkshire and The Humber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overview'!$C$93:$C$104</c:f>
              <c:numCache>
                <c:formatCode>General</c:formatCode>
                <c:ptCount val="12"/>
                <c:pt idx="0">
                  <c:v>49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4</c:v>
                </c:pt>
                <c:pt idx="5">
                  <c:v>-4</c:v>
                </c:pt>
                <c:pt idx="6">
                  <c:v>7</c:v>
                </c:pt>
                <c:pt idx="7">
                  <c:v>-1</c:v>
                </c:pt>
                <c:pt idx="8">
                  <c:v>-10</c:v>
                </c:pt>
                <c:pt idx="9">
                  <c:v>-2</c:v>
                </c:pt>
                <c:pt idx="10">
                  <c:v>-5</c:v>
                </c:pt>
                <c:pt idx="11">
                  <c:v>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A-F542-A99F-AA39415F0268}"/>
            </c:ext>
          </c:extLst>
        </c:ser>
        <c:ser>
          <c:idx val="1"/>
          <c:order val="1"/>
          <c:tx>
            <c:strRef>
              <c:f>'Regions overview'!$D$92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overview'!$B$93:$B$104</c:f>
              <c:strCache>
                <c:ptCount val="12"/>
                <c:pt idx="0">
                  <c:v>London</c:v>
                </c:pt>
                <c:pt idx="1">
                  <c:v>North West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East Midlands</c:v>
                </c:pt>
                <c:pt idx="5">
                  <c:v>Northern Ireland</c:v>
                </c:pt>
                <c:pt idx="6">
                  <c:v>Scotland</c:v>
                </c:pt>
                <c:pt idx="7">
                  <c:v>North East</c:v>
                </c:pt>
                <c:pt idx="8">
                  <c:v>Wales</c:v>
                </c:pt>
                <c:pt idx="9">
                  <c:v>South West</c:v>
                </c:pt>
                <c:pt idx="10">
                  <c:v>Yorkshire and The Humber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overview'!$D$93:$D$104</c:f>
              <c:numCache>
                <c:formatCode>General</c:formatCode>
                <c:ptCount val="12"/>
                <c:pt idx="0">
                  <c:v>55</c:v>
                </c:pt>
                <c:pt idx="1">
                  <c:v>49</c:v>
                </c:pt>
                <c:pt idx="2">
                  <c:v>43</c:v>
                </c:pt>
                <c:pt idx="3">
                  <c:v>30</c:v>
                </c:pt>
                <c:pt idx="4">
                  <c:v>22</c:v>
                </c:pt>
                <c:pt idx="5">
                  <c:v>10</c:v>
                </c:pt>
                <c:pt idx="6">
                  <c:v>15</c:v>
                </c:pt>
                <c:pt idx="7">
                  <c:v>7</c:v>
                </c:pt>
                <c:pt idx="8">
                  <c:v>3</c:v>
                </c:pt>
                <c:pt idx="9">
                  <c:v>8</c:v>
                </c:pt>
                <c:pt idx="10">
                  <c:v>1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3A-F542-A99F-AA39415F0268}"/>
            </c:ext>
          </c:extLst>
        </c:ser>
        <c:ser>
          <c:idx val="2"/>
          <c:order val="2"/>
          <c:tx>
            <c:strRef>
              <c:f>'Regions overview'!$E$92</c:f>
              <c:strCache>
                <c:ptCount val="1"/>
                <c:pt idx="0">
                  <c:v>Medtech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overview'!$B$93:$B$104</c:f>
              <c:strCache>
                <c:ptCount val="12"/>
                <c:pt idx="0">
                  <c:v>London</c:v>
                </c:pt>
                <c:pt idx="1">
                  <c:v>North West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East Midlands</c:v>
                </c:pt>
                <c:pt idx="5">
                  <c:v>Northern Ireland</c:v>
                </c:pt>
                <c:pt idx="6">
                  <c:v>Scotland</c:v>
                </c:pt>
                <c:pt idx="7">
                  <c:v>North East</c:v>
                </c:pt>
                <c:pt idx="8">
                  <c:v>Wales</c:v>
                </c:pt>
                <c:pt idx="9">
                  <c:v>South West</c:v>
                </c:pt>
                <c:pt idx="10">
                  <c:v>Yorkshire and The Humber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overview'!$E$93:$E$104</c:f>
              <c:numCache>
                <c:formatCode>General</c:formatCode>
                <c:ptCount val="12"/>
                <c:pt idx="0">
                  <c:v>118</c:v>
                </c:pt>
                <c:pt idx="1">
                  <c:v>17</c:v>
                </c:pt>
                <c:pt idx="2">
                  <c:v>13</c:v>
                </c:pt>
                <c:pt idx="3">
                  <c:v>-16</c:v>
                </c:pt>
                <c:pt idx="4">
                  <c:v>-19</c:v>
                </c:pt>
                <c:pt idx="5">
                  <c:v>4</c:v>
                </c:pt>
                <c:pt idx="6">
                  <c:v>-8</c:v>
                </c:pt>
                <c:pt idx="7">
                  <c:v>-15</c:v>
                </c:pt>
                <c:pt idx="8">
                  <c:v>-18</c:v>
                </c:pt>
                <c:pt idx="9">
                  <c:v>-30</c:v>
                </c:pt>
                <c:pt idx="10">
                  <c:v>-28</c:v>
                </c:pt>
                <c:pt idx="11">
                  <c:v>-85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3A-F542-A99F-AA39415F0268}"/>
            </c:ext>
          </c:extLst>
        </c:ser>
        <c:ser>
          <c:idx val="3"/>
          <c:order val="3"/>
          <c:tx>
            <c:strRef>
              <c:f>'Regions overview'!$F$92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overview'!$B$93:$B$104</c:f>
              <c:strCache>
                <c:ptCount val="12"/>
                <c:pt idx="0">
                  <c:v>London</c:v>
                </c:pt>
                <c:pt idx="1">
                  <c:v>North West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East Midlands</c:v>
                </c:pt>
                <c:pt idx="5">
                  <c:v>Northern Ireland</c:v>
                </c:pt>
                <c:pt idx="6">
                  <c:v>Scotland</c:v>
                </c:pt>
                <c:pt idx="7">
                  <c:v>North East</c:v>
                </c:pt>
                <c:pt idx="8">
                  <c:v>Wales</c:v>
                </c:pt>
                <c:pt idx="9">
                  <c:v>South West</c:v>
                </c:pt>
                <c:pt idx="10">
                  <c:v>Yorkshire and The Humber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overview'!$F$93:$F$104</c:f>
              <c:numCache>
                <c:formatCode>General</c:formatCode>
                <c:ptCount val="12"/>
                <c:pt idx="0">
                  <c:v>25</c:v>
                </c:pt>
                <c:pt idx="1">
                  <c:v>0</c:v>
                </c:pt>
                <c:pt idx="2">
                  <c:v>-2</c:v>
                </c:pt>
                <c:pt idx="3">
                  <c:v>-7</c:v>
                </c:pt>
                <c:pt idx="4">
                  <c:v>17</c:v>
                </c:pt>
                <c:pt idx="5">
                  <c:v>1</c:v>
                </c:pt>
                <c:pt idx="6">
                  <c:v>-6</c:v>
                </c:pt>
                <c:pt idx="7">
                  <c:v>2</c:v>
                </c:pt>
                <c:pt idx="8">
                  <c:v>5</c:v>
                </c:pt>
                <c:pt idx="9">
                  <c:v>-2</c:v>
                </c:pt>
                <c:pt idx="10">
                  <c:v>2</c:v>
                </c:pt>
                <c:pt idx="1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3A-F542-A99F-AA39415F0268}"/>
            </c:ext>
          </c:extLst>
        </c:ser>
        <c:ser>
          <c:idx val="4"/>
          <c:order val="4"/>
          <c:tx>
            <c:strRef>
              <c:f>'Regions overview'!$G$92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'Regions overview'!$B$93:$B$104</c:f>
              <c:strCache>
                <c:ptCount val="12"/>
                <c:pt idx="0">
                  <c:v>London</c:v>
                </c:pt>
                <c:pt idx="1">
                  <c:v>North West</c:v>
                </c:pt>
                <c:pt idx="2">
                  <c:v>South East</c:v>
                </c:pt>
                <c:pt idx="3">
                  <c:v>East of England</c:v>
                </c:pt>
                <c:pt idx="4">
                  <c:v>East Midlands</c:v>
                </c:pt>
                <c:pt idx="5">
                  <c:v>Northern Ireland</c:v>
                </c:pt>
                <c:pt idx="6">
                  <c:v>Scotland</c:v>
                </c:pt>
                <c:pt idx="7">
                  <c:v>North East</c:v>
                </c:pt>
                <c:pt idx="8">
                  <c:v>Wales</c:v>
                </c:pt>
                <c:pt idx="9">
                  <c:v>South West</c:v>
                </c:pt>
                <c:pt idx="10">
                  <c:v>Yorkshire and The Humber</c:v>
                </c:pt>
                <c:pt idx="11">
                  <c:v>West Midlands</c:v>
                </c:pt>
              </c:strCache>
            </c:strRef>
          </c:cat>
          <c:val>
            <c:numRef>
              <c:f>'Regions overview'!$G$93:$G$104</c:f>
              <c:numCache>
                <c:formatCode>General</c:formatCode>
                <c:ptCount val="12"/>
                <c:pt idx="0">
                  <c:v>247</c:v>
                </c:pt>
                <c:pt idx="1">
                  <c:v>80</c:v>
                </c:pt>
                <c:pt idx="2">
                  <c:v>71</c:v>
                </c:pt>
                <c:pt idx="3">
                  <c:v>27</c:v>
                </c:pt>
                <c:pt idx="4">
                  <c:v>24</c:v>
                </c:pt>
                <c:pt idx="5">
                  <c:v>11</c:v>
                </c:pt>
                <c:pt idx="6">
                  <c:v>8</c:v>
                </c:pt>
                <c:pt idx="7">
                  <c:v>-7</c:v>
                </c:pt>
                <c:pt idx="8">
                  <c:v>-20</c:v>
                </c:pt>
                <c:pt idx="9">
                  <c:v>-26</c:v>
                </c:pt>
                <c:pt idx="10">
                  <c:v>-30</c:v>
                </c:pt>
                <c:pt idx="11">
                  <c:v>-71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3A-F542-A99F-AA39415F0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2447"/>
        <c:axId val="612124127"/>
      </c:barChart>
      <c:catAx>
        <c:axId val="612122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127"/>
        <c:crosses val="autoZero"/>
        <c:auto val="1"/>
        <c:lblAlgn val="ctr"/>
        <c:lblOffset val="100"/>
        <c:noMultiLvlLbl val="0"/>
      </c:catAx>
      <c:valAx>
        <c:axId val="61212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2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Change</a:t>
            </a:r>
            <a:r>
              <a:rPr lang="en-US" baseline="0"/>
              <a:t> in employment in Biopharma core sector - 2009 to 2017</a:t>
            </a:r>
          </a:p>
          <a:p>
            <a:pPr>
              <a:defRPr/>
            </a:pPr>
            <a:r>
              <a:rPr lang="en-US" baseline="0"/>
              <a:t>(by type of site activity and total)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Detail'!$Z$3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Detail'!$Y$4:$Y$15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Scotland</c:v>
                </c:pt>
                <c:pt idx="5">
                  <c:v>Wales</c:v>
                </c:pt>
                <c:pt idx="6">
                  <c:v>South West</c:v>
                </c:pt>
                <c:pt idx="7">
                  <c:v>West Midlands</c:v>
                </c:pt>
                <c:pt idx="8">
                  <c:v>Northern Ireland</c:v>
                </c:pt>
                <c:pt idx="9">
                  <c:v>East Midlands</c:v>
                </c:pt>
                <c:pt idx="10">
                  <c:v>North West</c:v>
                </c:pt>
                <c:pt idx="11">
                  <c:v>South East</c:v>
                </c:pt>
              </c:strCache>
            </c:strRef>
          </c:cat>
          <c:val>
            <c:numRef>
              <c:f>'Regions Detail'!$Z$4:$Z$15</c:f>
              <c:numCache>
                <c:formatCode>_(* #,##0_);_(* \(#,##0\);_(* "-"??_);_(@_)</c:formatCode>
                <c:ptCount val="12"/>
                <c:pt idx="0">
                  <c:v>2607</c:v>
                </c:pt>
                <c:pt idx="1">
                  <c:v>-310</c:v>
                </c:pt>
                <c:pt idx="2">
                  <c:v>221</c:v>
                </c:pt>
                <c:pt idx="3">
                  <c:v>40</c:v>
                </c:pt>
                <c:pt idx="4">
                  <c:v>-243</c:v>
                </c:pt>
                <c:pt idx="5">
                  <c:v>-319</c:v>
                </c:pt>
                <c:pt idx="6">
                  <c:v>244</c:v>
                </c:pt>
                <c:pt idx="7">
                  <c:v>-210</c:v>
                </c:pt>
                <c:pt idx="8">
                  <c:v>-12</c:v>
                </c:pt>
                <c:pt idx="9">
                  <c:v>-1201</c:v>
                </c:pt>
                <c:pt idx="10">
                  <c:v>-1400</c:v>
                </c:pt>
                <c:pt idx="11">
                  <c:v>-2820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B6-3D44-937F-E72D059E3555}"/>
            </c:ext>
          </c:extLst>
        </c:ser>
        <c:ser>
          <c:idx val="1"/>
          <c:order val="1"/>
          <c:tx>
            <c:strRef>
              <c:f>'Regions Detail'!$AA$3</c:f>
              <c:strCache>
                <c:ptCount val="1"/>
                <c:pt idx="0">
                  <c:v>Manu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Detail'!$Y$4:$Y$15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Scotland</c:v>
                </c:pt>
                <c:pt idx="5">
                  <c:v>Wales</c:v>
                </c:pt>
                <c:pt idx="6">
                  <c:v>South West</c:v>
                </c:pt>
                <c:pt idx="7">
                  <c:v>West Midlands</c:v>
                </c:pt>
                <c:pt idx="8">
                  <c:v>Northern Ireland</c:v>
                </c:pt>
                <c:pt idx="9">
                  <c:v>East Midlands</c:v>
                </c:pt>
                <c:pt idx="10">
                  <c:v>North West</c:v>
                </c:pt>
                <c:pt idx="11">
                  <c:v>South East</c:v>
                </c:pt>
              </c:strCache>
            </c:strRef>
          </c:cat>
          <c:val>
            <c:numRef>
              <c:f>'Regions Detail'!$AA$4:$AA$15</c:f>
              <c:numCache>
                <c:formatCode>_(* #,##0_);_(* \(#,##0\);_(* "-"??_);_(@_)</c:formatCode>
                <c:ptCount val="12"/>
                <c:pt idx="0">
                  <c:v>579</c:v>
                </c:pt>
                <c:pt idx="1">
                  <c:v>-621</c:v>
                </c:pt>
                <c:pt idx="2">
                  <c:v>189</c:v>
                </c:pt>
                <c:pt idx="3">
                  <c:v>-5</c:v>
                </c:pt>
                <c:pt idx="4">
                  <c:v>308</c:v>
                </c:pt>
                <c:pt idx="5">
                  <c:v>-97</c:v>
                </c:pt>
                <c:pt idx="6">
                  <c:v>-423</c:v>
                </c:pt>
                <c:pt idx="7">
                  <c:v>37</c:v>
                </c:pt>
                <c:pt idx="8">
                  <c:v>-1172</c:v>
                </c:pt>
                <c:pt idx="9">
                  <c:v>-709</c:v>
                </c:pt>
                <c:pt idx="10">
                  <c:v>509</c:v>
                </c:pt>
                <c:pt idx="11">
                  <c:v>-4779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B6-3D44-937F-E72D059E3555}"/>
            </c:ext>
          </c:extLst>
        </c:ser>
        <c:ser>
          <c:idx val="2"/>
          <c:order val="2"/>
          <c:tx>
            <c:strRef>
              <c:f>'Regions Detail'!$AB$3</c:f>
              <c:strCache>
                <c:ptCount val="1"/>
                <c:pt idx="0">
                  <c:v>Sales &amp; 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Detail'!$Y$4:$Y$15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Scotland</c:v>
                </c:pt>
                <c:pt idx="5">
                  <c:v>Wales</c:v>
                </c:pt>
                <c:pt idx="6">
                  <c:v>South West</c:v>
                </c:pt>
                <c:pt idx="7">
                  <c:v>West Midlands</c:v>
                </c:pt>
                <c:pt idx="8">
                  <c:v>Northern Ireland</c:v>
                </c:pt>
                <c:pt idx="9">
                  <c:v>East Midlands</c:v>
                </c:pt>
                <c:pt idx="10">
                  <c:v>North West</c:v>
                </c:pt>
                <c:pt idx="11">
                  <c:v>South East</c:v>
                </c:pt>
              </c:strCache>
            </c:strRef>
          </c:cat>
          <c:val>
            <c:numRef>
              <c:f>'Regions Detail'!$AB$4:$AB$15</c:f>
              <c:numCache>
                <c:formatCode>_(* #,##0_);_(* \(#,##0\);_(* "-"??_);_(@_)</c:formatCode>
                <c:ptCount val="12"/>
                <c:pt idx="0">
                  <c:v>726</c:v>
                </c:pt>
                <c:pt idx="1">
                  <c:v>1846</c:v>
                </c:pt>
                <c:pt idx="2">
                  <c:v>-20</c:v>
                </c:pt>
                <c:pt idx="3">
                  <c:v>0</c:v>
                </c:pt>
                <c:pt idx="4">
                  <c:v>14</c:v>
                </c:pt>
                <c:pt idx="5">
                  <c:v>75</c:v>
                </c:pt>
                <c:pt idx="6">
                  <c:v>-31</c:v>
                </c:pt>
                <c:pt idx="7">
                  <c:v>-157</c:v>
                </c:pt>
                <c:pt idx="8">
                  <c:v>283</c:v>
                </c:pt>
                <c:pt idx="9">
                  <c:v>121</c:v>
                </c:pt>
                <c:pt idx="10">
                  <c:v>-2138</c:v>
                </c:pt>
                <c:pt idx="11">
                  <c:v>-3036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B6-3D44-937F-E72D059E3555}"/>
            </c:ext>
          </c:extLst>
        </c:ser>
        <c:ser>
          <c:idx val="3"/>
          <c:order val="3"/>
          <c:tx>
            <c:strRef>
              <c:f>'Regions Detail'!$AC$3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Detail'!$Y$4:$Y$15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Scotland</c:v>
                </c:pt>
                <c:pt idx="5">
                  <c:v>Wales</c:v>
                </c:pt>
                <c:pt idx="6">
                  <c:v>South West</c:v>
                </c:pt>
                <c:pt idx="7">
                  <c:v>West Midlands</c:v>
                </c:pt>
                <c:pt idx="8">
                  <c:v>Northern Ireland</c:v>
                </c:pt>
                <c:pt idx="9">
                  <c:v>East Midlands</c:v>
                </c:pt>
                <c:pt idx="10">
                  <c:v>North West</c:v>
                </c:pt>
                <c:pt idx="11">
                  <c:v>South East</c:v>
                </c:pt>
              </c:strCache>
            </c:strRef>
          </c:cat>
          <c:val>
            <c:numRef>
              <c:f>'Regions Detail'!$AC$4:$AC$15</c:f>
              <c:numCache>
                <c:formatCode>_(* #,##0_);_(* \(#,##0\);_(* "-"??_);_(@_)</c:formatCode>
                <c:ptCount val="12"/>
                <c:pt idx="0">
                  <c:v>3715</c:v>
                </c:pt>
                <c:pt idx="1">
                  <c:v>1057</c:v>
                </c:pt>
                <c:pt idx="2">
                  <c:v>208</c:v>
                </c:pt>
                <c:pt idx="3">
                  <c:v>47</c:v>
                </c:pt>
                <c:pt idx="4">
                  <c:v>46</c:v>
                </c:pt>
                <c:pt idx="5">
                  <c:v>-48</c:v>
                </c:pt>
                <c:pt idx="6">
                  <c:v>-187</c:v>
                </c:pt>
                <c:pt idx="7">
                  <c:v>-322</c:v>
                </c:pt>
                <c:pt idx="8">
                  <c:v>-901</c:v>
                </c:pt>
                <c:pt idx="9">
                  <c:v>-1798</c:v>
                </c:pt>
                <c:pt idx="10">
                  <c:v>-2028</c:v>
                </c:pt>
                <c:pt idx="11">
                  <c:v>-7414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B6-3D44-937F-E72D059E3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22354367"/>
        <c:axId val="1581857231"/>
      </c:barChart>
      <c:catAx>
        <c:axId val="15223543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1857231"/>
        <c:crosses val="autoZero"/>
        <c:auto val="1"/>
        <c:lblAlgn val="ctr"/>
        <c:lblOffset val="100"/>
        <c:noMultiLvlLbl val="0"/>
      </c:catAx>
      <c:valAx>
        <c:axId val="1581857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354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Change in employment in Biopharma service &amp; supply - 2009 to 2017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(by type of site activity and total)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Detail'!$Z$41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Detail'!$Y$42:$Y$53</c:f>
              <c:strCache>
                <c:ptCount val="12"/>
                <c:pt idx="0">
                  <c:v>Northern Ireland</c:v>
                </c:pt>
                <c:pt idx="1">
                  <c:v>East of England</c:v>
                </c:pt>
                <c:pt idx="2">
                  <c:v>London</c:v>
                </c:pt>
                <c:pt idx="3">
                  <c:v>South West</c:v>
                </c:pt>
                <c:pt idx="4">
                  <c:v>Scotland</c:v>
                </c:pt>
                <c:pt idx="5">
                  <c:v>Wales</c:v>
                </c:pt>
                <c:pt idx="6">
                  <c:v>East Midlands</c:v>
                </c:pt>
                <c:pt idx="7">
                  <c:v>North West</c:v>
                </c:pt>
                <c:pt idx="8">
                  <c:v>South East</c:v>
                </c:pt>
                <c:pt idx="9">
                  <c:v>North East</c:v>
                </c:pt>
                <c:pt idx="10">
                  <c:v>West Midlands</c:v>
                </c:pt>
                <c:pt idx="11">
                  <c:v>Yorkshire and The Humber</c:v>
                </c:pt>
              </c:strCache>
            </c:strRef>
          </c:cat>
          <c:val>
            <c:numRef>
              <c:f>'Regions Detail'!$Z$42:$Z$53</c:f>
              <c:numCache>
                <c:formatCode>_(* #,##0_);_(* \(#,##0\);_(* "-"??_);_(@_)</c:formatCode>
                <c:ptCount val="12"/>
                <c:pt idx="0">
                  <c:v>54</c:v>
                </c:pt>
                <c:pt idx="1">
                  <c:v>350</c:v>
                </c:pt>
                <c:pt idx="2">
                  <c:v>242</c:v>
                </c:pt>
                <c:pt idx="3">
                  <c:v>407</c:v>
                </c:pt>
                <c:pt idx="4">
                  <c:v>151</c:v>
                </c:pt>
                <c:pt idx="5">
                  <c:v>-16</c:v>
                </c:pt>
                <c:pt idx="6">
                  <c:v>96</c:v>
                </c:pt>
                <c:pt idx="7">
                  <c:v>-122</c:v>
                </c:pt>
                <c:pt idx="8">
                  <c:v>864</c:v>
                </c:pt>
                <c:pt idx="9">
                  <c:v>-126</c:v>
                </c:pt>
                <c:pt idx="10">
                  <c:v>-64</c:v>
                </c:pt>
                <c:pt idx="11">
                  <c:v>-663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D-B441-B6DD-C4E22527A739}"/>
            </c:ext>
          </c:extLst>
        </c:ser>
        <c:ser>
          <c:idx val="1"/>
          <c:order val="1"/>
          <c:tx>
            <c:strRef>
              <c:f>'Regions Detail'!$AA$41</c:f>
              <c:strCache>
                <c:ptCount val="1"/>
                <c:pt idx="0">
                  <c:v>Manu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Detail'!$Y$42:$Y$53</c:f>
              <c:strCache>
                <c:ptCount val="12"/>
                <c:pt idx="0">
                  <c:v>Northern Ireland</c:v>
                </c:pt>
                <c:pt idx="1">
                  <c:v>East of England</c:v>
                </c:pt>
                <c:pt idx="2">
                  <c:v>London</c:v>
                </c:pt>
                <c:pt idx="3">
                  <c:v>South West</c:v>
                </c:pt>
                <c:pt idx="4">
                  <c:v>Scotland</c:v>
                </c:pt>
                <c:pt idx="5">
                  <c:v>Wales</c:v>
                </c:pt>
                <c:pt idx="6">
                  <c:v>East Midlands</c:v>
                </c:pt>
                <c:pt idx="7">
                  <c:v>North West</c:v>
                </c:pt>
                <c:pt idx="8">
                  <c:v>South East</c:v>
                </c:pt>
                <c:pt idx="9">
                  <c:v>North East</c:v>
                </c:pt>
                <c:pt idx="10">
                  <c:v>West Midlands</c:v>
                </c:pt>
                <c:pt idx="11">
                  <c:v>Yorkshire and The Humber</c:v>
                </c:pt>
              </c:strCache>
            </c:strRef>
          </c:cat>
          <c:val>
            <c:numRef>
              <c:f>'Regions Detail'!$AA$42:$AA$53</c:f>
              <c:numCache>
                <c:formatCode>_(* #,##0_);_(* \(#,##0\);_(* "-"??_);_(@_)</c:formatCode>
                <c:ptCount val="12"/>
                <c:pt idx="0">
                  <c:v>402</c:v>
                </c:pt>
                <c:pt idx="1">
                  <c:v>267</c:v>
                </c:pt>
                <c:pt idx="2">
                  <c:v>169</c:v>
                </c:pt>
                <c:pt idx="3">
                  <c:v>393</c:v>
                </c:pt>
                <c:pt idx="4">
                  <c:v>66</c:v>
                </c:pt>
                <c:pt idx="5">
                  <c:v>-9</c:v>
                </c:pt>
                <c:pt idx="6">
                  <c:v>-106</c:v>
                </c:pt>
                <c:pt idx="7">
                  <c:v>-713</c:v>
                </c:pt>
                <c:pt idx="8">
                  <c:v>313</c:v>
                </c:pt>
                <c:pt idx="9">
                  <c:v>16</c:v>
                </c:pt>
                <c:pt idx="10">
                  <c:v>-26</c:v>
                </c:pt>
                <c:pt idx="11">
                  <c:v>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D-B441-B6DD-C4E22527A739}"/>
            </c:ext>
          </c:extLst>
        </c:ser>
        <c:ser>
          <c:idx val="2"/>
          <c:order val="2"/>
          <c:tx>
            <c:strRef>
              <c:f>'Regions Detail'!$AB$41</c:f>
              <c:strCache>
                <c:ptCount val="1"/>
                <c:pt idx="0">
                  <c:v>Sales &amp; 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Detail'!$Y$42:$Y$53</c:f>
              <c:strCache>
                <c:ptCount val="12"/>
                <c:pt idx="0">
                  <c:v>Northern Ireland</c:v>
                </c:pt>
                <c:pt idx="1">
                  <c:v>East of England</c:v>
                </c:pt>
                <c:pt idx="2">
                  <c:v>London</c:v>
                </c:pt>
                <c:pt idx="3">
                  <c:v>South West</c:v>
                </c:pt>
                <c:pt idx="4">
                  <c:v>Scotland</c:v>
                </c:pt>
                <c:pt idx="5">
                  <c:v>Wales</c:v>
                </c:pt>
                <c:pt idx="6">
                  <c:v>East Midlands</c:v>
                </c:pt>
                <c:pt idx="7">
                  <c:v>North West</c:v>
                </c:pt>
                <c:pt idx="8">
                  <c:v>South East</c:v>
                </c:pt>
                <c:pt idx="9">
                  <c:v>North East</c:v>
                </c:pt>
                <c:pt idx="10">
                  <c:v>West Midlands</c:v>
                </c:pt>
                <c:pt idx="11">
                  <c:v>Yorkshire and The Humber</c:v>
                </c:pt>
              </c:strCache>
            </c:strRef>
          </c:cat>
          <c:val>
            <c:numRef>
              <c:f>'Regions Detail'!$AB$42:$AB$53</c:f>
              <c:numCache>
                <c:formatCode>_(* #,##0_);_(* \(#,##0\);_(* "-"??_);_(@_)</c:formatCode>
                <c:ptCount val="12"/>
                <c:pt idx="0">
                  <c:v>922</c:v>
                </c:pt>
                <c:pt idx="1">
                  <c:v>652</c:v>
                </c:pt>
                <c:pt idx="2">
                  <c:v>1023</c:v>
                </c:pt>
                <c:pt idx="3">
                  <c:v>776</c:v>
                </c:pt>
                <c:pt idx="4">
                  <c:v>-62</c:v>
                </c:pt>
                <c:pt idx="5">
                  <c:v>313</c:v>
                </c:pt>
                <c:pt idx="6">
                  <c:v>508</c:v>
                </c:pt>
                <c:pt idx="7">
                  <c:v>804</c:v>
                </c:pt>
                <c:pt idx="8">
                  <c:v>-1196</c:v>
                </c:pt>
                <c:pt idx="9">
                  <c:v>28</c:v>
                </c:pt>
                <c:pt idx="10">
                  <c:v>-192</c:v>
                </c:pt>
                <c:pt idx="11">
                  <c:v>-163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D-B441-B6DD-C4E22527A739}"/>
            </c:ext>
          </c:extLst>
        </c:ser>
        <c:ser>
          <c:idx val="3"/>
          <c:order val="3"/>
          <c:tx>
            <c:strRef>
              <c:f>'Regions Detail'!$AC$41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Detail'!$Y$42:$Y$53</c:f>
              <c:strCache>
                <c:ptCount val="12"/>
                <c:pt idx="0">
                  <c:v>Northern Ireland</c:v>
                </c:pt>
                <c:pt idx="1">
                  <c:v>East of England</c:v>
                </c:pt>
                <c:pt idx="2">
                  <c:v>London</c:v>
                </c:pt>
                <c:pt idx="3">
                  <c:v>South West</c:v>
                </c:pt>
                <c:pt idx="4">
                  <c:v>Scotland</c:v>
                </c:pt>
                <c:pt idx="5">
                  <c:v>Wales</c:v>
                </c:pt>
                <c:pt idx="6">
                  <c:v>East Midlands</c:v>
                </c:pt>
                <c:pt idx="7">
                  <c:v>North West</c:v>
                </c:pt>
                <c:pt idx="8">
                  <c:v>South East</c:v>
                </c:pt>
                <c:pt idx="9">
                  <c:v>North East</c:v>
                </c:pt>
                <c:pt idx="10">
                  <c:v>West Midlands</c:v>
                </c:pt>
                <c:pt idx="11">
                  <c:v>Yorkshire and The Humber</c:v>
                </c:pt>
              </c:strCache>
            </c:strRef>
          </c:cat>
          <c:val>
            <c:numRef>
              <c:f>'Regions Detail'!$AC$42:$AC$53</c:f>
              <c:numCache>
                <c:formatCode>_(* #,##0_);_(* \(#,##0\);_(* "-"??_);_(@_)</c:formatCode>
                <c:ptCount val="12"/>
                <c:pt idx="0">
                  <c:v>1329</c:v>
                </c:pt>
                <c:pt idx="1">
                  <c:v>1322</c:v>
                </c:pt>
                <c:pt idx="2">
                  <c:v>1239</c:v>
                </c:pt>
                <c:pt idx="3">
                  <c:v>1172</c:v>
                </c:pt>
                <c:pt idx="4">
                  <c:v>805</c:v>
                </c:pt>
                <c:pt idx="5">
                  <c:v>519</c:v>
                </c:pt>
                <c:pt idx="6">
                  <c:v>403</c:v>
                </c:pt>
                <c:pt idx="7">
                  <c:v>311</c:v>
                </c:pt>
                <c:pt idx="8">
                  <c:v>193</c:v>
                </c:pt>
                <c:pt idx="9">
                  <c:v>94</c:v>
                </c:pt>
                <c:pt idx="10">
                  <c:v>-298</c:v>
                </c:pt>
                <c:pt idx="11">
                  <c:v>-528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7D-B441-B6DD-C4E22527A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1306335"/>
        <c:axId val="1441308015"/>
      </c:barChart>
      <c:catAx>
        <c:axId val="1441306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308015"/>
        <c:crosses val="autoZero"/>
        <c:auto val="1"/>
        <c:lblAlgn val="ctr"/>
        <c:lblOffset val="100"/>
        <c:noMultiLvlLbl val="0"/>
      </c:catAx>
      <c:valAx>
        <c:axId val="144130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1306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Change in employment in Medtech core sector - 2009 to 2017</a:t>
            </a:r>
            <a:endParaRPr lang="en-GB" sz="1400">
              <a:effectLst/>
            </a:endParaRPr>
          </a:p>
          <a:p>
            <a:pPr>
              <a:defRPr/>
            </a:pPr>
            <a:r>
              <a:rPr lang="en-US" sz="1400" b="0" i="0" baseline="0">
                <a:effectLst/>
              </a:rPr>
              <a:t>(by type of site activity and total)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Detail'!$Z$80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Detail'!$Y$81:$Y$92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North West</c:v>
                </c:pt>
                <c:pt idx="3">
                  <c:v>London</c:v>
                </c:pt>
                <c:pt idx="4">
                  <c:v>East Midlands</c:v>
                </c:pt>
                <c:pt idx="5">
                  <c:v>Wales</c:v>
                </c:pt>
                <c:pt idx="6">
                  <c:v>East of England</c:v>
                </c:pt>
                <c:pt idx="7">
                  <c:v>Northern Ireland</c:v>
                </c:pt>
                <c:pt idx="8">
                  <c:v>North East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Detail'!$Z$81:$Z$92</c:f>
              <c:numCache>
                <c:formatCode>_(* #,##0_);_(* \(#,##0\);_(* "-"??_);_(@_)</c:formatCode>
                <c:ptCount val="12"/>
                <c:pt idx="0">
                  <c:v>-80</c:v>
                </c:pt>
                <c:pt idx="1">
                  <c:v>598</c:v>
                </c:pt>
                <c:pt idx="2">
                  <c:v>631</c:v>
                </c:pt>
                <c:pt idx="3">
                  <c:v>830</c:v>
                </c:pt>
                <c:pt idx="4">
                  <c:v>998</c:v>
                </c:pt>
                <c:pt idx="5">
                  <c:v>618</c:v>
                </c:pt>
                <c:pt idx="6">
                  <c:v>710</c:v>
                </c:pt>
                <c:pt idx="7">
                  <c:v>652</c:v>
                </c:pt>
                <c:pt idx="8">
                  <c:v>93</c:v>
                </c:pt>
                <c:pt idx="9">
                  <c:v>-103</c:v>
                </c:pt>
                <c:pt idx="10">
                  <c:v>29</c:v>
                </c:pt>
                <c:pt idx="1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6-0A4C-863E-7690E9E8B956}"/>
            </c:ext>
          </c:extLst>
        </c:ser>
        <c:ser>
          <c:idx val="1"/>
          <c:order val="1"/>
          <c:tx>
            <c:strRef>
              <c:f>'Regions Detail'!$AA$80</c:f>
              <c:strCache>
                <c:ptCount val="1"/>
                <c:pt idx="0">
                  <c:v>Manu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Detail'!$Y$81:$Y$92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North West</c:v>
                </c:pt>
                <c:pt idx="3">
                  <c:v>London</c:v>
                </c:pt>
                <c:pt idx="4">
                  <c:v>East Midlands</c:v>
                </c:pt>
                <c:pt idx="5">
                  <c:v>Wales</c:v>
                </c:pt>
                <c:pt idx="6">
                  <c:v>East of England</c:v>
                </c:pt>
                <c:pt idx="7">
                  <c:v>Northern Ireland</c:v>
                </c:pt>
                <c:pt idx="8">
                  <c:v>North East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Detail'!$AA$81:$AA$92</c:f>
              <c:numCache>
                <c:formatCode>_(* #,##0_);_(* \(#,##0\);_(* "-"??_);_(@_)</c:formatCode>
                <c:ptCount val="12"/>
                <c:pt idx="0">
                  <c:v>1817</c:v>
                </c:pt>
                <c:pt idx="1">
                  <c:v>2708</c:v>
                </c:pt>
                <c:pt idx="2">
                  <c:v>744</c:v>
                </c:pt>
                <c:pt idx="3">
                  <c:v>143</c:v>
                </c:pt>
                <c:pt idx="4">
                  <c:v>783</c:v>
                </c:pt>
                <c:pt idx="5">
                  <c:v>429</c:v>
                </c:pt>
                <c:pt idx="6">
                  <c:v>874</c:v>
                </c:pt>
                <c:pt idx="7">
                  <c:v>500</c:v>
                </c:pt>
                <c:pt idx="8">
                  <c:v>515</c:v>
                </c:pt>
                <c:pt idx="9">
                  <c:v>53</c:v>
                </c:pt>
                <c:pt idx="10">
                  <c:v>-752</c:v>
                </c:pt>
                <c:pt idx="11">
                  <c:v>-910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6-0A4C-863E-7690E9E8B956}"/>
            </c:ext>
          </c:extLst>
        </c:ser>
        <c:ser>
          <c:idx val="2"/>
          <c:order val="2"/>
          <c:tx>
            <c:strRef>
              <c:f>'Regions Detail'!$AB$80</c:f>
              <c:strCache>
                <c:ptCount val="1"/>
                <c:pt idx="0">
                  <c:v>Sales &amp; 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Detail'!$Y$81:$Y$92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North West</c:v>
                </c:pt>
                <c:pt idx="3">
                  <c:v>London</c:v>
                </c:pt>
                <c:pt idx="4">
                  <c:v>East Midlands</c:v>
                </c:pt>
                <c:pt idx="5">
                  <c:v>Wales</c:v>
                </c:pt>
                <c:pt idx="6">
                  <c:v>East of England</c:v>
                </c:pt>
                <c:pt idx="7">
                  <c:v>Northern Ireland</c:v>
                </c:pt>
                <c:pt idx="8">
                  <c:v>North East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Detail'!$AB$81:$AB$92</c:f>
              <c:numCache>
                <c:formatCode>_(* #,##0_);_(* \(#,##0\);_(* "-"??_);_(@_)</c:formatCode>
                <c:ptCount val="12"/>
                <c:pt idx="0">
                  <c:v>2595</c:v>
                </c:pt>
                <c:pt idx="1">
                  <c:v>532</c:v>
                </c:pt>
                <c:pt idx="2">
                  <c:v>1381</c:v>
                </c:pt>
                <c:pt idx="3">
                  <c:v>1263</c:v>
                </c:pt>
                <c:pt idx="4">
                  <c:v>379</c:v>
                </c:pt>
                <c:pt idx="5">
                  <c:v>737</c:v>
                </c:pt>
                <c:pt idx="6">
                  <c:v>630</c:v>
                </c:pt>
                <c:pt idx="7">
                  <c:v>-42</c:v>
                </c:pt>
                <c:pt idx="8">
                  <c:v>-282</c:v>
                </c:pt>
                <c:pt idx="9">
                  <c:v>-687</c:v>
                </c:pt>
                <c:pt idx="10">
                  <c:v>-219</c:v>
                </c:pt>
                <c:pt idx="11">
                  <c:v>-206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56-0A4C-863E-7690E9E8B956}"/>
            </c:ext>
          </c:extLst>
        </c:ser>
        <c:ser>
          <c:idx val="3"/>
          <c:order val="3"/>
          <c:tx>
            <c:strRef>
              <c:f>'Regions Detail'!$AC$80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Detail'!$Y$81:$Y$92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North West</c:v>
                </c:pt>
                <c:pt idx="3">
                  <c:v>London</c:v>
                </c:pt>
                <c:pt idx="4">
                  <c:v>East Midlands</c:v>
                </c:pt>
                <c:pt idx="5">
                  <c:v>Wales</c:v>
                </c:pt>
                <c:pt idx="6">
                  <c:v>East of England</c:v>
                </c:pt>
                <c:pt idx="7">
                  <c:v>Northern Ireland</c:v>
                </c:pt>
                <c:pt idx="8">
                  <c:v>North East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Detail'!$AC$81:$AC$92</c:f>
              <c:numCache>
                <c:formatCode>_(* #,##0_);_(* \(#,##0\);_(* "-"??_);_(@_)</c:formatCode>
                <c:ptCount val="12"/>
                <c:pt idx="0">
                  <c:v>4095</c:v>
                </c:pt>
                <c:pt idx="1">
                  <c:v>3823</c:v>
                </c:pt>
                <c:pt idx="2">
                  <c:v>2359</c:v>
                </c:pt>
                <c:pt idx="3">
                  <c:v>1757</c:v>
                </c:pt>
                <c:pt idx="4">
                  <c:v>1529</c:v>
                </c:pt>
                <c:pt idx="5">
                  <c:v>1274</c:v>
                </c:pt>
                <c:pt idx="6">
                  <c:v>1235</c:v>
                </c:pt>
                <c:pt idx="7">
                  <c:v>474</c:v>
                </c:pt>
                <c:pt idx="8">
                  <c:v>299</c:v>
                </c:pt>
                <c:pt idx="9">
                  <c:v>-606</c:v>
                </c:pt>
                <c:pt idx="10">
                  <c:v>-930</c:v>
                </c:pt>
                <c:pt idx="11">
                  <c:v>-1071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56-0A4C-863E-7690E9E8B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78523087"/>
        <c:axId val="1493322319"/>
      </c:barChart>
      <c:catAx>
        <c:axId val="147852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3322319"/>
        <c:crosses val="autoZero"/>
        <c:auto val="1"/>
        <c:lblAlgn val="ctr"/>
        <c:lblOffset val="100"/>
        <c:noMultiLvlLbl val="0"/>
      </c:catAx>
      <c:valAx>
        <c:axId val="1493322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Change in Employment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52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Number</a:t>
            </a:r>
            <a:r>
              <a:rPr lang="en-US" sz="3200" baseline="0"/>
              <a:t> of Sites</a:t>
            </a:r>
            <a:endParaRPr lang="en-US" sz="3200"/>
          </a:p>
        </c:rich>
      </c:tx>
      <c:layout>
        <c:manualLayout>
          <c:xMode val="edge"/>
          <c:yMode val="edge"/>
          <c:x val="0.26015167301484277"/>
          <c:y val="4.2838948280227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45922746781099"/>
          <c:y val="0.20600475494579801"/>
          <c:w val="0.53976548385997203"/>
          <c:h val="0.690780203721071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FA0F-E148-AE2D-FFE41FE708D9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FA0F-E148-AE2D-FFE41FE708D9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FA0F-E148-AE2D-FFE41FE708D9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FA0F-E148-AE2D-FFE41FE708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2009'!$A$20:$A$23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2009'!$B$20:$B$23</c:f>
              <c:numCache>
                <c:formatCode>[$-1010409]###,###</c:formatCode>
                <c:ptCount val="4"/>
                <c:pt idx="0">
                  <c:v>733</c:v>
                </c:pt>
                <c:pt idx="1">
                  <c:v>1238</c:v>
                </c:pt>
                <c:pt idx="2">
                  <c:v>2933</c:v>
                </c:pt>
                <c:pt idx="3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0F-E148-AE2D-FFE41FE708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 Change in Employment for Biopharma core</a:t>
            </a:r>
            <a:r>
              <a:rPr lang="en-US" baseline="0"/>
              <a:t> </a:t>
            </a:r>
            <a:r>
              <a:rPr lang="en-US"/>
              <a:t>sector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2009 v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Detail'!$C$3</c:f>
              <c:strCache>
                <c:ptCount val="1"/>
                <c:pt idx="0">
                  <c:v>Change in Employment for Biopharma core  2009 to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Detail'!$B$4:$B$15</c:f>
              <c:strCache>
                <c:ptCount val="12"/>
                <c:pt idx="0">
                  <c:v>East of England</c:v>
                </c:pt>
                <c:pt idx="1">
                  <c:v>London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Scotland</c:v>
                </c:pt>
                <c:pt idx="5">
                  <c:v>Wales</c:v>
                </c:pt>
                <c:pt idx="6">
                  <c:v>South West</c:v>
                </c:pt>
                <c:pt idx="7">
                  <c:v>West Midlands</c:v>
                </c:pt>
                <c:pt idx="8">
                  <c:v>Northern Ireland</c:v>
                </c:pt>
                <c:pt idx="9">
                  <c:v>East Midlands</c:v>
                </c:pt>
                <c:pt idx="10">
                  <c:v>North West</c:v>
                </c:pt>
                <c:pt idx="11">
                  <c:v>South East</c:v>
                </c:pt>
              </c:strCache>
            </c:strRef>
          </c:cat>
          <c:val>
            <c:numRef>
              <c:f>'Regions Detail'!$C$4:$C$15</c:f>
              <c:numCache>
                <c:formatCode>_(* #,##0_);_(* \(#,##0\);_(* "-"??_);_(@_)</c:formatCode>
                <c:ptCount val="12"/>
                <c:pt idx="0">
                  <c:v>3715</c:v>
                </c:pt>
                <c:pt idx="1">
                  <c:v>1057</c:v>
                </c:pt>
                <c:pt idx="2">
                  <c:v>208</c:v>
                </c:pt>
                <c:pt idx="3">
                  <c:v>47</c:v>
                </c:pt>
                <c:pt idx="4">
                  <c:v>46</c:v>
                </c:pt>
                <c:pt idx="5">
                  <c:v>-48</c:v>
                </c:pt>
                <c:pt idx="6">
                  <c:v>-187</c:v>
                </c:pt>
                <c:pt idx="7">
                  <c:v>-322</c:v>
                </c:pt>
                <c:pt idx="8">
                  <c:v>-901</c:v>
                </c:pt>
                <c:pt idx="9">
                  <c:v>-1798</c:v>
                </c:pt>
                <c:pt idx="10">
                  <c:v>-2028</c:v>
                </c:pt>
                <c:pt idx="11">
                  <c:v>-7414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16-E343-918B-24DD52AC0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9071167"/>
        <c:axId val="1519966495"/>
      </c:barChart>
      <c:catAx>
        <c:axId val="139907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9966495"/>
        <c:crosses val="autoZero"/>
        <c:auto val="1"/>
        <c:lblAlgn val="ctr"/>
        <c:lblOffset val="100"/>
        <c:noMultiLvlLbl val="0"/>
      </c:catAx>
      <c:valAx>
        <c:axId val="1519966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07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Regional Change in Employment for Medtech core sector</a:t>
            </a:r>
            <a:endParaRPr lang="en-GB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2009 v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Detail'!$C$80</c:f>
              <c:strCache>
                <c:ptCount val="1"/>
                <c:pt idx="0">
                  <c:v>Change in Employment for Medtech core  2009 to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Detail'!$B$81:$B$92</c:f>
              <c:strCache>
                <c:ptCount val="12"/>
                <c:pt idx="0">
                  <c:v>South East</c:v>
                </c:pt>
                <c:pt idx="1">
                  <c:v>Yorkshire and The Humber</c:v>
                </c:pt>
                <c:pt idx="2">
                  <c:v>North West</c:v>
                </c:pt>
                <c:pt idx="3">
                  <c:v>London</c:v>
                </c:pt>
                <c:pt idx="4">
                  <c:v>East Midlands</c:v>
                </c:pt>
                <c:pt idx="5">
                  <c:v>Wales</c:v>
                </c:pt>
                <c:pt idx="6">
                  <c:v>East of England</c:v>
                </c:pt>
                <c:pt idx="7">
                  <c:v>Northern Ireland</c:v>
                </c:pt>
                <c:pt idx="8">
                  <c:v>North East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Detail'!$C$81:$C$92</c:f>
              <c:numCache>
                <c:formatCode>_(* #,##0_);_(* \(#,##0\);_(* "-"??_);_(@_)</c:formatCode>
                <c:ptCount val="12"/>
                <c:pt idx="0">
                  <c:v>4095</c:v>
                </c:pt>
                <c:pt idx="1">
                  <c:v>3823</c:v>
                </c:pt>
                <c:pt idx="2">
                  <c:v>2359</c:v>
                </c:pt>
                <c:pt idx="3">
                  <c:v>1757</c:v>
                </c:pt>
                <c:pt idx="4">
                  <c:v>1529</c:v>
                </c:pt>
                <c:pt idx="5">
                  <c:v>1274</c:v>
                </c:pt>
                <c:pt idx="6">
                  <c:v>1235</c:v>
                </c:pt>
                <c:pt idx="7">
                  <c:v>474</c:v>
                </c:pt>
                <c:pt idx="8">
                  <c:v>299</c:v>
                </c:pt>
                <c:pt idx="9">
                  <c:v>-606</c:v>
                </c:pt>
                <c:pt idx="10">
                  <c:v>-930</c:v>
                </c:pt>
                <c:pt idx="11">
                  <c:v>-1071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E-6D47-84E6-C30E1E0A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4996559"/>
        <c:axId val="1063817887"/>
      </c:barChart>
      <c:catAx>
        <c:axId val="1494996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3817887"/>
        <c:crosses val="autoZero"/>
        <c:auto val="1"/>
        <c:lblAlgn val="ctr"/>
        <c:lblOffset val="100"/>
        <c:noMultiLvlLbl val="0"/>
      </c:catAx>
      <c:valAx>
        <c:axId val="10638178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Change in Employment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996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Regional</a:t>
            </a:r>
            <a:r>
              <a:rPr lang="en-US" baseline="0"/>
              <a:t> Change in Employment for Biopharma service &amp; supply sector</a:t>
            </a:r>
          </a:p>
          <a:p>
            <a:pPr>
              <a:defRPr/>
            </a:pPr>
            <a:r>
              <a:rPr lang="en-US" baseline="0"/>
              <a:t>2009 v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Detail'!$C$41</c:f>
              <c:strCache>
                <c:ptCount val="1"/>
                <c:pt idx="0">
                  <c:v>Change in Employment for Biopharma service &amp; supply  2009 to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Detail'!$B$42:$B$53</c:f>
              <c:strCache>
                <c:ptCount val="12"/>
                <c:pt idx="0">
                  <c:v>Northern Ireland</c:v>
                </c:pt>
                <c:pt idx="1">
                  <c:v>East of England</c:v>
                </c:pt>
                <c:pt idx="2">
                  <c:v>London</c:v>
                </c:pt>
                <c:pt idx="3">
                  <c:v>South West</c:v>
                </c:pt>
                <c:pt idx="4">
                  <c:v>Scotland</c:v>
                </c:pt>
                <c:pt idx="5">
                  <c:v>Wales</c:v>
                </c:pt>
                <c:pt idx="6">
                  <c:v>East Midlands</c:v>
                </c:pt>
                <c:pt idx="7">
                  <c:v>North West</c:v>
                </c:pt>
                <c:pt idx="8">
                  <c:v>South East</c:v>
                </c:pt>
                <c:pt idx="9">
                  <c:v>North East</c:v>
                </c:pt>
                <c:pt idx="10">
                  <c:v>West Midlands</c:v>
                </c:pt>
                <c:pt idx="11">
                  <c:v>Yorkshire and The Humber</c:v>
                </c:pt>
              </c:strCache>
            </c:strRef>
          </c:cat>
          <c:val>
            <c:numRef>
              <c:f>'Regions Detail'!$C$42:$C$53</c:f>
              <c:numCache>
                <c:formatCode>_(* #,##0_);_(* \(#,##0\);_(* "-"??_);_(@_)</c:formatCode>
                <c:ptCount val="12"/>
                <c:pt idx="0">
                  <c:v>1329</c:v>
                </c:pt>
                <c:pt idx="1">
                  <c:v>1322</c:v>
                </c:pt>
                <c:pt idx="2">
                  <c:v>1239</c:v>
                </c:pt>
                <c:pt idx="3">
                  <c:v>1172</c:v>
                </c:pt>
                <c:pt idx="4">
                  <c:v>805</c:v>
                </c:pt>
                <c:pt idx="5">
                  <c:v>519</c:v>
                </c:pt>
                <c:pt idx="6">
                  <c:v>403</c:v>
                </c:pt>
                <c:pt idx="7">
                  <c:v>311</c:v>
                </c:pt>
                <c:pt idx="8">
                  <c:v>193</c:v>
                </c:pt>
                <c:pt idx="9">
                  <c:v>94</c:v>
                </c:pt>
                <c:pt idx="10">
                  <c:v>-298</c:v>
                </c:pt>
                <c:pt idx="11">
                  <c:v>-528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F-8642-98E0-101637359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86672"/>
        <c:axId val="139492592"/>
      </c:barChart>
      <c:catAx>
        <c:axId val="1138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92592"/>
        <c:crosses val="autoZero"/>
        <c:auto val="1"/>
        <c:lblAlgn val="ctr"/>
        <c:lblOffset val="100"/>
        <c:noMultiLvlLbl val="0"/>
      </c:catAx>
      <c:valAx>
        <c:axId val="13949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</a:t>
                </a:r>
                <a:r>
                  <a:rPr lang="en-US" baseline="0"/>
                  <a:t> in Employment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8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Change in employment in Medtech service &amp; supply sector - 2009 to 2017</a:t>
            </a:r>
            <a:endParaRPr lang="en-GB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(by type of site activity and total)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Detail'!$Z$120</c:f>
              <c:strCache>
                <c:ptCount val="1"/>
                <c:pt idx="0">
                  <c:v>R&amp;D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Detail'!$Y$121:$Y$132</c:f>
              <c:strCache>
                <c:ptCount val="12"/>
                <c:pt idx="0">
                  <c:v>South East</c:v>
                </c:pt>
                <c:pt idx="1">
                  <c:v>North East</c:v>
                </c:pt>
                <c:pt idx="2">
                  <c:v>North West</c:v>
                </c:pt>
                <c:pt idx="3">
                  <c:v>London</c:v>
                </c:pt>
                <c:pt idx="4">
                  <c:v>Wales</c:v>
                </c:pt>
                <c:pt idx="5">
                  <c:v>Northern Ireland</c:v>
                </c:pt>
                <c:pt idx="6">
                  <c:v>Yorkshire and The Humber</c:v>
                </c:pt>
                <c:pt idx="7">
                  <c:v>East Midlands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Detail'!$Z$121:$Z$132</c:f>
              <c:numCache>
                <c:formatCode>_(* #,##0_);_(* \(#,##0\);_(* "-"??_);_(@_)</c:formatCode>
                <c:ptCount val="12"/>
                <c:pt idx="0">
                  <c:v>145</c:v>
                </c:pt>
                <c:pt idx="1">
                  <c:v>30</c:v>
                </c:pt>
                <c:pt idx="2">
                  <c:v>190</c:v>
                </c:pt>
                <c:pt idx="3">
                  <c:v>307</c:v>
                </c:pt>
                <c:pt idx="4">
                  <c:v>77</c:v>
                </c:pt>
                <c:pt idx="5">
                  <c:v>0</c:v>
                </c:pt>
                <c:pt idx="6">
                  <c:v>27</c:v>
                </c:pt>
                <c:pt idx="7">
                  <c:v>114</c:v>
                </c:pt>
                <c:pt idx="8">
                  <c:v>-234</c:v>
                </c:pt>
                <c:pt idx="9">
                  <c:v>-39</c:v>
                </c:pt>
                <c:pt idx="10">
                  <c:v>151</c:v>
                </c:pt>
                <c:pt idx="11">
                  <c:v>-393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5-BB4E-B57D-EC1344741FF5}"/>
            </c:ext>
          </c:extLst>
        </c:ser>
        <c:ser>
          <c:idx val="1"/>
          <c:order val="1"/>
          <c:tx>
            <c:strRef>
              <c:f>'Regions Detail'!$AA$120</c:f>
              <c:strCache>
                <c:ptCount val="1"/>
                <c:pt idx="0">
                  <c:v>Manu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'Regions Detail'!$Y$121:$Y$132</c:f>
              <c:strCache>
                <c:ptCount val="12"/>
                <c:pt idx="0">
                  <c:v>South East</c:v>
                </c:pt>
                <c:pt idx="1">
                  <c:v>North East</c:v>
                </c:pt>
                <c:pt idx="2">
                  <c:v>North West</c:v>
                </c:pt>
                <c:pt idx="3">
                  <c:v>London</c:v>
                </c:pt>
                <c:pt idx="4">
                  <c:v>Wales</c:v>
                </c:pt>
                <c:pt idx="5">
                  <c:v>Northern Ireland</c:v>
                </c:pt>
                <c:pt idx="6">
                  <c:v>Yorkshire and The Humber</c:v>
                </c:pt>
                <c:pt idx="7">
                  <c:v>East Midlands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Detail'!$AA$121:$AA$132</c:f>
              <c:numCache>
                <c:formatCode>_(* #,##0_);_(* \(#,##0\);_(* "-"??_);_(@_)</c:formatCode>
                <c:ptCount val="12"/>
                <c:pt idx="0">
                  <c:v>975</c:v>
                </c:pt>
                <c:pt idx="1">
                  <c:v>4</c:v>
                </c:pt>
                <c:pt idx="2">
                  <c:v>397</c:v>
                </c:pt>
                <c:pt idx="3">
                  <c:v>242</c:v>
                </c:pt>
                <c:pt idx="4">
                  <c:v>75</c:v>
                </c:pt>
                <c:pt idx="5">
                  <c:v>5</c:v>
                </c:pt>
                <c:pt idx="6">
                  <c:v>27</c:v>
                </c:pt>
                <c:pt idx="7">
                  <c:v>-283</c:v>
                </c:pt>
                <c:pt idx="8">
                  <c:v>-238</c:v>
                </c:pt>
                <c:pt idx="9">
                  <c:v>-7</c:v>
                </c:pt>
                <c:pt idx="10">
                  <c:v>178</c:v>
                </c:pt>
                <c:pt idx="11">
                  <c:v>-855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5-BB4E-B57D-EC1344741FF5}"/>
            </c:ext>
          </c:extLst>
        </c:ser>
        <c:ser>
          <c:idx val="2"/>
          <c:order val="2"/>
          <c:tx>
            <c:strRef>
              <c:f>'Regions Detail'!$AB$120</c:f>
              <c:strCache>
                <c:ptCount val="1"/>
                <c:pt idx="0">
                  <c:v>Sales &amp; service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'Regions Detail'!$Y$121:$Y$132</c:f>
              <c:strCache>
                <c:ptCount val="12"/>
                <c:pt idx="0">
                  <c:v>South East</c:v>
                </c:pt>
                <c:pt idx="1">
                  <c:v>North East</c:v>
                </c:pt>
                <c:pt idx="2">
                  <c:v>North West</c:v>
                </c:pt>
                <c:pt idx="3">
                  <c:v>London</c:v>
                </c:pt>
                <c:pt idx="4">
                  <c:v>Wales</c:v>
                </c:pt>
                <c:pt idx="5">
                  <c:v>Northern Ireland</c:v>
                </c:pt>
                <c:pt idx="6">
                  <c:v>Yorkshire and The Humber</c:v>
                </c:pt>
                <c:pt idx="7">
                  <c:v>East Midlands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Detail'!$AB$121:$AB$132</c:f>
              <c:numCache>
                <c:formatCode>_(* #,##0_);_(* \(#,##0\);_(* "-"??_);_(@_)</c:formatCode>
                <c:ptCount val="12"/>
                <c:pt idx="0">
                  <c:v>713</c:v>
                </c:pt>
                <c:pt idx="1">
                  <c:v>1071</c:v>
                </c:pt>
                <c:pt idx="2">
                  <c:v>572</c:v>
                </c:pt>
                <c:pt idx="3">
                  <c:v>520</c:v>
                </c:pt>
                <c:pt idx="4">
                  <c:v>418</c:v>
                </c:pt>
                <c:pt idx="5">
                  <c:v>321</c:v>
                </c:pt>
                <c:pt idx="6">
                  <c:v>182</c:v>
                </c:pt>
                <c:pt idx="7">
                  <c:v>89</c:v>
                </c:pt>
                <c:pt idx="8">
                  <c:v>281</c:v>
                </c:pt>
                <c:pt idx="9">
                  <c:v>-240</c:v>
                </c:pt>
                <c:pt idx="10">
                  <c:v>-362</c:v>
                </c:pt>
                <c:pt idx="1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5-BB4E-B57D-EC1344741FF5}"/>
            </c:ext>
          </c:extLst>
        </c:ser>
        <c:ser>
          <c:idx val="3"/>
          <c:order val="3"/>
          <c:tx>
            <c:strRef>
              <c:f>'Regions Detail'!$AC$120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'Regions Detail'!$Y$121:$Y$132</c:f>
              <c:strCache>
                <c:ptCount val="12"/>
                <c:pt idx="0">
                  <c:v>South East</c:v>
                </c:pt>
                <c:pt idx="1">
                  <c:v>North East</c:v>
                </c:pt>
                <c:pt idx="2">
                  <c:v>North West</c:v>
                </c:pt>
                <c:pt idx="3">
                  <c:v>London</c:v>
                </c:pt>
                <c:pt idx="4">
                  <c:v>Wales</c:v>
                </c:pt>
                <c:pt idx="5">
                  <c:v>Northern Ireland</c:v>
                </c:pt>
                <c:pt idx="6">
                  <c:v>Yorkshire and The Humber</c:v>
                </c:pt>
                <c:pt idx="7">
                  <c:v>East Midlands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Detail'!$AC$121:$AC$132</c:f>
              <c:numCache>
                <c:formatCode>_(* #,##0_);_(* \(#,##0\);_(* "-"??_);_(@_)</c:formatCode>
                <c:ptCount val="12"/>
                <c:pt idx="0">
                  <c:v>1746</c:v>
                </c:pt>
                <c:pt idx="1">
                  <c:v>1075</c:v>
                </c:pt>
                <c:pt idx="2">
                  <c:v>956</c:v>
                </c:pt>
                <c:pt idx="3">
                  <c:v>830</c:v>
                </c:pt>
                <c:pt idx="4">
                  <c:v>535</c:v>
                </c:pt>
                <c:pt idx="5">
                  <c:v>326</c:v>
                </c:pt>
                <c:pt idx="6">
                  <c:v>227</c:v>
                </c:pt>
                <c:pt idx="7">
                  <c:v>-22</c:v>
                </c:pt>
                <c:pt idx="8">
                  <c:v>-28</c:v>
                </c:pt>
                <c:pt idx="9">
                  <c:v>-115</c:v>
                </c:pt>
                <c:pt idx="10">
                  <c:v>-185</c:v>
                </c:pt>
                <c:pt idx="11">
                  <c:v>-616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C5-BB4E-B57D-EC1344741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1253215"/>
        <c:axId val="2066722991"/>
      </c:barChart>
      <c:catAx>
        <c:axId val="1761253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6722991"/>
        <c:crosses val="autoZero"/>
        <c:auto val="1"/>
        <c:lblAlgn val="ctr"/>
        <c:lblOffset val="100"/>
        <c:noMultiLvlLbl val="0"/>
      </c:catAx>
      <c:valAx>
        <c:axId val="2066722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Change in Employment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532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Regional Change in Employment for Medtech service &amp; supply sector</a:t>
            </a:r>
            <a:endParaRPr lang="en-GB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2009 v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'Regions Detail'!$C$120</c:f>
              <c:strCache>
                <c:ptCount val="1"/>
                <c:pt idx="0">
                  <c:v>Change in Employment for Medtech service &amp; supply  2009 to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'Regions Detail'!$B$121:$B$132</c:f>
              <c:strCache>
                <c:ptCount val="12"/>
                <c:pt idx="0">
                  <c:v>South East</c:v>
                </c:pt>
                <c:pt idx="1">
                  <c:v>North East</c:v>
                </c:pt>
                <c:pt idx="2">
                  <c:v>North West</c:v>
                </c:pt>
                <c:pt idx="3">
                  <c:v>London</c:v>
                </c:pt>
                <c:pt idx="4">
                  <c:v>Wales</c:v>
                </c:pt>
                <c:pt idx="5">
                  <c:v>Northern Ireland</c:v>
                </c:pt>
                <c:pt idx="6">
                  <c:v>Yorkshire and The Humber</c:v>
                </c:pt>
                <c:pt idx="7">
                  <c:v>East Midlands</c:v>
                </c:pt>
                <c:pt idx="8">
                  <c:v>East of England</c:v>
                </c:pt>
                <c:pt idx="9">
                  <c:v>Scotland</c:v>
                </c:pt>
                <c:pt idx="10">
                  <c:v>South West</c:v>
                </c:pt>
                <c:pt idx="11">
                  <c:v>West Midlands</c:v>
                </c:pt>
              </c:strCache>
            </c:strRef>
          </c:cat>
          <c:val>
            <c:numRef>
              <c:f>'Regions Detail'!$C$121:$C$132</c:f>
              <c:numCache>
                <c:formatCode>_(* #,##0_);_(* \(#,##0\);_(* "-"??_);_(@_)</c:formatCode>
                <c:ptCount val="12"/>
                <c:pt idx="0">
                  <c:v>1746</c:v>
                </c:pt>
                <c:pt idx="1">
                  <c:v>1075</c:v>
                </c:pt>
                <c:pt idx="2">
                  <c:v>956</c:v>
                </c:pt>
                <c:pt idx="3">
                  <c:v>830</c:v>
                </c:pt>
                <c:pt idx="4">
                  <c:v>535</c:v>
                </c:pt>
                <c:pt idx="5">
                  <c:v>326</c:v>
                </c:pt>
                <c:pt idx="6">
                  <c:v>227</c:v>
                </c:pt>
                <c:pt idx="7">
                  <c:v>-22</c:v>
                </c:pt>
                <c:pt idx="8">
                  <c:v>-28</c:v>
                </c:pt>
                <c:pt idx="9">
                  <c:v>-115</c:v>
                </c:pt>
                <c:pt idx="10">
                  <c:v>-185</c:v>
                </c:pt>
                <c:pt idx="11">
                  <c:v>-616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A-614F-A9BC-645088F06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451903"/>
        <c:axId val="2086445247"/>
      </c:barChart>
      <c:catAx>
        <c:axId val="206445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6445247"/>
        <c:crosses val="autoZero"/>
        <c:auto val="1"/>
        <c:lblAlgn val="ctr"/>
        <c:lblOffset val="100"/>
        <c:noMultiLvlLbl val="0"/>
      </c:catAx>
      <c:valAx>
        <c:axId val="208644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Change in Employment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4519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Employment</a:t>
            </a:r>
            <a:r>
              <a:rPr lang="en-US" baseline="0"/>
              <a:t> 2009-2017 for core Biopharma segments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'Biopharma segments'!$B$6</c:f>
              <c:strCache>
                <c:ptCount val="1"/>
                <c:pt idx="0">
                  <c:v>Antibodies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segments'!$C$6:$K$6</c:f>
              <c:numCache>
                <c:formatCode>_-* #,##0_-;\-* #,##0_-;_-* "-"??_-;_-@_-</c:formatCode>
                <c:ptCount val="9"/>
                <c:pt idx="0">
                  <c:v>2338</c:v>
                </c:pt>
                <c:pt idx="1">
                  <c:v>1912</c:v>
                </c:pt>
                <c:pt idx="2">
                  <c:v>2178</c:v>
                </c:pt>
                <c:pt idx="3">
                  <c:v>1931</c:v>
                </c:pt>
                <c:pt idx="4">
                  <c:v>3908</c:v>
                </c:pt>
                <c:pt idx="5">
                  <c:v>3963</c:v>
                </c:pt>
                <c:pt idx="6">
                  <c:v>4880</c:v>
                </c:pt>
                <c:pt idx="7">
                  <c:v>5149</c:v>
                </c:pt>
                <c:pt idx="8">
                  <c:v>4930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13-DB42-A54F-55B65D0259B1}"/>
            </c:ext>
          </c:extLst>
        </c:ser>
        <c:ser>
          <c:idx val="2"/>
          <c:order val="2"/>
          <c:tx>
            <c:strRef>
              <c:f>'Biopharma segments'!$B$7</c:f>
              <c:strCache>
                <c:ptCount val="1"/>
                <c:pt idx="0">
                  <c:v>Therapeutic Proteins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segments'!$C$7:$K$7</c:f>
              <c:numCache>
                <c:formatCode>_-* #,##0_-;\-* #,##0_-;_-* "-"??_-;_-@_-</c:formatCode>
                <c:ptCount val="9"/>
                <c:pt idx="0">
                  <c:v>3607</c:v>
                </c:pt>
                <c:pt idx="1">
                  <c:v>4065</c:v>
                </c:pt>
                <c:pt idx="2">
                  <c:v>3902</c:v>
                </c:pt>
                <c:pt idx="3">
                  <c:v>4051</c:v>
                </c:pt>
                <c:pt idx="4">
                  <c:v>4144</c:v>
                </c:pt>
                <c:pt idx="5">
                  <c:v>3619</c:v>
                </c:pt>
                <c:pt idx="6">
                  <c:v>4069</c:v>
                </c:pt>
                <c:pt idx="7">
                  <c:v>4383</c:v>
                </c:pt>
                <c:pt idx="8">
                  <c:v>4630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13-DB42-A54F-55B65D0259B1}"/>
            </c:ext>
          </c:extLst>
        </c:ser>
        <c:ser>
          <c:idx val="3"/>
          <c:order val="3"/>
          <c:tx>
            <c:strRef>
              <c:f>'Biopharma segments'!$B$8</c:f>
              <c:strCache>
                <c:ptCount val="1"/>
                <c:pt idx="0">
                  <c:v>Vaccines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segments'!$C$8:$K$8</c:f>
              <c:numCache>
                <c:formatCode>_-* #,##0_-;\-* #,##0_-;_-* "-"??_-;_-@_-</c:formatCode>
                <c:ptCount val="9"/>
                <c:pt idx="0">
                  <c:v>5818</c:v>
                </c:pt>
                <c:pt idx="1">
                  <c:v>5820</c:v>
                </c:pt>
                <c:pt idx="2">
                  <c:v>5808</c:v>
                </c:pt>
                <c:pt idx="3">
                  <c:v>3845</c:v>
                </c:pt>
                <c:pt idx="4">
                  <c:v>3098</c:v>
                </c:pt>
                <c:pt idx="5">
                  <c:v>2984</c:v>
                </c:pt>
                <c:pt idx="6">
                  <c:v>2995</c:v>
                </c:pt>
                <c:pt idx="7">
                  <c:v>3116</c:v>
                </c:pt>
                <c:pt idx="8">
                  <c:v>3089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13-DB42-A54F-55B65D0259B1}"/>
            </c:ext>
          </c:extLst>
        </c:ser>
        <c:ser>
          <c:idx val="4"/>
          <c:order val="4"/>
          <c:tx>
            <c:strRef>
              <c:f>'Biopharma segments'!$B$9</c:f>
              <c:strCache>
                <c:ptCount val="1"/>
                <c:pt idx="0">
                  <c:v>Advanced Therapy Medicinal Products (ATMPs)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segments'!$C$9:$K$9</c:f>
              <c:numCache>
                <c:formatCode>_-* #,##0_-;\-* #,##0_-;_-* "-"??_-;_-@_-</c:formatCode>
                <c:ptCount val="9"/>
                <c:pt idx="0">
                  <c:v>729</c:v>
                </c:pt>
                <c:pt idx="1">
                  <c:v>578</c:v>
                </c:pt>
                <c:pt idx="2">
                  <c:v>614</c:v>
                </c:pt>
                <c:pt idx="3">
                  <c:v>608</c:v>
                </c:pt>
                <c:pt idx="4">
                  <c:v>667</c:v>
                </c:pt>
                <c:pt idx="5">
                  <c:v>1250</c:v>
                </c:pt>
                <c:pt idx="6">
                  <c:v>1153</c:v>
                </c:pt>
                <c:pt idx="7">
                  <c:v>1256</c:v>
                </c:pt>
                <c:pt idx="8">
                  <c:v>1534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13-DB42-A54F-55B65D0259B1}"/>
            </c:ext>
          </c:extLst>
        </c:ser>
        <c:ser>
          <c:idx val="5"/>
          <c:order val="5"/>
          <c:tx>
            <c:strRef>
              <c:f>'Biopharma segments'!$B$10</c:f>
              <c:strCache>
                <c:ptCount val="1"/>
                <c:pt idx="0">
                  <c:v>Blood &amp; Tissue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segments'!$C$10:$K$10</c:f>
              <c:numCache>
                <c:formatCode>_-* #,##0_-;\-* #,##0_-;_-* "-"??_-;_-@_-</c:formatCode>
                <c:ptCount val="9"/>
                <c:pt idx="0">
                  <c:v>396</c:v>
                </c:pt>
                <c:pt idx="1">
                  <c:v>325</c:v>
                </c:pt>
                <c:pt idx="2">
                  <c:v>288</c:v>
                </c:pt>
                <c:pt idx="3">
                  <c:v>422</c:v>
                </c:pt>
                <c:pt idx="4">
                  <c:v>344</c:v>
                </c:pt>
                <c:pt idx="5">
                  <c:v>342</c:v>
                </c:pt>
                <c:pt idx="6">
                  <c:v>454</c:v>
                </c:pt>
                <c:pt idx="7">
                  <c:v>444</c:v>
                </c:pt>
                <c:pt idx="8">
                  <c:v>490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13-DB42-A54F-55B65D025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510303"/>
        <c:axId val="1397120495"/>
      </c:lineChart>
      <c:lineChart>
        <c:grouping val="standard"/>
        <c:varyColors val="0"/>
        <c:ser>
          <c:idx val="0"/>
          <c:order val="0"/>
          <c:tx>
            <c:strRef>
              <c:f>'Biopharma segments'!$B$5</c:f>
              <c:strCache>
                <c:ptCount val="1"/>
                <c:pt idx="0">
                  <c:v>Small Molecules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segments'!$C$5:$K$5</c:f>
              <c:numCache>
                <c:formatCode>_-* #,##0_-;\-* #,##0_-;_-* "-"??_-;_-@_-</c:formatCode>
                <c:ptCount val="9"/>
                <c:pt idx="0">
                  <c:v>59266</c:v>
                </c:pt>
                <c:pt idx="1">
                  <c:v>61112</c:v>
                </c:pt>
                <c:pt idx="2">
                  <c:v>59005</c:v>
                </c:pt>
                <c:pt idx="3">
                  <c:v>54770</c:v>
                </c:pt>
                <c:pt idx="4">
                  <c:v>52896</c:v>
                </c:pt>
                <c:pt idx="5">
                  <c:v>52297</c:v>
                </c:pt>
                <c:pt idx="6">
                  <c:v>52298</c:v>
                </c:pt>
                <c:pt idx="7">
                  <c:v>52124</c:v>
                </c:pt>
                <c:pt idx="8">
                  <c:v>49866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13-DB42-A54F-55B65D025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0295631"/>
        <c:axId val="1527608879"/>
      </c:lineChart>
      <c:catAx>
        <c:axId val="152751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7120495"/>
        <c:crosses val="autoZero"/>
        <c:auto val="1"/>
        <c:lblAlgn val="ctr"/>
        <c:lblOffset val="100"/>
        <c:noMultiLvlLbl val="0"/>
      </c:catAx>
      <c:valAx>
        <c:axId val="1397120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 - all segments except Small</a:t>
                </a:r>
                <a:r>
                  <a:rPr lang="en-US" baseline="0"/>
                  <a:t> molecules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510303"/>
        <c:crosses val="autoZero"/>
        <c:crossBetween val="between"/>
      </c:valAx>
      <c:valAx>
        <c:axId val="152760887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  <a:r>
                  <a:rPr lang="en-US" baseline="0"/>
                  <a:t> - Biopharma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0295631"/>
        <c:crosses val="max"/>
        <c:crossBetween val="between"/>
      </c:valAx>
      <c:catAx>
        <c:axId val="14402956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760887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Turnover</a:t>
            </a:r>
            <a:r>
              <a:rPr lang="en-US" baseline="0"/>
              <a:t> (2017 £'000s ) for core Biopharma segments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'Biopharma segments'!$B$51</c:f>
              <c:strCache>
                <c:ptCount val="1"/>
                <c:pt idx="0">
                  <c:v>Therapeutic Proteins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segments'!$C$51:$K$51</c:f>
              <c:numCache>
                <c:formatCode>_-* #,##0_-;\-* #,##0_-;_-* "-"??_-;_-@_-</c:formatCode>
                <c:ptCount val="9"/>
                <c:pt idx="0">
                  <c:v>1252906</c:v>
                </c:pt>
                <c:pt idx="1">
                  <c:v>1534552</c:v>
                </c:pt>
                <c:pt idx="2">
                  <c:v>1575191</c:v>
                </c:pt>
                <c:pt idx="3">
                  <c:v>1376323</c:v>
                </c:pt>
                <c:pt idx="4">
                  <c:v>1346196</c:v>
                </c:pt>
                <c:pt idx="5">
                  <c:v>1524390</c:v>
                </c:pt>
                <c:pt idx="6">
                  <c:v>1571146</c:v>
                </c:pt>
                <c:pt idx="7">
                  <c:v>1999148</c:v>
                </c:pt>
                <c:pt idx="8">
                  <c:v>1814231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F-EE4E-9C63-421929EC9FA1}"/>
            </c:ext>
          </c:extLst>
        </c:ser>
        <c:ser>
          <c:idx val="2"/>
          <c:order val="2"/>
          <c:tx>
            <c:strRef>
              <c:f>'Biopharma segments'!$B$52</c:f>
              <c:strCache>
                <c:ptCount val="1"/>
                <c:pt idx="0">
                  <c:v>Antibodies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segments'!$C$52:$K$52</c:f>
              <c:numCache>
                <c:formatCode>_-* #,##0_-;\-* #,##0_-;_-* "-"??_-;_-@_-</c:formatCode>
                <c:ptCount val="9"/>
                <c:pt idx="0">
                  <c:v>754662</c:v>
                </c:pt>
                <c:pt idx="1">
                  <c:v>719640</c:v>
                </c:pt>
                <c:pt idx="2">
                  <c:v>680673</c:v>
                </c:pt>
                <c:pt idx="3">
                  <c:v>759568</c:v>
                </c:pt>
                <c:pt idx="4">
                  <c:v>1126288</c:v>
                </c:pt>
                <c:pt idx="5">
                  <c:v>1323936</c:v>
                </c:pt>
                <c:pt idx="6">
                  <c:v>1346849</c:v>
                </c:pt>
                <c:pt idx="7">
                  <c:v>1478620</c:v>
                </c:pt>
                <c:pt idx="8">
                  <c:v>1754444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BF-EE4E-9C63-421929EC9FA1}"/>
            </c:ext>
          </c:extLst>
        </c:ser>
        <c:ser>
          <c:idx val="3"/>
          <c:order val="3"/>
          <c:tx>
            <c:strRef>
              <c:f>'Biopharma segments'!$B$53</c:f>
              <c:strCache>
                <c:ptCount val="1"/>
                <c:pt idx="0">
                  <c:v>Vaccines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segments'!$C$53:$K$53</c:f>
              <c:numCache>
                <c:formatCode>_-* #,##0_-;\-* #,##0_-;_-* "-"??_-;_-@_-</c:formatCode>
                <c:ptCount val="9"/>
                <c:pt idx="0">
                  <c:v>2187332</c:v>
                </c:pt>
                <c:pt idx="1">
                  <c:v>2622681</c:v>
                </c:pt>
                <c:pt idx="2">
                  <c:v>2286636</c:v>
                </c:pt>
                <c:pt idx="3">
                  <c:v>2126463</c:v>
                </c:pt>
                <c:pt idx="4">
                  <c:v>2031603</c:v>
                </c:pt>
                <c:pt idx="5">
                  <c:v>1813754</c:v>
                </c:pt>
                <c:pt idx="6">
                  <c:v>1907761</c:v>
                </c:pt>
                <c:pt idx="7">
                  <c:v>1651842</c:v>
                </c:pt>
                <c:pt idx="8">
                  <c:v>1651813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BF-EE4E-9C63-421929EC9FA1}"/>
            </c:ext>
          </c:extLst>
        </c:ser>
        <c:ser>
          <c:idx val="4"/>
          <c:order val="4"/>
          <c:tx>
            <c:strRef>
              <c:f>'Biopharma segments'!$B$54</c:f>
              <c:strCache>
                <c:ptCount val="1"/>
                <c:pt idx="0">
                  <c:v>Advanced Therapy Medicinal Products (ATMPs)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segments'!$C$54:$K$54</c:f>
              <c:numCache>
                <c:formatCode>_-* #,##0_-;\-* #,##0_-;_-* "-"??_-;_-@_-</c:formatCode>
                <c:ptCount val="9"/>
                <c:pt idx="0">
                  <c:v>64896</c:v>
                </c:pt>
                <c:pt idx="1">
                  <c:v>79431</c:v>
                </c:pt>
                <c:pt idx="2">
                  <c:v>64455</c:v>
                </c:pt>
                <c:pt idx="3">
                  <c:v>61482</c:v>
                </c:pt>
                <c:pt idx="4">
                  <c:v>61213</c:v>
                </c:pt>
                <c:pt idx="5">
                  <c:v>147862</c:v>
                </c:pt>
                <c:pt idx="6">
                  <c:v>176922</c:v>
                </c:pt>
                <c:pt idx="7">
                  <c:v>219119</c:v>
                </c:pt>
                <c:pt idx="8">
                  <c:v>293458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BF-EE4E-9C63-421929EC9FA1}"/>
            </c:ext>
          </c:extLst>
        </c:ser>
        <c:ser>
          <c:idx val="5"/>
          <c:order val="5"/>
          <c:tx>
            <c:strRef>
              <c:f>'Biopharma segments'!$B$55</c:f>
              <c:strCache>
                <c:ptCount val="1"/>
                <c:pt idx="0">
                  <c:v>Blood &amp; Tissue Products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segments'!$C$55:$K$55</c:f>
              <c:numCache>
                <c:formatCode>_-* #,##0_-;\-* #,##0_-;_-* "-"??_-;_-@_-</c:formatCode>
                <c:ptCount val="9"/>
                <c:pt idx="0">
                  <c:v>165553</c:v>
                </c:pt>
                <c:pt idx="1">
                  <c:v>169423</c:v>
                </c:pt>
                <c:pt idx="2">
                  <c:v>203496</c:v>
                </c:pt>
                <c:pt idx="3">
                  <c:v>211395</c:v>
                </c:pt>
                <c:pt idx="4">
                  <c:v>221649</c:v>
                </c:pt>
                <c:pt idx="5">
                  <c:v>252624</c:v>
                </c:pt>
                <c:pt idx="6">
                  <c:v>240539</c:v>
                </c:pt>
                <c:pt idx="7">
                  <c:v>249512</c:v>
                </c:pt>
                <c:pt idx="8">
                  <c:v>275531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5BF-EE4E-9C63-421929EC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701983"/>
        <c:axId val="1554499695"/>
      </c:lineChart>
      <c:lineChart>
        <c:grouping val="standard"/>
        <c:varyColors val="0"/>
        <c:ser>
          <c:idx val="0"/>
          <c:order val="0"/>
          <c:tx>
            <c:strRef>
              <c:f>'Biopharma segments'!$B$50</c:f>
              <c:strCache>
                <c:ptCount val="1"/>
                <c:pt idx="0">
                  <c:v>Small Molecules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'Biopharma segments'!$C$49:$K$49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'Biopharma segments'!$C$50:$K$50</c:f>
              <c:numCache>
                <c:formatCode>_-* #,##0_-;\-* #,##0_-;_-* "-"??_-;_-@_-</c:formatCode>
                <c:ptCount val="9"/>
                <c:pt idx="0">
                  <c:v>31248864</c:v>
                </c:pt>
                <c:pt idx="1">
                  <c:v>34060890</c:v>
                </c:pt>
                <c:pt idx="2">
                  <c:v>34304721</c:v>
                </c:pt>
                <c:pt idx="3">
                  <c:v>32948522</c:v>
                </c:pt>
                <c:pt idx="4">
                  <c:v>28489443</c:v>
                </c:pt>
                <c:pt idx="5">
                  <c:v>27771219</c:v>
                </c:pt>
                <c:pt idx="6">
                  <c:v>26554047</c:v>
                </c:pt>
                <c:pt idx="7">
                  <c:v>27100188</c:v>
                </c:pt>
                <c:pt idx="8">
                  <c:v>27178966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BF-EE4E-9C63-421929EC9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951759"/>
        <c:axId val="1555226895"/>
      </c:lineChart>
      <c:catAx>
        <c:axId val="1528701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4499695"/>
        <c:crosses val="autoZero"/>
        <c:auto val="1"/>
        <c:lblAlgn val="ctr"/>
        <c:lblOffset val="100"/>
        <c:noMultiLvlLbl val="0"/>
      </c:catAx>
      <c:valAx>
        <c:axId val="155449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(2017 £'000s ) all segments except small molecules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8701983"/>
        <c:crosses val="autoZero"/>
        <c:crossBetween val="between"/>
      </c:valAx>
      <c:valAx>
        <c:axId val="1555226895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(2017 £;000s) Small molecules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951759"/>
        <c:crosses val="max"/>
        <c:crossBetween val="between"/>
      </c:valAx>
      <c:catAx>
        <c:axId val="1533951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522689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'Biopharma segments'!$C$95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'Biopharma segments'!$B$96:$B$101</c:f>
              <c:strCache>
                <c:ptCount val="6"/>
                <c:pt idx="0">
                  <c:v>Small Molecules</c:v>
                </c:pt>
                <c:pt idx="1">
                  <c:v>Therapeutic Proteins</c:v>
                </c:pt>
                <c:pt idx="2">
                  <c:v>Antibodies</c:v>
                </c:pt>
                <c:pt idx="3">
                  <c:v>Vaccines</c:v>
                </c:pt>
                <c:pt idx="4">
                  <c:v>Advanced Therapy Medicinal Products (ATMPs)</c:v>
                </c:pt>
                <c:pt idx="5">
                  <c:v>Blood &amp; Tissue Products</c:v>
                </c:pt>
              </c:strCache>
            </c:strRef>
          </c:cat>
          <c:val>
            <c:numRef>
              <c:f>'Biopharma segments'!$C$96:$C$101</c:f>
              <c:numCache>
                <c:formatCode>_-* #,##0_-;\-* #,##0_-;_-* "-"??_-;_-@_-</c:formatCode>
                <c:ptCount val="6"/>
                <c:pt idx="0">
                  <c:v>-9400</c:v>
                </c:pt>
                <c:pt idx="1">
                  <c:v>2592</c:v>
                </c:pt>
                <c:pt idx="2">
                  <c:v>1023</c:v>
                </c:pt>
                <c:pt idx="3">
                  <c:v>-2729</c:v>
                </c:pt>
                <c:pt idx="4">
                  <c:v>805</c:v>
                </c:pt>
                <c:pt idx="5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0-284D-868C-DFA11CDB6C9A}"/>
            </c:ext>
          </c:extLst>
        </c:ser>
        <c:ser>
          <c:idx val="1"/>
          <c:order val="1"/>
          <c:tx>
            <c:strRef>
              <c:f>'Biopharma segments'!$D$95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'Biopharma segments'!$B$96:$B$101</c:f>
              <c:strCache>
                <c:ptCount val="6"/>
                <c:pt idx="0">
                  <c:v>Small Molecules</c:v>
                </c:pt>
                <c:pt idx="1">
                  <c:v>Therapeutic Proteins</c:v>
                </c:pt>
                <c:pt idx="2">
                  <c:v>Antibodies</c:v>
                </c:pt>
                <c:pt idx="3">
                  <c:v>Vaccines</c:v>
                </c:pt>
                <c:pt idx="4">
                  <c:v>Advanced Therapy Medicinal Products (ATMPs)</c:v>
                </c:pt>
                <c:pt idx="5">
                  <c:v>Blood &amp; Tissue Products</c:v>
                </c:pt>
              </c:strCache>
            </c:strRef>
          </c:cat>
          <c:val>
            <c:numRef>
              <c:f>'Biopharma segments'!$D$96:$D$101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F1A0-284D-868C-DFA11CDB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4205919"/>
        <c:axId val="10986864"/>
      </c:barChart>
      <c:barChart>
        <c:barDir val="col"/>
        <c:grouping val="clustered"/>
        <c:varyColors val="0"/>
        <c:ser>
          <c:idx val="2"/>
          <c:order val="2"/>
          <c:tx>
            <c:strRef>
              <c:f>'Biopharma segments'!$E$95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'Biopharma segments'!$B$96:$B$101</c:f>
              <c:strCache>
                <c:ptCount val="6"/>
                <c:pt idx="0">
                  <c:v>Small Molecules</c:v>
                </c:pt>
                <c:pt idx="1">
                  <c:v>Therapeutic Proteins</c:v>
                </c:pt>
                <c:pt idx="2">
                  <c:v>Antibodies</c:v>
                </c:pt>
                <c:pt idx="3">
                  <c:v>Vaccines</c:v>
                </c:pt>
                <c:pt idx="4">
                  <c:v>Advanced Therapy Medicinal Products (ATMPs)</c:v>
                </c:pt>
                <c:pt idx="5">
                  <c:v>Blood &amp; Tissue Products</c:v>
                </c:pt>
              </c:strCache>
            </c:strRef>
          </c:cat>
          <c:val>
            <c:numRef>
              <c:f>'Biopharma segments'!$E$96:$E$101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2-F1A0-284D-868C-DFA11CDB6C9A}"/>
            </c:ext>
          </c:extLst>
        </c:ser>
        <c:ser>
          <c:idx val="3"/>
          <c:order val="3"/>
          <c:tx>
            <c:strRef>
              <c:f>'Biopharma segments'!$F$95</c:f>
              <c:strCache>
                <c:ptCount val="1"/>
                <c:pt idx="0">
                  <c:v>Turnover £bn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'Biopharma segments'!$B$96:$B$101</c:f>
              <c:strCache>
                <c:ptCount val="6"/>
                <c:pt idx="0">
                  <c:v>Small Molecules</c:v>
                </c:pt>
                <c:pt idx="1">
                  <c:v>Therapeutic Proteins</c:v>
                </c:pt>
                <c:pt idx="2">
                  <c:v>Antibodies</c:v>
                </c:pt>
                <c:pt idx="3">
                  <c:v>Vaccines</c:v>
                </c:pt>
                <c:pt idx="4">
                  <c:v>Advanced Therapy Medicinal Products (ATMPs)</c:v>
                </c:pt>
                <c:pt idx="5">
                  <c:v>Blood &amp; Tissue Products</c:v>
                </c:pt>
              </c:strCache>
            </c:strRef>
          </c:cat>
          <c:val>
            <c:numRef>
              <c:f>'Biopharma segments'!$F$96:$F$101</c:f>
              <c:numCache>
                <c:formatCode>_(* #,##0.00_);_(* \(#,##0.00\);_(* "-"??_);_(@_)</c:formatCode>
                <c:ptCount val="6"/>
                <c:pt idx="0">
                  <c:v>-4.0698980000000002</c:v>
                </c:pt>
                <c:pt idx="1">
                  <c:v>0.56132499999999996</c:v>
                </c:pt>
                <c:pt idx="2">
                  <c:v>0.99978199999999995</c:v>
                </c:pt>
                <c:pt idx="3">
                  <c:v>-0.53551899999999997</c:v>
                </c:pt>
                <c:pt idx="4">
                  <c:v>0.22856199999999999</c:v>
                </c:pt>
                <c:pt idx="5">
                  <c:v>0.10997800000000001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A0-284D-868C-DFA11CDB6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1120463"/>
        <c:axId val="1789806863"/>
      </c:barChart>
      <c:catAx>
        <c:axId val="1774205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86864"/>
        <c:crosses val="autoZero"/>
        <c:auto val="1"/>
        <c:lblAlgn val="ctr"/>
        <c:lblOffset val="100"/>
        <c:noMultiLvlLbl val="0"/>
      </c:catAx>
      <c:valAx>
        <c:axId val="1098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</a:t>
                </a:r>
                <a:r>
                  <a:rPr lang="en-US" baseline="0"/>
                  <a:t> </a:t>
                </a: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4205919"/>
        <c:crosses val="autoZero"/>
        <c:crossBetween val="between"/>
      </c:valAx>
      <c:valAx>
        <c:axId val="1789806863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£bn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120463"/>
        <c:crosses val="max"/>
        <c:crossBetween val="between"/>
      </c:valAx>
      <c:catAx>
        <c:axId val="18111204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89806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Medtech</a:t>
            </a:r>
            <a:r>
              <a:rPr lang="en-US" baseline="0"/>
              <a:t> segments that increased turnover - 2009 to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'Medtech segments turnover'!$B$29</c:f>
              <c:strCache>
                <c:ptCount val="1"/>
                <c:pt idx="0">
                  <c:v> Cardiovascular and vascular devices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turnover'!$C$29:$K$29</c:f>
              <c:numCache>
                <c:formatCode>_-* #,##0_-;\-* #,##0_-;_-* "-"??_-;_-@_-</c:formatCode>
                <c:ptCount val="9"/>
                <c:pt idx="0">
                  <c:v>480766</c:v>
                </c:pt>
                <c:pt idx="1">
                  <c:v>500897</c:v>
                </c:pt>
                <c:pt idx="2">
                  <c:v>595916</c:v>
                </c:pt>
                <c:pt idx="3">
                  <c:v>592197</c:v>
                </c:pt>
                <c:pt idx="4">
                  <c:v>592990</c:v>
                </c:pt>
                <c:pt idx="5">
                  <c:v>500928</c:v>
                </c:pt>
                <c:pt idx="6">
                  <c:v>528280</c:v>
                </c:pt>
                <c:pt idx="7">
                  <c:v>788504</c:v>
                </c:pt>
                <c:pt idx="8">
                  <c:v>819148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3D-A842-9D36-369F8D707EA2}"/>
            </c:ext>
          </c:extLst>
        </c:ser>
        <c:ser>
          <c:idx val="1"/>
          <c:order val="1"/>
          <c:tx>
            <c:strRef>
              <c:f>'Medtech segments turnover'!$B$30</c:f>
              <c:strCache>
                <c:ptCount val="1"/>
                <c:pt idx="0">
                  <c:v> Radiotherapy equipment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turnover'!$C$30:$K$30</c:f>
              <c:numCache>
                <c:formatCode>_-* #,##0_-;\-* #,##0_-;_-* "-"??_-;_-@_-</c:formatCode>
                <c:ptCount val="9"/>
                <c:pt idx="0">
                  <c:v>352701</c:v>
                </c:pt>
                <c:pt idx="1">
                  <c:v>405694</c:v>
                </c:pt>
                <c:pt idx="2">
                  <c:v>469880</c:v>
                </c:pt>
                <c:pt idx="3">
                  <c:v>516002</c:v>
                </c:pt>
                <c:pt idx="4">
                  <c:v>590262</c:v>
                </c:pt>
                <c:pt idx="5">
                  <c:v>634050</c:v>
                </c:pt>
                <c:pt idx="6">
                  <c:v>575817</c:v>
                </c:pt>
                <c:pt idx="7">
                  <c:v>529933</c:v>
                </c:pt>
                <c:pt idx="8">
                  <c:v>573057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3D-A842-9D36-369F8D707EA2}"/>
            </c:ext>
          </c:extLst>
        </c:ser>
        <c:ser>
          <c:idx val="2"/>
          <c:order val="2"/>
          <c:tx>
            <c:strRef>
              <c:f>'Medtech segments turnover'!$B$31</c:f>
              <c:strCache>
                <c:ptCount val="1"/>
                <c:pt idx="0">
                  <c:v> Assistive Technology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turnover'!$C$31:$K$31</c:f>
              <c:numCache>
                <c:formatCode>_-* #,##0_-;\-* #,##0_-;_-* "-"??_-;_-@_-</c:formatCode>
                <c:ptCount val="9"/>
                <c:pt idx="0">
                  <c:v>854242</c:v>
                </c:pt>
                <c:pt idx="1">
                  <c:v>915476</c:v>
                </c:pt>
                <c:pt idx="2">
                  <c:v>932382</c:v>
                </c:pt>
                <c:pt idx="3">
                  <c:v>983022</c:v>
                </c:pt>
                <c:pt idx="4">
                  <c:v>967650</c:v>
                </c:pt>
                <c:pt idx="5">
                  <c:v>1080940</c:v>
                </c:pt>
                <c:pt idx="6">
                  <c:v>1165911</c:v>
                </c:pt>
                <c:pt idx="7">
                  <c:v>1124579</c:v>
                </c:pt>
                <c:pt idx="8">
                  <c:v>1195815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3D-A842-9D36-369F8D707EA2}"/>
            </c:ext>
          </c:extLst>
        </c:ser>
        <c:ser>
          <c:idx val="3"/>
          <c:order val="3"/>
          <c:tx>
            <c:strRef>
              <c:f>'Medtech segments turnover'!$B$32</c:f>
              <c:strCache>
                <c:ptCount val="1"/>
                <c:pt idx="0">
                  <c:v> Hospital hardware including ambulatory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turnover'!$C$32:$K$32</c:f>
              <c:numCache>
                <c:formatCode>_-* #,##0_-;\-* #,##0_-;_-* "-"??_-;_-@_-</c:formatCode>
                <c:ptCount val="9"/>
                <c:pt idx="0">
                  <c:v>748137</c:v>
                </c:pt>
                <c:pt idx="1">
                  <c:v>908775</c:v>
                </c:pt>
                <c:pt idx="2">
                  <c:v>750604</c:v>
                </c:pt>
                <c:pt idx="3">
                  <c:v>713610</c:v>
                </c:pt>
                <c:pt idx="4">
                  <c:v>687591</c:v>
                </c:pt>
                <c:pt idx="5">
                  <c:v>726374</c:v>
                </c:pt>
                <c:pt idx="6">
                  <c:v>822488</c:v>
                </c:pt>
                <c:pt idx="7">
                  <c:v>836651</c:v>
                </c:pt>
                <c:pt idx="8">
                  <c:v>902501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3D-A842-9D36-369F8D707EA2}"/>
            </c:ext>
          </c:extLst>
        </c:ser>
        <c:ser>
          <c:idx val="4"/>
          <c:order val="4"/>
          <c:tx>
            <c:strRef>
              <c:f>'Medtech segments turnover'!$B$33</c:f>
              <c:strCache>
                <c:ptCount val="1"/>
                <c:pt idx="0">
                  <c:v> Drug Delivery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turnover'!$C$33:$K$33</c:f>
              <c:numCache>
                <c:formatCode>_-* #,##0_-;\-* #,##0_-;_-* "-"??_-;_-@_-</c:formatCode>
                <c:ptCount val="9"/>
                <c:pt idx="0">
                  <c:v>890753</c:v>
                </c:pt>
                <c:pt idx="1">
                  <c:v>976945</c:v>
                </c:pt>
                <c:pt idx="2">
                  <c:v>975460</c:v>
                </c:pt>
                <c:pt idx="3">
                  <c:v>954947</c:v>
                </c:pt>
                <c:pt idx="4">
                  <c:v>968128</c:v>
                </c:pt>
                <c:pt idx="5">
                  <c:v>1073778</c:v>
                </c:pt>
                <c:pt idx="6">
                  <c:v>1105772</c:v>
                </c:pt>
                <c:pt idx="7">
                  <c:v>1147994</c:v>
                </c:pt>
                <c:pt idx="8">
                  <c:v>1058930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3D-A842-9D36-369F8D707EA2}"/>
            </c:ext>
          </c:extLst>
        </c:ser>
        <c:ser>
          <c:idx val="5"/>
          <c:order val="5"/>
          <c:tx>
            <c:strRef>
              <c:f>'Medtech segments turnover'!$B$34</c:f>
              <c:strCache>
                <c:ptCount val="1"/>
                <c:pt idx="0">
                  <c:v> In vitro diagnostic technology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turnover'!$C$34:$K$34</c:f>
              <c:numCache>
                <c:formatCode>_-* #,##0_-;\-* #,##0_-;_-* "-"??_-;_-@_-</c:formatCode>
                <c:ptCount val="9"/>
                <c:pt idx="0">
                  <c:v>1618801</c:v>
                </c:pt>
                <c:pt idx="1">
                  <c:v>1799967</c:v>
                </c:pt>
                <c:pt idx="2">
                  <c:v>1611868</c:v>
                </c:pt>
                <c:pt idx="3">
                  <c:v>1647531</c:v>
                </c:pt>
                <c:pt idx="4">
                  <c:v>1727370</c:v>
                </c:pt>
                <c:pt idx="5">
                  <c:v>1567230</c:v>
                </c:pt>
                <c:pt idx="6">
                  <c:v>1678874</c:v>
                </c:pt>
                <c:pt idx="7">
                  <c:v>1579985</c:v>
                </c:pt>
                <c:pt idx="8">
                  <c:v>1741066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3D-A842-9D36-369F8D707EA2}"/>
            </c:ext>
          </c:extLst>
        </c:ser>
        <c:ser>
          <c:idx val="6"/>
          <c:order val="6"/>
          <c:tx>
            <c:strRef>
              <c:f>'Medtech segments turnover'!$B$35</c:f>
              <c:strCache>
                <c:ptCount val="1"/>
                <c:pt idx="0">
                  <c:v> Digital health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turnover'!$C$35:$K$35</c:f>
              <c:numCache>
                <c:formatCode>_-* #,##0_-;\-* #,##0_-;_-* "-"??_-;_-@_-</c:formatCode>
                <c:ptCount val="9"/>
                <c:pt idx="0">
                  <c:v>1148311</c:v>
                </c:pt>
                <c:pt idx="1">
                  <c:v>1041444</c:v>
                </c:pt>
                <c:pt idx="2">
                  <c:v>1103064</c:v>
                </c:pt>
                <c:pt idx="3">
                  <c:v>1106502</c:v>
                </c:pt>
                <c:pt idx="4">
                  <c:v>1261082</c:v>
                </c:pt>
                <c:pt idx="5">
                  <c:v>1268765</c:v>
                </c:pt>
                <c:pt idx="6">
                  <c:v>1138240</c:v>
                </c:pt>
                <c:pt idx="7">
                  <c:v>1116970</c:v>
                </c:pt>
                <c:pt idx="8">
                  <c:v>1223149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43D-A842-9D36-369F8D707EA2}"/>
            </c:ext>
          </c:extLst>
        </c:ser>
        <c:ser>
          <c:idx val="7"/>
          <c:order val="7"/>
          <c:tx>
            <c:strRef>
              <c:f>'Medtech segments turnover'!$B$36</c:f>
              <c:strCache>
                <c:ptCount val="1"/>
                <c:pt idx="0">
                  <c:v> Wound Care and Management 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turnover'!$C$36:$K$36</c:f>
              <c:numCache>
                <c:formatCode>_-* #,##0_-;\-* #,##0_-;_-* "-"??_-;_-@_-</c:formatCode>
                <c:ptCount val="9"/>
                <c:pt idx="0">
                  <c:v>1412301</c:v>
                </c:pt>
                <c:pt idx="1">
                  <c:v>1272003</c:v>
                </c:pt>
                <c:pt idx="2">
                  <c:v>1334401</c:v>
                </c:pt>
                <c:pt idx="3">
                  <c:v>1321760</c:v>
                </c:pt>
                <c:pt idx="4">
                  <c:v>1326396</c:v>
                </c:pt>
                <c:pt idx="5">
                  <c:v>1364529</c:v>
                </c:pt>
                <c:pt idx="6">
                  <c:v>1481312</c:v>
                </c:pt>
                <c:pt idx="7">
                  <c:v>1400874</c:v>
                </c:pt>
                <c:pt idx="8">
                  <c:v>1482608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43D-A842-9D36-369F8D707EA2}"/>
            </c:ext>
          </c:extLst>
        </c:ser>
        <c:ser>
          <c:idx val="8"/>
          <c:order val="8"/>
          <c:tx>
            <c:strRef>
              <c:f>'Medtech segments turnover'!$B$37</c:f>
              <c:strCache>
                <c:ptCount val="1"/>
                <c:pt idx="0">
                  <c:v> Single use technology n.e.c.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turnover'!$C$37:$K$37</c:f>
              <c:numCache>
                <c:formatCode>_-* #,##0_-;\-* #,##0_-;_-* "-"??_-;_-@_-</c:formatCode>
                <c:ptCount val="9"/>
                <c:pt idx="0">
                  <c:v>1934489</c:v>
                </c:pt>
                <c:pt idx="1">
                  <c:v>1772307</c:v>
                </c:pt>
                <c:pt idx="2">
                  <c:v>2038863</c:v>
                </c:pt>
                <c:pt idx="3">
                  <c:v>1944580</c:v>
                </c:pt>
                <c:pt idx="4">
                  <c:v>1946237</c:v>
                </c:pt>
                <c:pt idx="5">
                  <c:v>2226719</c:v>
                </c:pt>
                <c:pt idx="6">
                  <c:v>2189609</c:v>
                </c:pt>
                <c:pt idx="7">
                  <c:v>2180805</c:v>
                </c:pt>
                <c:pt idx="8">
                  <c:v>1998166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43D-A842-9D36-369F8D707EA2}"/>
            </c:ext>
          </c:extLst>
        </c:ser>
        <c:ser>
          <c:idx val="9"/>
          <c:order val="9"/>
          <c:tx>
            <c:strRef>
              <c:f>'Medtech segments turnover'!$B$38</c:f>
              <c:strCache>
                <c:ptCount val="1"/>
                <c:pt idx="0">
                  <c:v> Surgical Instruments (reusable) n.e.c.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turnover'!$C$28:$K$28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turnover'!$C$38:$K$38</c:f>
              <c:numCache>
                <c:formatCode>_-* #,##0_-;\-* #,##0_-;_-* "-"??_-;_-@_-</c:formatCode>
                <c:ptCount val="9"/>
                <c:pt idx="0">
                  <c:v>916546</c:v>
                </c:pt>
                <c:pt idx="1">
                  <c:v>823468</c:v>
                </c:pt>
                <c:pt idx="2">
                  <c:v>840815</c:v>
                </c:pt>
                <c:pt idx="3">
                  <c:v>918784</c:v>
                </c:pt>
                <c:pt idx="4">
                  <c:v>950708</c:v>
                </c:pt>
                <c:pt idx="5">
                  <c:v>956366</c:v>
                </c:pt>
                <c:pt idx="6">
                  <c:v>936032</c:v>
                </c:pt>
                <c:pt idx="7">
                  <c:v>960814</c:v>
                </c:pt>
                <c:pt idx="8">
                  <c:v>941604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3D-A842-9D36-369F8D707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2395839"/>
        <c:axId val="1477416479"/>
      </c:lineChart>
      <c:catAx>
        <c:axId val="1482395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416479"/>
        <c:crosses val="autoZero"/>
        <c:auto val="1"/>
        <c:lblAlgn val="ctr"/>
        <c:lblOffset val="100"/>
        <c:noMultiLvlLbl val="0"/>
      </c:catAx>
      <c:valAx>
        <c:axId val="14774164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(2017 £'s)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2395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Medtech</a:t>
            </a:r>
            <a:r>
              <a:rPr lang="en-US" baseline="0"/>
              <a:t> segments that decrease turnover - 2009 to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'Medtech segments turnover'!$B$77</c:f>
              <c:strCache>
                <c:ptCount val="1"/>
                <c:pt idx="0">
                  <c:v> Ophthalmic Devices/Equipment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turnover'!$C$77:$K$77</c:f>
              <c:numCache>
                <c:formatCode>_-* #,##0_-;\-* #,##0_-;_-* "-"??_-;_-@_-</c:formatCode>
                <c:ptCount val="9"/>
                <c:pt idx="0">
                  <c:v>956462</c:v>
                </c:pt>
                <c:pt idx="1">
                  <c:v>1019074</c:v>
                </c:pt>
                <c:pt idx="2">
                  <c:v>1018445</c:v>
                </c:pt>
                <c:pt idx="3">
                  <c:v>1055566</c:v>
                </c:pt>
                <c:pt idx="4">
                  <c:v>997392</c:v>
                </c:pt>
                <c:pt idx="5">
                  <c:v>998930</c:v>
                </c:pt>
                <c:pt idx="6">
                  <c:v>1020621</c:v>
                </c:pt>
                <c:pt idx="7">
                  <c:v>994884</c:v>
                </c:pt>
                <c:pt idx="8">
                  <c:v>944083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87-054A-829F-B3A7ECC700A8}"/>
            </c:ext>
          </c:extLst>
        </c:ser>
        <c:ser>
          <c:idx val="1"/>
          <c:order val="1"/>
          <c:tx>
            <c:strRef>
              <c:f>'Medtech segments turnover'!$B$78</c:f>
              <c:strCache>
                <c:ptCount val="1"/>
                <c:pt idx="0">
                  <c:v> Anaesthetic and respiratory technology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turnover'!$C$78:$K$78</c:f>
              <c:numCache>
                <c:formatCode>_-* #,##0_-;\-* #,##0_-;_-* "-"??_-;_-@_-</c:formatCode>
                <c:ptCount val="9"/>
                <c:pt idx="0">
                  <c:v>775263</c:v>
                </c:pt>
                <c:pt idx="1">
                  <c:v>871190</c:v>
                </c:pt>
                <c:pt idx="2">
                  <c:v>993360</c:v>
                </c:pt>
                <c:pt idx="3">
                  <c:v>970534</c:v>
                </c:pt>
                <c:pt idx="4">
                  <c:v>1011128</c:v>
                </c:pt>
                <c:pt idx="5">
                  <c:v>546510</c:v>
                </c:pt>
                <c:pt idx="6">
                  <c:v>678980</c:v>
                </c:pt>
                <c:pt idx="7">
                  <c:v>736790</c:v>
                </c:pt>
                <c:pt idx="8">
                  <c:v>754095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87-054A-829F-B3A7ECC700A8}"/>
            </c:ext>
          </c:extLst>
        </c:ser>
        <c:ser>
          <c:idx val="2"/>
          <c:order val="2"/>
          <c:tx>
            <c:strRef>
              <c:f>'Medtech segments turnover'!$B$79</c:f>
              <c:strCache>
                <c:ptCount val="1"/>
                <c:pt idx="0">
                  <c:v> Neurology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turnover'!$C$79:$K$79</c:f>
              <c:numCache>
                <c:formatCode>_-* #,##0_-;\-* #,##0_-;_-* "-"??_-;_-@_-</c:formatCode>
                <c:ptCount val="9"/>
                <c:pt idx="0">
                  <c:v>40460</c:v>
                </c:pt>
                <c:pt idx="1">
                  <c:v>61728</c:v>
                </c:pt>
                <c:pt idx="2">
                  <c:v>62207</c:v>
                </c:pt>
                <c:pt idx="3">
                  <c:v>67720</c:v>
                </c:pt>
                <c:pt idx="4">
                  <c:v>66834</c:v>
                </c:pt>
                <c:pt idx="5">
                  <c:v>38385</c:v>
                </c:pt>
                <c:pt idx="6">
                  <c:v>44277</c:v>
                </c:pt>
                <c:pt idx="7">
                  <c:v>39992</c:v>
                </c:pt>
                <c:pt idx="8">
                  <c:v>38289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7-054A-829F-B3A7ECC700A8}"/>
            </c:ext>
          </c:extLst>
        </c:ser>
        <c:ser>
          <c:idx val="3"/>
          <c:order val="3"/>
          <c:tx>
            <c:strRef>
              <c:f>'Medtech segments turnover'!$B$80</c:f>
              <c:strCache>
                <c:ptCount val="1"/>
                <c:pt idx="0">
                  <c:v> Dental and maxillofacial technology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turnover'!$C$80:$K$80</c:f>
              <c:numCache>
                <c:formatCode>_-* #,##0_-;\-* #,##0_-;_-* "-"??_-;_-@_-</c:formatCode>
                <c:ptCount val="9"/>
                <c:pt idx="0">
                  <c:v>308281</c:v>
                </c:pt>
                <c:pt idx="1">
                  <c:v>342070</c:v>
                </c:pt>
                <c:pt idx="2">
                  <c:v>327483</c:v>
                </c:pt>
                <c:pt idx="3">
                  <c:v>343622</c:v>
                </c:pt>
                <c:pt idx="4">
                  <c:v>336565</c:v>
                </c:pt>
                <c:pt idx="5">
                  <c:v>550118</c:v>
                </c:pt>
                <c:pt idx="6">
                  <c:v>301840</c:v>
                </c:pt>
                <c:pt idx="7">
                  <c:v>298107</c:v>
                </c:pt>
                <c:pt idx="8">
                  <c:v>291630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87-054A-829F-B3A7ECC700A8}"/>
            </c:ext>
          </c:extLst>
        </c:ser>
        <c:ser>
          <c:idx val="4"/>
          <c:order val="4"/>
          <c:tx>
            <c:strRef>
              <c:f>'Medtech segments turnover'!$B$81</c:f>
              <c:strCache>
                <c:ptCount val="1"/>
                <c:pt idx="0">
                  <c:v> Mobility Access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turnover'!$C$81:$K$81</c:f>
              <c:numCache>
                <c:formatCode>_-* #,##0_-;\-* #,##0_-;_-* "-"??_-;_-@_-</c:formatCode>
                <c:ptCount val="9"/>
                <c:pt idx="0">
                  <c:v>496218</c:v>
                </c:pt>
                <c:pt idx="1">
                  <c:v>527082</c:v>
                </c:pt>
                <c:pt idx="2">
                  <c:v>519783</c:v>
                </c:pt>
                <c:pt idx="3">
                  <c:v>544916</c:v>
                </c:pt>
                <c:pt idx="4">
                  <c:v>573657</c:v>
                </c:pt>
                <c:pt idx="5">
                  <c:v>515758</c:v>
                </c:pt>
                <c:pt idx="6">
                  <c:v>494525</c:v>
                </c:pt>
                <c:pt idx="7">
                  <c:v>434044</c:v>
                </c:pt>
                <c:pt idx="8">
                  <c:v>447770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87-054A-829F-B3A7ECC700A8}"/>
            </c:ext>
          </c:extLst>
        </c:ser>
        <c:ser>
          <c:idx val="5"/>
          <c:order val="5"/>
          <c:tx>
            <c:strRef>
              <c:f>'Medtech segments turnover'!$B$82</c:f>
              <c:strCache>
                <c:ptCount val="1"/>
                <c:pt idx="0">
                  <c:v> Infection Control 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turnover'!$C$82:$K$82</c:f>
              <c:numCache>
                <c:formatCode>_-* #,##0_-;\-* #,##0_-;_-* "-"??_-;_-@_-</c:formatCode>
                <c:ptCount val="9"/>
                <c:pt idx="0">
                  <c:v>371109</c:v>
                </c:pt>
                <c:pt idx="1">
                  <c:v>384304</c:v>
                </c:pt>
                <c:pt idx="2">
                  <c:v>435851</c:v>
                </c:pt>
                <c:pt idx="3">
                  <c:v>443795</c:v>
                </c:pt>
                <c:pt idx="4">
                  <c:v>460921</c:v>
                </c:pt>
                <c:pt idx="5">
                  <c:v>412469</c:v>
                </c:pt>
                <c:pt idx="6">
                  <c:v>328133</c:v>
                </c:pt>
                <c:pt idx="7">
                  <c:v>326381</c:v>
                </c:pt>
                <c:pt idx="8">
                  <c:v>333854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87-054A-829F-B3A7ECC700A8}"/>
            </c:ext>
          </c:extLst>
        </c:ser>
        <c:ser>
          <c:idx val="6"/>
          <c:order val="6"/>
          <c:tx>
            <c:strRef>
              <c:f>'Medtech segments turnover'!$B$83</c:f>
              <c:strCache>
                <c:ptCount val="1"/>
                <c:pt idx="0">
                  <c:v> Orthopaedic Devices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turnover'!$C$83:$K$83</c:f>
              <c:numCache>
                <c:formatCode>_-* #,##0_-;\-* #,##0_-;_-* "-"??_-;_-@_-</c:formatCode>
                <c:ptCount val="9"/>
                <c:pt idx="0">
                  <c:v>1840837</c:v>
                </c:pt>
                <c:pt idx="1">
                  <c:v>1915087</c:v>
                </c:pt>
                <c:pt idx="2">
                  <c:v>1865372</c:v>
                </c:pt>
                <c:pt idx="3">
                  <c:v>1743104</c:v>
                </c:pt>
                <c:pt idx="4">
                  <c:v>1754847</c:v>
                </c:pt>
                <c:pt idx="5">
                  <c:v>1444488</c:v>
                </c:pt>
                <c:pt idx="6">
                  <c:v>1395611</c:v>
                </c:pt>
                <c:pt idx="7">
                  <c:v>1485136</c:v>
                </c:pt>
                <c:pt idx="8">
                  <c:v>1520402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87-054A-829F-B3A7ECC700A8}"/>
            </c:ext>
          </c:extLst>
        </c:ser>
        <c:ser>
          <c:idx val="7"/>
          <c:order val="7"/>
          <c:tx>
            <c:strRef>
              <c:f>'Medtech segments turnover'!$B$84</c:f>
              <c:strCache>
                <c:ptCount val="1"/>
                <c:pt idx="0">
                  <c:v> Re-usable diagnostic or analytic equipment n.e.c.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turnover'!$C$84:$K$84</c:f>
              <c:numCache>
                <c:formatCode>_-* #,##0_-;\-* #,##0_-;_-* "-"??_-;_-@_-</c:formatCode>
                <c:ptCount val="9"/>
                <c:pt idx="0">
                  <c:v>1204244</c:v>
                </c:pt>
                <c:pt idx="1">
                  <c:v>1201109</c:v>
                </c:pt>
                <c:pt idx="2">
                  <c:v>1140475</c:v>
                </c:pt>
                <c:pt idx="3">
                  <c:v>1162641</c:v>
                </c:pt>
                <c:pt idx="4">
                  <c:v>832544</c:v>
                </c:pt>
                <c:pt idx="5">
                  <c:v>748492</c:v>
                </c:pt>
                <c:pt idx="6">
                  <c:v>751497</c:v>
                </c:pt>
                <c:pt idx="7">
                  <c:v>786366</c:v>
                </c:pt>
                <c:pt idx="8">
                  <c:v>807160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87-054A-829F-B3A7ECC700A8}"/>
            </c:ext>
          </c:extLst>
        </c:ser>
        <c:ser>
          <c:idx val="8"/>
          <c:order val="8"/>
          <c:tx>
            <c:strRef>
              <c:f>'Medtech segments turnover'!$B$85</c:f>
              <c:strCache>
                <c:ptCount val="1"/>
                <c:pt idx="0">
                  <c:v> Medical Imaging/Ultrasound Equipment and Materials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turnover'!$C$85:$K$85</c:f>
              <c:numCache>
                <c:formatCode>_-* #,##0_-;\-* #,##0_-;_-* "-"??_-;_-@_-</c:formatCode>
                <c:ptCount val="9"/>
                <c:pt idx="0">
                  <c:v>1331134</c:v>
                </c:pt>
                <c:pt idx="1">
                  <c:v>1310560</c:v>
                </c:pt>
                <c:pt idx="2">
                  <c:v>1199487</c:v>
                </c:pt>
                <c:pt idx="3">
                  <c:v>1178623</c:v>
                </c:pt>
                <c:pt idx="4">
                  <c:v>1124560</c:v>
                </c:pt>
                <c:pt idx="5">
                  <c:v>995710</c:v>
                </c:pt>
                <c:pt idx="6">
                  <c:v>1087299</c:v>
                </c:pt>
                <c:pt idx="7">
                  <c:v>949941</c:v>
                </c:pt>
                <c:pt idx="8">
                  <c:v>873442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987-054A-829F-B3A7ECC700A8}"/>
            </c:ext>
          </c:extLst>
        </c:ser>
        <c:ser>
          <c:idx val="9"/>
          <c:order val="9"/>
          <c:tx>
            <c:strRef>
              <c:f>'Medtech segments turnover'!$B$86</c:f>
              <c:strCache>
                <c:ptCount val="1"/>
                <c:pt idx="0">
                  <c:v> Implantable devices n.e.c.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turnover'!$C$76:$K$76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turnover'!$C$86:$K$86</c:f>
              <c:numCache>
                <c:formatCode>_-* #,##0_-;\-* #,##0_-;_-* "-"??_-;_-@_-</c:formatCode>
                <c:ptCount val="9"/>
                <c:pt idx="0">
                  <c:v>1044640</c:v>
                </c:pt>
                <c:pt idx="1">
                  <c:v>1262777</c:v>
                </c:pt>
                <c:pt idx="2">
                  <c:v>1262365</c:v>
                </c:pt>
                <c:pt idx="3">
                  <c:v>1228381</c:v>
                </c:pt>
                <c:pt idx="4">
                  <c:v>1195157</c:v>
                </c:pt>
                <c:pt idx="5">
                  <c:v>491830</c:v>
                </c:pt>
                <c:pt idx="6">
                  <c:v>398759</c:v>
                </c:pt>
                <c:pt idx="7">
                  <c:v>386265</c:v>
                </c:pt>
                <c:pt idx="8">
                  <c:v>314782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987-054A-829F-B3A7ECC70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1215471"/>
        <c:axId val="1559682527"/>
      </c:lineChart>
      <c:catAx>
        <c:axId val="1521215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9682527"/>
        <c:crosses val="autoZero"/>
        <c:auto val="1"/>
        <c:lblAlgn val="ctr"/>
        <c:lblOffset val="100"/>
        <c:noMultiLvlLbl val="0"/>
      </c:catAx>
      <c:valAx>
        <c:axId val="1559682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(2017 £'s)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215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Employment</a:t>
            </a:r>
          </a:p>
          <a:p>
            <a:pPr>
              <a:defRPr sz="3200"/>
            </a:pPr>
            <a:r>
              <a:rPr lang="en-US" sz="2000"/>
              <a:t>(thousands)</a:t>
            </a:r>
          </a:p>
        </c:rich>
      </c:tx>
      <c:layout>
        <c:manualLayout>
          <c:xMode val="edge"/>
          <c:yMode val="edge"/>
          <c:x val="9.2350871016816799E-2"/>
          <c:y val="7.3044856862533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6543508984454E-2"/>
          <c:y val="0.241539214568398"/>
          <c:w val="0.18723355593337501"/>
          <c:h val="0.400813639101212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01E7-0347-A7D2-087324F0347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01E7-0347-A7D2-087324F03478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01E7-0347-A7D2-087324F03478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01E7-0347-A7D2-087324F03478}"/>
              </c:ext>
            </c:extLst>
          </c:dPt>
          <c:dLbls>
            <c:dLbl>
              <c:idx val="0"/>
              <c:layout>
                <c:manualLayout>
                  <c:x val="-5.0394503581564403E-3"/>
                  <c:y val="-3.210910760152199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7-0347-A7D2-087324F03478}"/>
                </c:ext>
              </c:extLst>
            </c:dLbl>
            <c:dLbl>
              <c:idx val="3"/>
              <c:layout>
                <c:manualLayout>
                  <c:x val="-6.4515530907574697E-3"/>
                  <c:y val="1.0869791593856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E7-0347-A7D2-087324F03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2017'!$A$4:$A$7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 inc. digital health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2017'!$B$4:$B$7</c:f>
              <c:numCache>
                <c:formatCode>[$-1010409]###,###</c:formatCode>
                <c:ptCount val="4"/>
                <c:pt idx="0">
                  <c:v>64.539000000000001</c:v>
                </c:pt>
                <c:pt idx="1">
                  <c:v>54.029000000000003</c:v>
                </c:pt>
                <c:pt idx="2">
                  <c:v>98.956000000000003</c:v>
                </c:pt>
                <c:pt idx="3">
                  <c:v>28.245999999999999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E7-0347-A7D2-087324F034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9947628924006897E-2"/>
          <c:y val="0.72539321473704699"/>
          <c:w val="0.84989892871782602"/>
          <c:h val="0.15658034941542801"/>
        </c:manualLayout>
      </c:layout>
      <c:overlay val="0"/>
      <c:txPr>
        <a:bodyPr/>
        <a:lstStyle/>
        <a:p>
          <a:pPr>
            <a:defRPr sz="2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</a:t>
            </a:r>
            <a:r>
              <a:rPr lang="en-US" baseline="0"/>
              <a:t> 5 segments by turnover in 2017 - trend in turnover 2009 to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'Medtech segments turnover'!$B$5</c:f>
              <c:strCache>
                <c:ptCount val="1"/>
                <c:pt idx="0">
                  <c:v> Single use technology n.e.c.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turnover'!$C$5:$K$5</c:f>
              <c:numCache>
                <c:formatCode>_-* #,##0_-;\-* #,##0_-;_-* "-"??_-;_-@_-</c:formatCode>
                <c:ptCount val="9"/>
                <c:pt idx="0">
                  <c:v>1934489</c:v>
                </c:pt>
                <c:pt idx="1">
                  <c:v>1772307</c:v>
                </c:pt>
                <c:pt idx="2">
                  <c:v>2038863</c:v>
                </c:pt>
                <c:pt idx="3">
                  <c:v>1944580</c:v>
                </c:pt>
                <c:pt idx="4">
                  <c:v>1946237</c:v>
                </c:pt>
                <c:pt idx="5">
                  <c:v>2226719</c:v>
                </c:pt>
                <c:pt idx="6">
                  <c:v>2189609</c:v>
                </c:pt>
                <c:pt idx="7">
                  <c:v>2180805</c:v>
                </c:pt>
                <c:pt idx="8">
                  <c:v>1998166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27-1C4C-BEA5-D344C65A752F}"/>
            </c:ext>
          </c:extLst>
        </c:ser>
        <c:ser>
          <c:idx val="1"/>
          <c:order val="1"/>
          <c:tx>
            <c:strRef>
              <c:f>'Medtech segments turnover'!$B$6</c:f>
              <c:strCache>
                <c:ptCount val="1"/>
                <c:pt idx="0">
                  <c:v> In vitro diagnostic technology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turnover'!$C$6:$K$6</c:f>
              <c:numCache>
                <c:formatCode>_-* #,##0_-;\-* #,##0_-;_-* "-"??_-;_-@_-</c:formatCode>
                <c:ptCount val="9"/>
                <c:pt idx="0">
                  <c:v>1618801</c:v>
                </c:pt>
                <c:pt idx="1">
                  <c:v>1799967</c:v>
                </c:pt>
                <c:pt idx="2">
                  <c:v>1611868</c:v>
                </c:pt>
                <c:pt idx="3">
                  <c:v>1647531</c:v>
                </c:pt>
                <c:pt idx="4">
                  <c:v>1727370</c:v>
                </c:pt>
                <c:pt idx="5">
                  <c:v>1567230</c:v>
                </c:pt>
                <c:pt idx="6">
                  <c:v>1678874</c:v>
                </c:pt>
                <c:pt idx="7">
                  <c:v>1579985</c:v>
                </c:pt>
                <c:pt idx="8">
                  <c:v>1741066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27-1C4C-BEA5-D344C65A752F}"/>
            </c:ext>
          </c:extLst>
        </c:ser>
        <c:ser>
          <c:idx val="2"/>
          <c:order val="2"/>
          <c:tx>
            <c:strRef>
              <c:f>'Medtech segments turnover'!$B$7</c:f>
              <c:strCache>
                <c:ptCount val="1"/>
                <c:pt idx="0">
                  <c:v> Orthopaedic Devices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turnover'!$C$7:$K$7</c:f>
              <c:numCache>
                <c:formatCode>_-* #,##0_-;\-* #,##0_-;_-* "-"??_-;_-@_-</c:formatCode>
                <c:ptCount val="9"/>
                <c:pt idx="0">
                  <c:v>1840837</c:v>
                </c:pt>
                <c:pt idx="1">
                  <c:v>1915087</c:v>
                </c:pt>
                <c:pt idx="2">
                  <c:v>1865372</c:v>
                </c:pt>
                <c:pt idx="3">
                  <c:v>1743104</c:v>
                </c:pt>
                <c:pt idx="4">
                  <c:v>1754847</c:v>
                </c:pt>
                <c:pt idx="5">
                  <c:v>1444488</c:v>
                </c:pt>
                <c:pt idx="6">
                  <c:v>1395611</c:v>
                </c:pt>
                <c:pt idx="7">
                  <c:v>1485136</c:v>
                </c:pt>
                <c:pt idx="8">
                  <c:v>1520402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27-1C4C-BEA5-D344C65A752F}"/>
            </c:ext>
          </c:extLst>
        </c:ser>
        <c:ser>
          <c:idx val="3"/>
          <c:order val="3"/>
          <c:tx>
            <c:strRef>
              <c:f>'Medtech segments turnover'!$B$8</c:f>
              <c:strCache>
                <c:ptCount val="1"/>
                <c:pt idx="0">
                  <c:v> Wound Care and Management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turnover'!$C$8:$K$8</c:f>
              <c:numCache>
                <c:formatCode>_-* #,##0_-;\-* #,##0_-;_-* "-"??_-;_-@_-</c:formatCode>
                <c:ptCount val="9"/>
                <c:pt idx="0">
                  <c:v>1412301</c:v>
                </c:pt>
                <c:pt idx="1">
                  <c:v>1272003</c:v>
                </c:pt>
                <c:pt idx="2">
                  <c:v>1334401</c:v>
                </c:pt>
                <c:pt idx="3">
                  <c:v>1321760</c:v>
                </c:pt>
                <c:pt idx="4">
                  <c:v>1326396</c:v>
                </c:pt>
                <c:pt idx="5">
                  <c:v>1364529</c:v>
                </c:pt>
                <c:pt idx="6">
                  <c:v>1481312</c:v>
                </c:pt>
                <c:pt idx="7">
                  <c:v>1400874</c:v>
                </c:pt>
                <c:pt idx="8">
                  <c:v>1482608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27-1C4C-BEA5-D344C65A752F}"/>
            </c:ext>
          </c:extLst>
        </c:ser>
        <c:ser>
          <c:idx val="4"/>
          <c:order val="4"/>
          <c:tx>
            <c:strRef>
              <c:f>'Medtech segments turnover'!$B$9</c:f>
              <c:strCache>
                <c:ptCount val="1"/>
                <c:pt idx="0">
                  <c:v> Digital health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turnover'!$C$9:$K$9</c:f>
              <c:numCache>
                <c:formatCode>_-* #,##0_-;\-* #,##0_-;_-* "-"??_-;_-@_-</c:formatCode>
                <c:ptCount val="9"/>
                <c:pt idx="0">
                  <c:v>1148311</c:v>
                </c:pt>
                <c:pt idx="1">
                  <c:v>1041444</c:v>
                </c:pt>
                <c:pt idx="2">
                  <c:v>1103064</c:v>
                </c:pt>
                <c:pt idx="3">
                  <c:v>1106502</c:v>
                </c:pt>
                <c:pt idx="4">
                  <c:v>1261082</c:v>
                </c:pt>
                <c:pt idx="5">
                  <c:v>1268765</c:v>
                </c:pt>
                <c:pt idx="6">
                  <c:v>1138240</c:v>
                </c:pt>
                <c:pt idx="7">
                  <c:v>1116970</c:v>
                </c:pt>
                <c:pt idx="8">
                  <c:v>1223149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27-1C4C-BEA5-D344C65A7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4389247"/>
        <c:axId val="1494483055"/>
      </c:lineChart>
      <c:catAx>
        <c:axId val="1494389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483055"/>
        <c:crosses val="autoZero"/>
        <c:auto val="1"/>
        <c:lblAlgn val="ctr"/>
        <c:lblOffset val="100"/>
        <c:noMultiLvlLbl val="0"/>
      </c:catAx>
      <c:valAx>
        <c:axId val="1494483055"/>
        <c:scaling>
          <c:orientation val="minMax"/>
          <c:min val="1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438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'Medtech segments turnover'!$AA$6</c:f>
              <c:strCache>
                <c:ptCount val="1"/>
                <c:pt idx="0">
                  <c:v>Turnover £bn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turnover'!$AB$5:$AJ$5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turnover'!$AB$6:$AJ$6</c:f>
              <c:numCache>
                <c:formatCode>_(* #,##0.00_);_(* \(#,##0.00\);_(* "-"??_);_(@_)</c:formatCode>
                <c:ptCount val="9"/>
                <c:pt idx="0">
                  <c:v>18.725695000000002</c:v>
                </c:pt>
                <c:pt idx="1">
                  <c:v>19.311957</c:v>
                </c:pt>
                <c:pt idx="2">
                  <c:v>19.478081</c:v>
                </c:pt>
                <c:pt idx="3">
                  <c:v>19.437836999999998</c:v>
                </c:pt>
                <c:pt idx="4">
                  <c:v>19.372019000000002</c:v>
                </c:pt>
                <c:pt idx="5">
                  <c:v>18.142368999999999</c:v>
                </c:pt>
                <c:pt idx="6">
                  <c:v>18.123877</c:v>
                </c:pt>
                <c:pt idx="7">
                  <c:v>18.105015000000002</c:v>
                </c:pt>
                <c:pt idx="8">
                  <c:v>18.261551000000001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C-2144-B0B0-3CE7B8927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943871"/>
        <c:axId val="1839352863"/>
      </c:lineChart>
      <c:lineChart>
        <c:grouping val="standard"/>
        <c:varyColors val="0"/>
        <c:ser>
          <c:idx val="1"/>
          <c:order val="1"/>
          <c:tx>
            <c:strRef>
              <c:f>'Medtech segments turnover'!$AA$7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turnover'!$AB$5:$AJ$5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turnover'!$AB$7:$AJ$7</c:f>
              <c:numCache>
                <c:formatCode>_-* #,##0_-;\-* #,##0_-;_-* "-"??_-;_-@_-</c:formatCode>
                <c:ptCount val="9"/>
                <c:pt idx="0">
                  <c:v>84717</c:v>
                </c:pt>
                <c:pt idx="1">
                  <c:v>90878</c:v>
                </c:pt>
                <c:pt idx="2">
                  <c:v>92408</c:v>
                </c:pt>
                <c:pt idx="3">
                  <c:v>94932</c:v>
                </c:pt>
                <c:pt idx="4">
                  <c:v>95763</c:v>
                </c:pt>
                <c:pt idx="5">
                  <c:v>94873</c:v>
                </c:pt>
                <c:pt idx="6">
                  <c:v>96463</c:v>
                </c:pt>
                <c:pt idx="7">
                  <c:v>98695</c:v>
                </c:pt>
                <c:pt idx="8">
                  <c:v>98956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C-2144-B0B0-3CE7B8927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528479"/>
        <c:axId val="14342544"/>
      </c:lineChart>
      <c:catAx>
        <c:axId val="1827943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9352863"/>
        <c:crosses val="autoZero"/>
        <c:auto val="1"/>
        <c:lblAlgn val="ctr"/>
        <c:lblOffset val="100"/>
        <c:noMultiLvlLbl val="0"/>
      </c:catAx>
      <c:valAx>
        <c:axId val="1839352863"/>
        <c:scaling>
          <c:orientation val="minMax"/>
          <c:max val="25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£bn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7943871"/>
        <c:crosses val="autoZero"/>
        <c:crossBetween val="between"/>
      </c:valAx>
      <c:valAx>
        <c:axId val="143425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528479"/>
        <c:crosses val="max"/>
        <c:crossBetween val="between"/>
      </c:valAx>
      <c:catAx>
        <c:axId val="18495284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425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Top</a:t>
            </a:r>
            <a:r>
              <a:rPr lang="en-US" baseline="0"/>
              <a:t> 5 Medtech segments by employment in 2017 - trends 20009 to 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'Medtech segments employment'!$B$5</c:f>
              <c:strCache>
                <c:ptCount val="1"/>
                <c:pt idx="0">
                  <c:v> Digital health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employment'!$C$4:$K$4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employment'!$C$5:$K$5</c:f>
              <c:numCache>
                <c:formatCode>_-* #,##0_-;\-* #,##0_-;_-* "-"??_-;_-@_-</c:formatCode>
                <c:ptCount val="9"/>
                <c:pt idx="0">
                  <c:v>8315</c:v>
                </c:pt>
                <c:pt idx="1">
                  <c:v>8691</c:v>
                </c:pt>
                <c:pt idx="2">
                  <c:v>9169</c:v>
                </c:pt>
                <c:pt idx="3">
                  <c:v>9442</c:v>
                </c:pt>
                <c:pt idx="4">
                  <c:v>9641</c:v>
                </c:pt>
                <c:pt idx="5">
                  <c:v>9504</c:v>
                </c:pt>
                <c:pt idx="6">
                  <c:v>9316</c:v>
                </c:pt>
                <c:pt idx="7">
                  <c:v>9573</c:v>
                </c:pt>
                <c:pt idx="8">
                  <c:v>10504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E-864E-B263-E9D4FE32CEB9}"/>
            </c:ext>
          </c:extLst>
        </c:ser>
        <c:ser>
          <c:idx val="1"/>
          <c:order val="1"/>
          <c:tx>
            <c:strRef>
              <c:f>'Medtech segments employment'!$B$6</c:f>
              <c:strCache>
                <c:ptCount val="1"/>
                <c:pt idx="0">
                  <c:v> Single use technology n.e.c.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employment'!$C$4:$K$4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employment'!$C$6:$K$6</c:f>
              <c:numCache>
                <c:formatCode>_-* #,##0_-;\-* #,##0_-;_-* "-"??_-;_-@_-</c:formatCode>
                <c:ptCount val="9"/>
                <c:pt idx="0">
                  <c:v>5612</c:v>
                </c:pt>
                <c:pt idx="1">
                  <c:v>6131</c:v>
                </c:pt>
                <c:pt idx="2">
                  <c:v>5803</c:v>
                </c:pt>
                <c:pt idx="3">
                  <c:v>7544</c:v>
                </c:pt>
                <c:pt idx="4">
                  <c:v>7114</c:v>
                </c:pt>
                <c:pt idx="5">
                  <c:v>8555</c:v>
                </c:pt>
                <c:pt idx="6">
                  <c:v>9823</c:v>
                </c:pt>
                <c:pt idx="7">
                  <c:v>10119</c:v>
                </c:pt>
                <c:pt idx="8">
                  <c:v>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E-864E-B263-E9D4FE32CEB9}"/>
            </c:ext>
          </c:extLst>
        </c:ser>
        <c:ser>
          <c:idx val="2"/>
          <c:order val="2"/>
          <c:tx>
            <c:strRef>
              <c:f>'Medtech segments employment'!$B$7</c:f>
              <c:strCache>
                <c:ptCount val="1"/>
                <c:pt idx="0">
                  <c:v> Orthopaedic Devices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employment'!$C$4:$K$4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employment'!$C$7:$K$7</c:f>
              <c:numCache>
                <c:formatCode>_-* #,##0_-;\-* #,##0_-;_-* "-"??_-;_-@_-</c:formatCode>
                <c:ptCount val="9"/>
                <c:pt idx="0">
                  <c:v>6977</c:v>
                </c:pt>
                <c:pt idx="1">
                  <c:v>9146</c:v>
                </c:pt>
                <c:pt idx="2">
                  <c:v>9002</c:v>
                </c:pt>
                <c:pt idx="3">
                  <c:v>8405</c:v>
                </c:pt>
                <c:pt idx="4">
                  <c:v>8989</c:v>
                </c:pt>
                <c:pt idx="5">
                  <c:v>8610</c:v>
                </c:pt>
                <c:pt idx="6">
                  <c:v>7897</c:v>
                </c:pt>
                <c:pt idx="7">
                  <c:v>8345</c:v>
                </c:pt>
                <c:pt idx="8">
                  <c:v>8658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9E-864E-B263-E9D4FE32CEB9}"/>
            </c:ext>
          </c:extLst>
        </c:ser>
        <c:ser>
          <c:idx val="3"/>
          <c:order val="3"/>
          <c:tx>
            <c:strRef>
              <c:f>'Medtech segments employment'!$B$8</c:f>
              <c:strCache>
                <c:ptCount val="1"/>
                <c:pt idx="0">
                  <c:v> In vitro diagnostic technology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employment'!$C$4:$K$4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employment'!$C$8:$K$8</c:f>
              <c:numCache>
                <c:formatCode>_-* #,##0_-;\-* #,##0_-;_-* "-"??_-;_-@_-</c:formatCode>
                <c:ptCount val="9"/>
                <c:pt idx="0">
                  <c:v>9590</c:v>
                </c:pt>
                <c:pt idx="1">
                  <c:v>9577</c:v>
                </c:pt>
                <c:pt idx="2">
                  <c:v>9275</c:v>
                </c:pt>
                <c:pt idx="3">
                  <c:v>9162</c:v>
                </c:pt>
                <c:pt idx="4">
                  <c:v>9402</c:v>
                </c:pt>
                <c:pt idx="5">
                  <c:v>8819</c:v>
                </c:pt>
                <c:pt idx="6">
                  <c:v>8602</c:v>
                </c:pt>
                <c:pt idx="7">
                  <c:v>8752</c:v>
                </c:pt>
                <c:pt idx="8">
                  <c:v>8638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9E-864E-B263-E9D4FE32CEB9}"/>
            </c:ext>
          </c:extLst>
        </c:ser>
        <c:ser>
          <c:idx val="4"/>
          <c:order val="4"/>
          <c:tx>
            <c:strRef>
              <c:f>'Medtech segments employment'!$B$9</c:f>
              <c:strCache>
                <c:ptCount val="1"/>
                <c:pt idx="0">
                  <c:v> Assistive Technology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'Medtech segments employment'!$C$4:$K$4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'Medtech segments employment'!$C$9:$K$9</c:f>
              <c:numCache>
                <c:formatCode>_-* #,##0_-;\-* #,##0_-;_-* "-"??_-;_-@_-</c:formatCode>
                <c:ptCount val="9"/>
                <c:pt idx="0">
                  <c:v>6076</c:v>
                </c:pt>
                <c:pt idx="1">
                  <c:v>6727</c:v>
                </c:pt>
                <c:pt idx="2">
                  <c:v>7157</c:v>
                </c:pt>
                <c:pt idx="3">
                  <c:v>6758</c:v>
                </c:pt>
                <c:pt idx="4">
                  <c:v>7103</c:v>
                </c:pt>
                <c:pt idx="5">
                  <c:v>7609</c:v>
                </c:pt>
                <c:pt idx="6">
                  <c:v>8232</c:v>
                </c:pt>
                <c:pt idx="7">
                  <c:v>7996</c:v>
                </c:pt>
                <c:pt idx="8">
                  <c:v>8360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9E-864E-B263-E9D4FE32C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99895935"/>
        <c:axId val="1521177791"/>
      </c:lineChart>
      <c:catAx>
        <c:axId val="149989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1177791"/>
        <c:crosses val="autoZero"/>
        <c:auto val="1"/>
        <c:lblAlgn val="ctr"/>
        <c:lblOffset val="100"/>
        <c:noMultiLvlLbl val="0"/>
      </c:catAx>
      <c:valAx>
        <c:axId val="1521177791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Employees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989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Sub</a:t>
            </a:r>
            <a:r>
              <a:rPr lang="en-US" baseline="0"/>
              <a:t>segments of Digital Health - Change in sites 2009 to 2017</a:t>
            </a:r>
          </a:p>
          <a:p>
            <a:pPr>
              <a:defRPr/>
            </a:pPr>
            <a:r>
              <a:rPr lang="en-US" baseline="0"/>
              <a:t>(only subsegments with more than 15 sites)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'Digital Health'!$B$5</c:f>
              <c:strCache>
                <c:ptCount val="1"/>
                <c:pt idx="0">
                  <c:v> Hospital information systems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Health'!$C$5:$K$5</c:f>
              <c:numCache>
                <c:formatCode>_-* #,##0_-;\-* #,##0_-;_-* "-"??_-;_-@_-</c:formatCode>
                <c:ptCount val="9"/>
                <c:pt idx="0">
                  <c:v>104</c:v>
                </c:pt>
                <c:pt idx="1">
                  <c:v>111</c:v>
                </c:pt>
                <c:pt idx="2">
                  <c:v>120</c:v>
                </c:pt>
                <c:pt idx="3">
                  <c:v>130</c:v>
                </c:pt>
                <c:pt idx="4">
                  <c:v>143</c:v>
                </c:pt>
                <c:pt idx="5">
                  <c:v>148</c:v>
                </c:pt>
                <c:pt idx="6">
                  <c:v>153</c:v>
                </c:pt>
                <c:pt idx="7">
                  <c:v>155</c:v>
                </c:pt>
                <c:pt idx="8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B-7E4F-9C1C-4FE6C0F329EA}"/>
            </c:ext>
          </c:extLst>
        </c:ser>
        <c:ser>
          <c:idx val="1"/>
          <c:order val="1"/>
          <c:tx>
            <c:strRef>
              <c:f>'Digital Health'!$B$6</c:f>
              <c:strCache>
                <c:ptCount val="1"/>
                <c:pt idx="0">
                  <c:v> E-health – data analytics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Health'!$C$6:$K$6</c:f>
              <c:numCache>
                <c:formatCode>_-* #,##0_-;\-* #,##0_-;_-* "-"??_-;_-@_-</c:formatCode>
                <c:ptCount val="9"/>
                <c:pt idx="0">
                  <c:v>43</c:v>
                </c:pt>
                <c:pt idx="1">
                  <c:v>47</c:v>
                </c:pt>
                <c:pt idx="2">
                  <c:v>52</c:v>
                </c:pt>
                <c:pt idx="3">
                  <c:v>54</c:v>
                </c:pt>
                <c:pt idx="4">
                  <c:v>62</c:v>
                </c:pt>
                <c:pt idx="5">
                  <c:v>64</c:v>
                </c:pt>
                <c:pt idx="6">
                  <c:v>72</c:v>
                </c:pt>
                <c:pt idx="7">
                  <c:v>73</c:v>
                </c:pt>
                <c:pt idx="8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B-7E4F-9C1C-4FE6C0F329EA}"/>
            </c:ext>
          </c:extLst>
        </c:ser>
        <c:ser>
          <c:idx val="2"/>
          <c:order val="2"/>
          <c:tx>
            <c:strRef>
              <c:f>'Digital Health'!$B$7</c:f>
              <c:strCache>
                <c:ptCount val="1"/>
                <c:pt idx="0">
                  <c:v> Social Alarms/Communications devices//bed-nurse call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Health'!$C$7:$K$7</c:f>
              <c:numCache>
                <c:formatCode>_-* #,##0_-;\-* #,##0_-;_-* "-"??_-;_-@_-</c:formatCode>
                <c:ptCount val="9"/>
                <c:pt idx="0">
                  <c:v>49</c:v>
                </c:pt>
                <c:pt idx="1">
                  <c:v>55</c:v>
                </c:pt>
                <c:pt idx="2">
                  <c:v>57</c:v>
                </c:pt>
                <c:pt idx="3">
                  <c:v>58</c:v>
                </c:pt>
                <c:pt idx="4">
                  <c:v>62</c:v>
                </c:pt>
                <c:pt idx="5">
                  <c:v>63</c:v>
                </c:pt>
                <c:pt idx="6">
                  <c:v>65</c:v>
                </c:pt>
                <c:pt idx="7">
                  <c:v>68</c:v>
                </c:pt>
                <c:pt idx="8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B-7E4F-9C1C-4FE6C0F329EA}"/>
            </c:ext>
          </c:extLst>
        </c:ser>
        <c:ser>
          <c:idx val="3"/>
          <c:order val="3"/>
          <c:tx>
            <c:strRef>
              <c:f>'Digital Health'!$B$8</c:f>
              <c:strCache>
                <c:ptCount val="1"/>
                <c:pt idx="0">
                  <c:v> Professional Mobile health services/apps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Health'!$C$8:$K$8</c:f>
              <c:numCache>
                <c:formatCode>_-* #,##0_-;\-* #,##0_-;_-* "-"??_-;_-@_-</c:formatCode>
                <c:ptCount val="9"/>
                <c:pt idx="0">
                  <c:v>17</c:v>
                </c:pt>
                <c:pt idx="1">
                  <c:v>23</c:v>
                </c:pt>
                <c:pt idx="2">
                  <c:v>26</c:v>
                </c:pt>
                <c:pt idx="3">
                  <c:v>40</c:v>
                </c:pt>
                <c:pt idx="4">
                  <c:v>44</c:v>
                </c:pt>
                <c:pt idx="5">
                  <c:v>49</c:v>
                </c:pt>
                <c:pt idx="6">
                  <c:v>56</c:v>
                </c:pt>
                <c:pt idx="7">
                  <c:v>60</c:v>
                </c:pt>
                <c:pt idx="8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B-7E4F-9C1C-4FE6C0F329EA}"/>
            </c:ext>
          </c:extLst>
        </c:ser>
        <c:ser>
          <c:idx val="4"/>
          <c:order val="4"/>
          <c:tx>
            <c:strRef>
              <c:f>'Digital Health'!$B$9</c:f>
              <c:strCache>
                <c:ptCount val="1"/>
                <c:pt idx="0">
                  <c:v> Telemed (medical monitoring) and telediag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Health'!$C$9:$K$9</c:f>
              <c:numCache>
                <c:formatCode>_-* #,##0_-;\-* #,##0_-;_-* "-"??_-;_-@_-</c:formatCode>
                <c:ptCount val="9"/>
                <c:pt idx="0">
                  <c:v>35</c:v>
                </c:pt>
                <c:pt idx="1">
                  <c:v>37</c:v>
                </c:pt>
                <c:pt idx="2">
                  <c:v>38</c:v>
                </c:pt>
                <c:pt idx="3">
                  <c:v>42</c:v>
                </c:pt>
                <c:pt idx="4">
                  <c:v>48</c:v>
                </c:pt>
                <c:pt idx="5">
                  <c:v>49</c:v>
                </c:pt>
                <c:pt idx="6">
                  <c:v>53</c:v>
                </c:pt>
                <c:pt idx="7">
                  <c:v>52</c:v>
                </c:pt>
                <c:pt idx="8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AB-7E4F-9C1C-4FE6C0F329EA}"/>
            </c:ext>
          </c:extLst>
        </c:ser>
        <c:ser>
          <c:idx val="5"/>
          <c:order val="5"/>
          <c:tx>
            <c:strRef>
              <c:f>'Digital Health'!$B$10</c:f>
              <c:strCache>
                <c:ptCount val="1"/>
                <c:pt idx="0">
                  <c:v> GP information systems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Health'!$C$10:$K$10</c:f>
              <c:numCache>
                <c:formatCode>_-* #,##0_-;\-* #,##0_-;_-* "-"??_-;_-@_-</c:formatCode>
                <c:ptCount val="9"/>
                <c:pt idx="0">
                  <c:v>15</c:v>
                </c:pt>
                <c:pt idx="1">
                  <c:v>16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21</c:v>
                </c:pt>
                <c:pt idx="8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AB-7E4F-9C1C-4FE6C0F329EA}"/>
            </c:ext>
          </c:extLst>
        </c:ser>
        <c:ser>
          <c:idx val="6"/>
          <c:order val="6"/>
          <c:tx>
            <c:strRef>
              <c:f>'Digital Health'!$B$11</c:f>
              <c:strCache>
                <c:ptCount val="1"/>
                <c:pt idx="0">
                  <c:v> Personal medical records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Health'!$C$11:$K$11</c:f>
              <c:numCache>
                <c:formatCode>_-* #,##0_-;\-* #,##0_-;_-* "-"??_-;_-@_-</c:formatCode>
                <c:ptCount val="9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AB-7E4F-9C1C-4FE6C0F329EA}"/>
            </c:ext>
          </c:extLst>
        </c:ser>
        <c:ser>
          <c:idx val="7"/>
          <c:order val="7"/>
          <c:tx>
            <c:strRef>
              <c:f>'Digital Health'!$B$12</c:f>
              <c:strCache>
                <c:ptCount val="1"/>
                <c:pt idx="0">
                  <c:v> Consumer Mobile health services/apps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Health'!$C$4:$K$4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Health'!$C$12:$K$12</c:f>
              <c:numCache>
                <c:formatCode>_-* #,##0_-;\-* #,##0_-;_-* "-"??_-;_-@_-</c:formatCode>
                <c:ptCount val="9"/>
                <c:pt idx="0">
                  <c:v>4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12</c:v>
                </c:pt>
                <c:pt idx="5">
                  <c:v>13</c:v>
                </c:pt>
                <c:pt idx="6">
                  <c:v>21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AB-7E4F-9C1C-4FE6C0F32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5856031"/>
        <c:axId val="1533527935"/>
      </c:lineChart>
      <c:catAx>
        <c:axId val="158585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3527935"/>
        <c:crosses val="autoZero"/>
        <c:auto val="1"/>
        <c:lblAlgn val="ctr"/>
        <c:lblOffset val="100"/>
        <c:noMultiLvlLbl val="0"/>
      </c:catAx>
      <c:valAx>
        <c:axId val="153352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</a:t>
                </a:r>
                <a:r>
                  <a:rPr lang="en-US" baseline="0"/>
                  <a:t> of sites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8585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Subsegments of Digital Health - Change in turnover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'Digital Health'!$O$5</c:f>
              <c:strCache>
                <c:ptCount val="1"/>
                <c:pt idx="0">
                  <c:v> Hospital information systems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Health'!$P$5:$X$5</c:f>
              <c:numCache>
                <c:formatCode>_-* #,##0_-;\-* #,##0_-;_-* "-"??_-;_-@_-</c:formatCode>
                <c:ptCount val="9"/>
                <c:pt idx="0">
                  <c:v>443823</c:v>
                </c:pt>
                <c:pt idx="1">
                  <c:v>398878</c:v>
                </c:pt>
                <c:pt idx="2">
                  <c:v>440318</c:v>
                </c:pt>
                <c:pt idx="3">
                  <c:v>424247</c:v>
                </c:pt>
                <c:pt idx="4">
                  <c:v>447330</c:v>
                </c:pt>
                <c:pt idx="5">
                  <c:v>416283</c:v>
                </c:pt>
                <c:pt idx="6">
                  <c:v>425654</c:v>
                </c:pt>
                <c:pt idx="7">
                  <c:v>441317</c:v>
                </c:pt>
                <c:pt idx="8">
                  <c:v>487587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E-AE49-9DDE-48C712E11A64}"/>
            </c:ext>
          </c:extLst>
        </c:ser>
        <c:ser>
          <c:idx val="1"/>
          <c:order val="1"/>
          <c:tx>
            <c:strRef>
              <c:f>'Digital Health'!$O$6</c:f>
              <c:strCache>
                <c:ptCount val="1"/>
                <c:pt idx="0">
                  <c:v> Professional Mobile health services/apps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Health'!$P$6:$X$6</c:f>
              <c:numCache>
                <c:formatCode>_-* #,##0_-;\-* #,##0_-;_-* "-"??_-;_-@_-</c:formatCode>
                <c:ptCount val="9"/>
                <c:pt idx="0">
                  <c:v>41964</c:v>
                </c:pt>
                <c:pt idx="1">
                  <c:v>20012</c:v>
                </c:pt>
                <c:pt idx="2">
                  <c:v>21767</c:v>
                </c:pt>
                <c:pt idx="3">
                  <c:v>29994</c:v>
                </c:pt>
                <c:pt idx="4">
                  <c:v>32123</c:v>
                </c:pt>
                <c:pt idx="5">
                  <c:v>134512</c:v>
                </c:pt>
                <c:pt idx="6">
                  <c:v>61700</c:v>
                </c:pt>
                <c:pt idx="7">
                  <c:v>142182</c:v>
                </c:pt>
                <c:pt idx="8">
                  <c:v>182861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E-AE49-9DDE-48C712E11A64}"/>
            </c:ext>
          </c:extLst>
        </c:ser>
        <c:ser>
          <c:idx val="2"/>
          <c:order val="2"/>
          <c:tx>
            <c:strRef>
              <c:f>'Digital Health'!$O$7</c:f>
              <c:strCache>
                <c:ptCount val="1"/>
                <c:pt idx="0">
                  <c:v> E-health – data analytics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Health'!$P$7:$X$7</c:f>
              <c:numCache>
                <c:formatCode>_-* #,##0_-;\-* #,##0_-;_-* "-"??_-;_-@_-</c:formatCode>
                <c:ptCount val="9"/>
                <c:pt idx="0">
                  <c:v>220364</c:v>
                </c:pt>
                <c:pt idx="1">
                  <c:v>186205</c:v>
                </c:pt>
                <c:pt idx="2">
                  <c:v>200021</c:v>
                </c:pt>
                <c:pt idx="3">
                  <c:v>202216</c:v>
                </c:pt>
                <c:pt idx="4">
                  <c:v>249282</c:v>
                </c:pt>
                <c:pt idx="5">
                  <c:v>183068</c:v>
                </c:pt>
                <c:pt idx="6">
                  <c:v>184409</c:v>
                </c:pt>
                <c:pt idx="7">
                  <c:v>164428</c:v>
                </c:pt>
                <c:pt idx="8">
                  <c:v>168880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E-AE49-9DDE-48C712E11A64}"/>
            </c:ext>
          </c:extLst>
        </c:ser>
        <c:ser>
          <c:idx val="3"/>
          <c:order val="3"/>
          <c:tx>
            <c:strRef>
              <c:f>'Digital Health'!$O$8</c:f>
              <c:strCache>
                <c:ptCount val="1"/>
                <c:pt idx="0">
                  <c:v> GP information systems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Health'!$P$8:$X$8</c:f>
              <c:numCache>
                <c:formatCode>_-* #,##0_-;\-* #,##0_-;_-* "-"??_-;_-@_-</c:formatCode>
                <c:ptCount val="9"/>
                <c:pt idx="0">
                  <c:v>68169</c:v>
                </c:pt>
                <c:pt idx="1">
                  <c:v>78396</c:v>
                </c:pt>
                <c:pt idx="2">
                  <c:v>86225</c:v>
                </c:pt>
                <c:pt idx="3">
                  <c:v>94371</c:v>
                </c:pt>
                <c:pt idx="4">
                  <c:v>106109</c:v>
                </c:pt>
                <c:pt idx="5">
                  <c:v>127424</c:v>
                </c:pt>
                <c:pt idx="6">
                  <c:v>127891</c:v>
                </c:pt>
                <c:pt idx="7">
                  <c:v>132734</c:v>
                </c:pt>
                <c:pt idx="8">
                  <c:v>141455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0E-AE49-9DDE-48C712E11A64}"/>
            </c:ext>
          </c:extLst>
        </c:ser>
        <c:ser>
          <c:idx val="4"/>
          <c:order val="4"/>
          <c:tx>
            <c:strRef>
              <c:f>'Digital Health'!$O$9</c:f>
              <c:strCache>
                <c:ptCount val="1"/>
                <c:pt idx="0">
                  <c:v> Telemed (medical monitoring) and telediag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Health'!$P$9:$X$9</c:f>
              <c:numCache>
                <c:formatCode>_-* #,##0_-;\-* #,##0_-;_-* "-"??_-;_-@_-</c:formatCode>
                <c:ptCount val="9"/>
                <c:pt idx="0">
                  <c:v>109937</c:v>
                </c:pt>
                <c:pt idx="1">
                  <c:v>111727</c:v>
                </c:pt>
                <c:pt idx="2">
                  <c:v>106744</c:v>
                </c:pt>
                <c:pt idx="3">
                  <c:v>119674</c:v>
                </c:pt>
                <c:pt idx="4">
                  <c:v>190831</c:v>
                </c:pt>
                <c:pt idx="5">
                  <c:v>162914</c:v>
                </c:pt>
                <c:pt idx="6">
                  <c:v>104709</c:v>
                </c:pt>
                <c:pt idx="7">
                  <c:v>106585</c:v>
                </c:pt>
                <c:pt idx="8">
                  <c:v>126688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0E-AE49-9DDE-48C712E11A64}"/>
            </c:ext>
          </c:extLst>
        </c:ser>
        <c:ser>
          <c:idx val="5"/>
          <c:order val="5"/>
          <c:tx>
            <c:strRef>
              <c:f>'Digital Health'!$O$10</c:f>
              <c:strCache>
                <c:ptCount val="1"/>
                <c:pt idx="0">
                  <c:v> Social Alarms/Communications devices//bed-nurse call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Health'!$P$10:$X$10</c:f>
              <c:numCache>
                <c:formatCode>_-* #,##0_-;\-* #,##0_-;_-* "-"??_-;_-@_-</c:formatCode>
                <c:ptCount val="9"/>
                <c:pt idx="0">
                  <c:v>74408</c:v>
                </c:pt>
                <c:pt idx="1">
                  <c:v>70723</c:v>
                </c:pt>
                <c:pt idx="2">
                  <c:v>80571</c:v>
                </c:pt>
                <c:pt idx="3">
                  <c:v>73759</c:v>
                </c:pt>
                <c:pt idx="4">
                  <c:v>77151</c:v>
                </c:pt>
                <c:pt idx="5">
                  <c:v>72394</c:v>
                </c:pt>
                <c:pt idx="6">
                  <c:v>71835</c:v>
                </c:pt>
                <c:pt idx="7">
                  <c:v>81972</c:v>
                </c:pt>
                <c:pt idx="8">
                  <c:v>83481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0E-AE49-9DDE-48C712E11A64}"/>
            </c:ext>
          </c:extLst>
        </c:ser>
        <c:ser>
          <c:idx val="6"/>
          <c:order val="6"/>
          <c:tx>
            <c:strRef>
              <c:f>'Digital Health'!$O$11</c:f>
              <c:strCache>
                <c:ptCount val="1"/>
                <c:pt idx="0">
                  <c:v> Personal medical records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Health'!$P$11:$X$11</c:f>
              <c:numCache>
                <c:formatCode>_-* #,##0_-;\-* #,##0_-;_-* "-"??_-;_-@_-</c:formatCode>
                <c:ptCount val="9"/>
                <c:pt idx="0">
                  <c:v>13135</c:v>
                </c:pt>
                <c:pt idx="1">
                  <c:v>15940</c:v>
                </c:pt>
                <c:pt idx="2">
                  <c:v>15593</c:v>
                </c:pt>
                <c:pt idx="3">
                  <c:v>16107</c:v>
                </c:pt>
                <c:pt idx="4">
                  <c:v>15973</c:v>
                </c:pt>
                <c:pt idx="5">
                  <c:v>16323</c:v>
                </c:pt>
                <c:pt idx="6">
                  <c:v>15828</c:v>
                </c:pt>
                <c:pt idx="7">
                  <c:v>17222</c:v>
                </c:pt>
                <c:pt idx="8">
                  <c:v>19910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10E-AE49-9DDE-48C712E11A64}"/>
            </c:ext>
          </c:extLst>
        </c:ser>
        <c:ser>
          <c:idx val="7"/>
          <c:order val="7"/>
          <c:tx>
            <c:strRef>
              <c:f>'Digital Health'!$O$12</c:f>
              <c:strCache>
                <c:ptCount val="1"/>
                <c:pt idx="0">
                  <c:v> Consumer Mobile health services/apps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Health'!$P$12:$X$12</c:f>
              <c:numCache>
                <c:formatCode>_-* #,##0_-;\-* #,##0_-;_-* "-"??_-;_-@_-</c:formatCode>
                <c:ptCount val="9"/>
                <c:pt idx="0">
                  <c:v>31366</c:v>
                </c:pt>
                <c:pt idx="1">
                  <c:v>41612</c:v>
                </c:pt>
                <c:pt idx="2">
                  <c:v>46765</c:v>
                </c:pt>
                <c:pt idx="3">
                  <c:v>55293</c:v>
                </c:pt>
                <c:pt idx="4">
                  <c:v>63423</c:v>
                </c:pt>
                <c:pt idx="5">
                  <c:v>91349</c:v>
                </c:pt>
                <c:pt idx="6">
                  <c:v>94486</c:v>
                </c:pt>
                <c:pt idx="7">
                  <c:v>3782</c:v>
                </c:pt>
                <c:pt idx="8">
                  <c:v>4515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10E-AE49-9DDE-48C712E11A64}"/>
            </c:ext>
          </c:extLst>
        </c:ser>
        <c:ser>
          <c:idx val="8"/>
          <c:order val="8"/>
          <c:tx>
            <c:strRef>
              <c:f>'Digital Health'!$O$13</c:f>
              <c:strCache>
                <c:ptCount val="1"/>
                <c:pt idx="0">
                  <c:v> Digital Medical Electronics 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Health'!$P$13:$X$13</c:f>
              <c:numCache>
                <c:formatCode>_-* #,##0_-;\-* #,##0_-;_-* "-"??_-;_-@_-</c:formatCode>
                <c:ptCount val="9"/>
                <c:pt idx="0">
                  <c:v>332</c:v>
                </c:pt>
                <c:pt idx="1">
                  <c:v>376</c:v>
                </c:pt>
                <c:pt idx="2">
                  <c:v>2917</c:v>
                </c:pt>
                <c:pt idx="3">
                  <c:v>2947</c:v>
                </c:pt>
                <c:pt idx="4">
                  <c:v>4146</c:v>
                </c:pt>
                <c:pt idx="5">
                  <c:v>4261</c:v>
                </c:pt>
                <c:pt idx="6">
                  <c:v>4370</c:v>
                </c:pt>
                <c:pt idx="7">
                  <c:v>4195</c:v>
                </c:pt>
                <c:pt idx="8">
                  <c:v>4466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10E-AE49-9DDE-48C712E11A64}"/>
            </c:ext>
          </c:extLst>
        </c:ser>
        <c:ser>
          <c:idx val="9"/>
          <c:order val="9"/>
          <c:tx>
            <c:strRef>
              <c:f>'Digital Health'!$O$14</c:f>
              <c:strCache>
                <c:ptCount val="1"/>
                <c:pt idx="0">
                  <c:v> Professional Mobile health devices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Health'!$P$14:$X$14</c:f>
              <c:numCache>
                <c:formatCode>_-* #,##0_-;\-* #,##0_-;_-* "-"??_-;_-@_-</c:formatCode>
                <c:ptCount val="9"/>
                <c:pt idx="0">
                  <c:v>597</c:v>
                </c:pt>
                <c:pt idx="1">
                  <c:v>793</c:v>
                </c:pt>
                <c:pt idx="2">
                  <c:v>995</c:v>
                </c:pt>
                <c:pt idx="3">
                  <c:v>1587</c:v>
                </c:pt>
                <c:pt idx="4">
                  <c:v>1544</c:v>
                </c:pt>
                <c:pt idx="5">
                  <c:v>1638</c:v>
                </c:pt>
                <c:pt idx="6">
                  <c:v>1811</c:v>
                </c:pt>
                <c:pt idx="7">
                  <c:v>2267</c:v>
                </c:pt>
                <c:pt idx="8">
                  <c:v>2701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10E-AE49-9DDE-48C712E11A64}"/>
            </c:ext>
          </c:extLst>
        </c:ser>
        <c:ser>
          <c:idx val="10"/>
          <c:order val="10"/>
          <c:tx>
            <c:strRef>
              <c:f>'Digital Health'!$O$15</c:f>
              <c:strCache>
                <c:ptCount val="1"/>
                <c:pt idx="0">
                  <c:v> Consumer Mobile health devices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Health'!$P$4:$X$4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Health'!$P$15:$X$15</c:f>
              <c:numCache>
                <c:formatCode>_-* #,##0_-;\-* #,##0_-;_-* "-"??_-;_-@_-</c:formatCode>
                <c:ptCount val="9"/>
                <c:pt idx="0">
                  <c:v>2046</c:v>
                </c:pt>
                <c:pt idx="1">
                  <c:v>2084</c:v>
                </c:pt>
                <c:pt idx="2">
                  <c:v>1827</c:v>
                </c:pt>
                <c:pt idx="3">
                  <c:v>1618</c:v>
                </c:pt>
                <c:pt idx="4">
                  <c:v>1266</c:v>
                </c:pt>
                <c:pt idx="5">
                  <c:v>1312</c:v>
                </c:pt>
                <c:pt idx="6">
                  <c:v>1247</c:v>
                </c:pt>
                <c:pt idx="7">
                  <c:v>300</c:v>
                </c:pt>
                <c:pt idx="8">
                  <c:v>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10E-AE49-9DDE-48C712E1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25170847"/>
        <c:axId val="1525076223"/>
      </c:lineChart>
      <c:catAx>
        <c:axId val="152517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076223"/>
        <c:crosses val="autoZero"/>
        <c:auto val="1"/>
        <c:lblAlgn val="ctr"/>
        <c:lblOffset val="100"/>
        <c:noMultiLvlLbl val="0"/>
      </c:catAx>
      <c:valAx>
        <c:axId val="1525076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£'000 (2017 prices)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5170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kern="1200" spc="0" baseline="0">
                <a:solidFill>
                  <a:srgbClr val="595959"/>
                </a:solidFill>
                <a:effectLst/>
              </a:rPr>
              <a:t>Subsegments of Digital Health - employment 2009 to 2017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'Digital Health'!$AA$5</c:f>
              <c:strCache>
                <c:ptCount val="1"/>
                <c:pt idx="0">
                  <c:v> Hospital information systems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Health'!$AB$5:$AJ$5</c:f>
              <c:numCache>
                <c:formatCode>_-* #,##0_-;\-* #,##0_-;_-* "-"??_-;_-@_-</c:formatCode>
                <c:ptCount val="9"/>
                <c:pt idx="0">
                  <c:v>3363</c:v>
                </c:pt>
                <c:pt idx="1">
                  <c:v>3619</c:v>
                </c:pt>
                <c:pt idx="2">
                  <c:v>3717</c:v>
                </c:pt>
                <c:pt idx="3">
                  <c:v>3802</c:v>
                </c:pt>
                <c:pt idx="4">
                  <c:v>3844</c:v>
                </c:pt>
                <c:pt idx="5">
                  <c:v>3670</c:v>
                </c:pt>
                <c:pt idx="6">
                  <c:v>3749</c:v>
                </c:pt>
                <c:pt idx="7">
                  <c:v>3750</c:v>
                </c:pt>
                <c:pt idx="8">
                  <c:v>3875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3B-F544-834F-AF031FB190B9}"/>
            </c:ext>
          </c:extLst>
        </c:ser>
        <c:ser>
          <c:idx val="1"/>
          <c:order val="1"/>
          <c:tx>
            <c:strRef>
              <c:f>'Digital Health'!$AA$6</c:f>
              <c:strCache>
                <c:ptCount val="1"/>
                <c:pt idx="0">
                  <c:v> Telemed (medical monitoring) and telediag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Health'!$AB$6:$AJ$6</c:f>
              <c:numCache>
                <c:formatCode>_-* #,##0_-;\-* #,##0_-;_-* "-"??_-;_-@_-</c:formatCode>
                <c:ptCount val="9"/>
                <c:pt idx="0">
                  <c:v>1522</c:v>
                </c:pt>
                <c:pt idx="1">
                  <c:v>1440</c:v>
                </c:pt>
                <c:pt idx="2">
                  <c:v>1460</c:v>
                </c:pt>
                <c:pt idx="3">
                  <c:v>1462</c:v>
                </c:pt>
                <c:pt idx="4">
                  <c:v>1486</c:v>
                </c:pt>
                <c:pt idx="5">
                  <c:v>956</c:v>
                </c:pt>
                <c:pt idx="6">
                  <c:v>837</c:v>
                </c:pt>
                <c:pt idx="7">
                  <c:v>833</c:v>
                </c:pt>
                <c:pt idx="8">
                  <c:v>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3B-F544-834F-AF031FB190B9}"/>
            </c:ext>
          </c:extLst>
        </c:ser>
        <c:ser>
          <c:idx val="2"/>
          <c:order val="2"/>
          <c:tx>
            <c:strRef>
              <c:f>'Digital Health'!$AA$7</c:f>
              <c:strCache>
                <c:ptCount val="1"/>
                <c:pt idx="0">
                  <c:v> GP information systems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Health'!$AB$7:$AJ$7</c:f>
              <c:numCache>
                <c:formatCode>_-* #,##0_-;\-* #,##0_-;_-* "-"??_-;_-@_-</c:formatCode>
                <c:ptCount val="9"/>
                <c:pt idx="0">
                  <c:v>1059</c:v>
                </c:pt>
                <c:pt idx="1">
                  <c:v>1115</c:v>
                </c:pt>
                <c:pt idx="2">
                  <c:v>1141</c:v>
                </c:pt>
                <c:pt idx="3">
                  <c:v>1201</c:v>
                </c:pt>
                <c:pt idx="4">
                  <c:v>1420</c:v>
                </c:pt>
                <c:pt idx="5">
                  <c:v>1537</c:v>
                </c:pt>
                <c:pt idx="6">
                  <c:v>1543</c:v>
                </c:pt>
                <c:pt idx="7">
                  <c:v>1580</c:v>
                </c:pt>
                <c:pt idx="8">
                  <c:v>1645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3B-F544-834F-AF031FB190B9}"/>
            </c:ext>
          </c:extLst>
        </c:ser>
        <c:ser>
          <c:idx val="3"/>
          <c:order val="3"/>
          <c:tx>
            <c:strRef>
              <c:f>'Digital Health'!$AA$8</c:f>
              <c:strCache>
                <c:ptCount val="1"/>
                <c:pt idx="0">
                  <c:v> Social Alarms/Communications devices//bed-nurse call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Health'!$AB$8:$AJ$8</c:f>
              <c:numCache>
                <c:formatCode>_-* #,##0_-;\-* #,##0_-;_-* "-"??_-;_-@_-</c:formatCode>
                <c:ptCount val="9"/>
                <c:pt idx="0">
                  <c:v>909</c:v>
                </c:pt>
                <c:pt idx="1">
                  <c:v>986</c:v>
                </c:pt>
                <c:pt idx="2">
                  <c:v>1225</c:v>
                </c:pt>
                <c:pt idx="3">
                  <c:v>1268</c:v>
                </c:pt>
                <c:pt idx="4">
                  <c:v>949</c:v>
                </c:pt>
                <c:pt idx="5">
                  <c:v>1094</c:v>
                </c:pt>
                <c:pt idx="6">
                  <c:v>865</c:v>
                </c:pt>
                <c:pt idx="7">
                  <c:v>865</c:v>
                </c:pt>
                <c:pt idx="8">
                  <c:v>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3B-F544-834F-AF031FB190B9}"/>
            </c:ext>
          </c:extLst>
        </c:ser>
        <c:ser>
          <c:idx val="4"/>
          <c:order val="4"/>
          <c:tx>
            <c:strRef>
              <c:f>'Digital Health'!$AA$9</c:f>
              <c:strCache>
                <c:ptCount val="1"/>
                <c:pt idx="0">
                  <c:v> E-health – data analytics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Health'!$AB$9:$AJ$9</c:f>
              <c:numCache>
                <c:formatCode>_-* #,##0_-;\-* #,##0_-;_-* "-"??_-;_-@_-</c:formatCode>
                <c:ptCount val="9"/>
                <c:pt idx="0">
                  <c:v>695</c:v>
                </c:pt>
                <c:pt idx="1">
                  <c:v>678</c:v>
                </c:pt>
                <c:pt idx="2">
                  <c:v>720</c:v>
                </c:pt>
                <c:pt idx="3">
                  <c:v>744</c:v>
                </c:pt>
                <c:pt idx="4">
                  <c:v>1000</c:v>
                </c:pt>
                <c:pt idx="5">
                  <c:v>1381</c:v>
                </c:pt>
                <c:pt idx="6">
                  <c:v>1457</c:v>
                </c:pt>
                <c:pt idx="7">
                  <c:v>1459</c:v>
                </c:pt>
                <c:pt idx="8">
                  <c:v>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3B-F544-834F-AF031FB190B9}"/>
            </c:ext>
          </c:extLst>
        </c:ser>
        <c:ser>
          <c:idx val="5"/>
          <c:order val="5"/>
          <c:tx>
            <c:strRef>
              <c:f>'Digital Health'!$AA$10</c:f>
              <c:strCache>
                <c:ptCount val="1"/>
                <c:pt idx="0">
                  <c:v> Professional Mobile health services/apps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Health'!$AB$10:$AJ$10</c:f>
              <c:numCache>
                <c:formatCode>_-* #,##0_-;\-* #,##0_-;_-* "-"??_-;_-@_-</c:formatCode>
                <c:ptCount val="9"/>
                <c:pt idx="0">
                  <c:v>304</c:v>
                </c:pt>
                <c:pt idx="1">
                  <c:v>316</c:v>
                </c:pt>
                <c:pt idx="2">
                  <c:v>320</c:v>
                </c:pt>
                <c:pt idx="3">
                  <c:v>351</c:v>
                </c:pt>
                <c:pt idx="4">
                  <c:v>366</c:v>
                </c:pt>
                <c:pt idx="5">
                  <c:v>360</c:v>
                </c:pt>
                <c:pt idx="6">
                  <c:v>372</c:v>
                </c:pt>
                <c:pt idx="7">
                  <c:v>708</c:v>
                </c:pt>
                <c:pt idx="8">
                  <c:v>1039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3B-F544-834F-AF031FB190B9}"/>
            </c:ext>
          </c:extLst>
        </c:ser>
        <c:ser>
          <c:idx val="6"/>
          <c:order val="6"/>
          <c:tx>
            <c:strRef>
              <c:f>'Digital Health'!$AA$11</c:f>
              <c:strCache>
                <c:ptCount val="1"/>
                <c:pt idx="0">
                  <c:v> Personal medical records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 Health'!$AB$4:$AJ$4</c:f>
              <c:strCache>
                <c:ptCount val="9"/>
                <c:pt idx="0">
                  <c:v> 2009 </c:v>
                </c:pt>
                <c:pt idx="1">
                  <c:v> 2010 </c:v>
                </c:pt>
                <c:pt idx="2">
                  <c:v> 2011 </c:v>
                </c:pt>
                <c:pt idx="3">
                  <c:v> 2012 </c:v>
                </c:pt>
                <c:pt idx="4">
                  <c:v> 2013 </c:v>
                </c:pt>
                <c:pt idx="5">
                  <c:v> 2014 </c:v>
                </c:pt>
                <c:pt idx="6">
                  <c:v> 2015 </c:v>
                </c:pt>
                <c:pt idx="7">
                  <c:v> 2016 </c:v>
                </c:pt>
                <c:pt idx="8">
                  <c:v> 2017 </c:v>
                </c:pt>
              </c:strCache>
            </c:strRef>
          </c:cat>
          <c:val>
            <c:numRef>
              <c:f>'Digital Health'!$AB$11:$AJ$11</c:f>
              <c:numCache>
                <c:formatCode>_-* #,##0_-;\-* #,##0_-;_-* "-"??_-;_-@_-</c:formatCode>
                <c:ptCount val="9"/>
                <c:pt idx="0">
                  <c:v>168</c:v>
                </c:pt>
                <c:pt idx="1">
                  <c:v>212</c:v>
                </c:pt>
                <c:pt idx="2">
                  <c:v>202</c:v>
                </c:pt>
                <c:pt idx="3">
                  <c:v>227</c:v>
                </c:pt>
                <c:pt idx="4">
                  <c:v>228</c:v>
                </c:pt>
                <c:pt idx="5">
                  <c:v>177</c:v>
                </c:pt>
                <c:pt idx="6">
                  <c:v>143</c:v>
                </c:pt>
                <c:pt idx="7">
                  <c:v>185</c:v>
                </c:pt>
                <c:pt idx="8">
                  <c:v>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3B-F544-834F-AF031FB19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902192"/>
        <c:axId val="1773519039"/>
      </c:lineChart>
      <c:catAx>
        <c:axId val="11790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519039"/>
        <c:crosses val="autoZero"/>
        <c:auto val="1"/>
        <c:lblAlgn val="ctr"/>
        <c:lblOffset val="100"/>
        <c:noMultiLvlLbl val="0"/>
      </c:catAx>
      <c:valAx>
        <c:axId val="1773519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90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'Digital Health'!$D$53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'Digital Health'!$B$54:$B$65</c:f>
              <c:strCache>
                <c:ptCount val="12"/>
                <c:pt idx="0">
                  <c:v> E-health – data analytics </c:v>
                </c:pt>
                <c:pt idx="1">
                  <c:v> Hospital information systems  </c:v>
                </c:pt>
                <c:pt idx="2">
                  <c:v> Professional Mobile health services/apps </c:v>
                </c:pt>
                <c:pt idx="3">
                  <c:v> GP information systems </c:v>
                </c:pt>
                <c:pt idx="4">
                  <c:v> Personal medical records </c:v>
                </c:pt>
                <c:pt idx="5">
                  <c:v> Digital Medical Electronics  </c:v>
                </c:pt>
                <c:pt idx="6">
                  <c:v> Professional Mobile health devices </c:v>
                </c:pt>
                <c:pt idx="7">
                  <c:v> Consumer Mobile health devices </c:v>
                </c:pt>
                <c:pt idx="8">
                  <c:v> Social Alarms/Communications devices//bed-nurse call </c:v>
                </c:pt>
                <c:pt idx="9">
                  <c:v> Consumer Mobile health services/apps </c:v>
                </c:pt>
                <c:pt idx="10">
                  <c:v> Telemed (medical monitoring) and telediag  </c:v>
                </c:pt>
                <c:pt idx="11">
                  <c:v> Other </c:v>
                </c:pt>
              </c:strCache>
            </c:strRef>
          </c:cat>
          <c:val>
            <c:numRef>
              <c:f>'Digital Health'!$D$54:$D$65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8C89-1B4D-A178-778C134C928C}"/>
            </c:ext>
          </c:extLst>
        </c:ser>
        <c:ser>
          <c:idx val="3"/>
          <c:order val="3"/>
          <c:tx>
            <c:strRef>
              <c:f>'Digital Health'!$F$53</c:f>
              <c:strCache>
                <c:ptCount val="1"/>
                <c:pt idx="0">
                  <c:v>Turnover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'Digital Health'!$B$54:$B$65</c:f>
              <c:strCache>
                <c:ptCount val="12"/>
                <c:pt idx="0">
                  <c:v> E-health – data analytics </c:v>
                </c:pt>
                <c:pt idx="1">
                  <c:v> Hospital information systems  </c:v>
                </c:pt>
                <c:pt idx="2">
                  <c:v> Professional Mobile health services/apps </c:v>
                </c:pt>
                <c:pt idx="3">
                  <c:v> GP information systems </c:v>
                </c:pt>
                <c:pt idx="4">
                  <c:v> Personal medical records </c:v>
                </c:pt>
                <c:pt idx="5">
                  <c:v> Digital Medical Electronics  </c:v>
                </c:pt>
                <c:pt idx="6">
                  <c:v> Professional Mobile health devices </c:v>
                </c:pt>
                <c:pt idx="7">
                  <c:v> Consumer Mobile health devices </c:v>
                </c:pt>
                <c:pt idx="8">
                  <c:v> Social Alarms/Communications devices//bed-nurse call </c:v>
                </c:pt>
                <c:pt idx="9">
                  <c:v> Consumer Mobile health services/apps </c:v>
                </c:pt>
                <c:pt idx="10">
                  <c:v> Telemed (medical monitoring) and telediag  </c:v>
                </c:pt>
                <c:pt idx="11">
                  <c:v> Other </c:v>
                </c:pt>
              </c:strCache>
            </c:strRef>
          </c:cat>
          <c:val>
            <c:numRef>
              <c:f>'Digital Health'!$F$54:$F$65</c:f>
              <c:numCache>
                <c:formatCode>0.0</c:formatCode>
                <c:ptCount val="12"/>
                <c:pt idx="0">
                  <c:v>-51.484000000000002</c:v>
                </c:pt>
                <c:pt idx="1">
                  <c:v>44.417000000000002</c:v>
                </c:pt>
                <c:pt idx="2">
                  <c:v>140.89699999999999</c:v>
                </c:pt>
                <c:pt idx="3">
                  <c:v>73.286000000000001</c:v>
                </c:pt>
                <c:pt idx="4">
                  <c:v>6.7750000000000004</c:v>
                </c:pt>
                <c:pt idx="5">
                  <c:v>4.1340000000000003</c:v>
                </c:pt>
                <c:pt idx="6" formatCode="_(* #,##0.00_);_(* \(#,##0.00\);_(* &quot;-&quot;??_);_(@_)">
                  <c:v>2.1</c:v>
                </c:pt>
                <c:pt idx="7">
                  <c:v>-1.4410000000000001</c:v>
                </c:pt>
                <c:pt idx="8">
                  <c:v>9.0730000000000004</c:v>
                </c:pt>
                <c:pt idx="9">
                  <c:v>-26.850999999999999</c:v>
                </c:pt>
                <c:pt idx="10">
                  <c:v>16.751000000000001</c:v>
                </c:pt>
                <c:pt idx="11">
                  <c:v>-142.19999999999999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89-1B4D-A178-778C134C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8574415"/>
        <c:axId val="15040016"/>
      </c:barChart>
      <c:barChart>
        <c:barDir val="col"/>
        <c:grouping val="clustered"/>
        <c:varyColors val="0"/>
        <c:ser>
          <c:idx val="0"/>
          <c:order val="0"/>
          <c:tx>
            <c:strRef>
              <c:f>'Digital Health'!$C$53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'Digital Health'!$B$54:$B$65</c:f>
              <c:strCache>
                <c:ptCount val="12"/>
                <c:pt idx="0">
                  <c:v> E-health – data analytics </c:v>
                </c:pt>
                <c:pt idx="1">
                  <c:v> Hospital information systems  </c:v>
                </c:pt>
                <c:pt idx="2">
                  <c:v> Professional Mobile health services/apps </c:v>
                </c:pt>
                <c:pt idx="3">
                  <c:v> GP information systems </c:v>
                </c:pt>
                <c:pt idx="4">
                  <c:v> Personal medical records </c:v>
                </c:pt>
                <c:pt idx="5">
                  <c:v> Digital Medical Electronics  </c:v>
                </c:pt>
                <c:pt idx="6">
                  <c:v> Professional Mobile health devices </c:v>
                </c:pt>
                <c:pt idx="7">
                  <c:v> Consumer Mobile health devices </c:v>
                </c:pt>
                <c:pt idx="8">
                  <c:v> Social Alarms/Communications devices//bed-nurse call </c:v>
                </c:pt>
                <c:pt idx="9">
                  <c:v> Consumer Mobile health services/apps </c:v>
                </c:pt>
                <c:pt idx="10">
                  <c:v> Telemed (medical monitoring) and telediag  </c:v>
                </c:pt>
                <c:pt idx="11">
                  <c:v> Other </c:v>
                </c:pt>
              </c:strCache>
            </c:strRef>
          </c:cat>
          <c:val>
            <c:numRef>
              <c:f>'Digital Health'!$C$54:$C$65</c:f>
              <c:numCache>
                <c:formatCode>General</c:formatCode>
                <c:ptCount val="12"/>
                <c:pt idx="0">
                  <c:v>929</c:v>
                </c:pt>
                <c:pt idx="1">
                  <c:v>813</c:v>
                </c:pt>
                <c:pt idx="2">
                  <c:v>735</c:v>
                </c:pt>
                <c:pt idx="3">
                  <c:v>586</c:v>
                </c:pt>
                <c:pt idx="4">
                  <c:v>78</c:v>
                </c:pt>
                <c:pt idx="5">
                  <c:v>61</c:v>
                </c:pt>
                <c:pt idx="6">
                  <c:v>23</c:v>
                </c:pt>
                <c:pt idx="7">
                  <c:v>-14</c:v>
                </c:pt>
                <c:pt idx="8">
                  <c:v>-20</c:v>
                </c:pt>
                <c:pt idx="9">
                  <c:v>-97</c:v>
                </c:pt>
                <c:pt idx="10">
                  <c:v>-504</c:v>
                </c:pt>
                <c:pt idx="11">
                  <c:v>-100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9-1B4D-A178-778C134C928C}"/>
            </c:ext>
          </c:extLst>
        </c:ser>
        <c:ser>
          <c:idx val="2"/>
          <c:order val="2"/>
          <c:tx>
            <c:strRef>
              <c:f>'Digital Health'!$E$53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'Digital Health'!$B$54:$B$65</c:f>
              <c:strCache>
                <c:ptCount val="12"/>
                <c:pt idx="0">
                  <c:v> E-health – data analytics </c:v>
                </c:pt>
                <c:pt idx="1">
                  <c:v> Hospital information systems  </c:v>
                </c:pt>
                <c:pt idx="2">
                  <c:v> Professional Mobile health services/apps </c:v>
                </c:pt>
                <c:pt idx="3">
                  <c:v> GP information systems </c:v>
                </c:pt>
                <c:pt idx="4">
                  <c:v> Personal medical records </c:v>
                </c:pt>
                <c:pt idx="5">
                  <c:v> Digital Medical Electronics  </c:v>
                </c:pt>
                <c:pt idx="6">
                  <c:v> Professional Mobile health devices </c:v>
                </c:pt>
                <c:pt idx="7">
                  <c:v> Consumer Mobile health devices </c:v>
                </c:pt>
                <c:pt idx="8">
                  <c:v> Social Alarms/Communications devices//bed-nurse call </c:v>
                </c:pt>
                <c:pt idx="9">
                  <c:v> Consumer Mobile health services/apps </c:v>
                </c:pt>
                <c:pt idx="10">
                  <c:v> Telemed (medical monitoring) and telediag  </c:v>
                </c:pt>
                <c:pt idx="11">
                  <c:v> Other </c:v>
                </c:pt>
              </c:strCache>
            </c:strRef>
          </c:cat>
          <c:val>
            <c:numRef>
              <c:f>'Digital Health'!$E$54:$E$65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8C89-1B4D-A178-778C134C9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75136"/>
        <c:axId val="1857353711"/>
      </c:barChart>
      <c:catAx>
        <c:axId val="2028574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40016"/>
        <c:crosses val="autoZero"/>
        <c:auto val="1"/>
        <c:lblAlgn val="ctr"/>
        <c:lblOffset val="100"/>
        <c:noMultiLvlLbl val="0"/>
      </c:catAx>
      <c:valAx>
        <c:axId val="15040016"/>
        <c:scaling>
          <c:orientation val="minMax"/>
          <c:max val="2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Turnover</a:t>
                </a:r>
                <a:r>
                  <a:rPr lang="en-US" baseline="0"/>
                  <a:t> £m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8574415"/>
        <c:crosses val="autoZero"/>
        <c:crossBetween val="between"/>
      </c:valAx>
      <c:valAx>
        <c:axId val="1857353711"/>
        <c:scaling>
          <c:orientation val="minMax"/>
          <c:max val="1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Change in 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75136"/>
        <c:crosses val="max"/>
        <c:crossBetween val="between"/>
      </c:valAx>
      <c:catAx>
        <c:axId val="10877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73537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Biopharma</a:t>
            </a:r>
            <a:r>
              <a:rPr lang="en-US" baseline="0"/>
              <a:t> Service &amp; Supply Employment - 2009 to 2017</a:t>
            </a:r>
          </a:p>
          <a:p>
            <a:pPr>
              <a:defRPr/>
            </a:pPr>
            <a:r>
              <a:rPr lang="en-US" baseline="0"/>
              <a:t>(Sectors with &gt;1000 employees in 2017 only)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'Service &amp; Supply'!$B$5</c:f>
              <c:strCache>
                <c:ptCount val="1"/>
                <c:pt idx="0">
                  <c:v>Contract Manufacturing/Research Organisation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Supply'!$C$5:$K$5</c:f>
              <c:numCache>
                <c:formatCode>_(* #,##0_);_(* \(#,##0\);_(* "-"??_);_(@_)</c:formatCode>
                <c:ptCount val="9"/>
                <c:pt idx="0">
                  <c:v>14449</c:v>
                </c:pt>
                <c:pt idx="1">
                  <c:v>15267</c:v>
                </c:pt>
                <c:pt idx="2">
                  <c:v>15186</c:v>
                </c:pt>
                <c:pt idx="3">
                  <c:v>15695</c:v>
                </c:pt>
                <c:pt idx="4">
                  <c:v>16701</c:v>
                </c:pt>
                <c:pt idx="5">
                  <c:v>15855</c:v>
                </c:pt>
                <c:pt idx="6">
                  <c:v>16590</c:v>
                </c:pt>
                <c:pt idx="7">
                  <c:v>17572</c:v>
                </c:pt>
                <c:pt idx="8">
                  <c:v>18021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D-F44B-92FE-5D244B55C6BF}"/>
            </c:ext>
          </c:extLst>
        </c:ser>
        <c:ser>
          <c:idx val="1"/>
          <c:order val="1"/>
          <c:tx>
            <c:strRef>
              <c:f>'Service &amp; Supply'!$B$6</c:f>
              <c:strCache>
                <c:ptCount val="1"/>
                <c:pt idx="0">
                  <c:v>Reagent, Equipment and consumables supplier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Supply'!$C$6:$K$6</c:f>
              <c:numCache>
                <c:formatCode>_(* #,##0_);_(* \(#,##0\);_(* "-"??_);_(@_)</c:formatCode>
                <c:ptCount val="9"/>
                <c:pt idx="0">
                  <c:v>11016</c:v>
                </c:pt>
                <c:pt idx="1">
                  <c:v>10967</c:v>
                </c:pt>
                <c:pt idx="2">
                  <c:v>10818</c:v>
                </c:pt>
                <c:pt idx="3">
                  <c:v>10867</c:v>
                </c:pt>
                <c:pt idx="4">
                  <c:v>10900</c:v>
                </c:pt>
                <c:pt idx="5">
                  <c:v>10174</c:v>
                </c:pt>
                <c:pt idx="6">
                  <c:v>10678</c:v>
                </c:pt>
                <c:pt idx="7">
                  <c:v>10670</c:v>
                </c:pt>
                <c:pt idx="8">
                  <c:v>10552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BD-F44B-92FE-5D244B55C6BF}"/>
            </c:ext>
          </c:extLst>
        </c:ser>
        <c:ser>
          <c:idx val="2"/>
          <c:order val="2"/>
          <c:tx>
            <c:strRef>
              <c:f>'Service &amp; Supply'!$B$7</c:f>
              <c:strCache>
                <c:ptCount val="1"/>
                <c:pt idx="0">
                  <c:v>Clinical Research Organisation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Supply'!$C$7:$K$7</c:f>
              <c:numCache>
                <c:formatCode>_(* #,##0_);_(* \(#,##0\);_(* "-"??_);_(@_)</c:formatCode>
                <c:ptCount val="9"/>
                <c:pt idx="0">
                  <c:v>8189</c:v>
                </c:pt>
                <c:pt idx="1">
                  <c:v>8588</c:v>
                </c:pt>
                <c:pt idx="2">
                  <c:v>7732</c:v>
                </c:pt>
                <c:pt idx="3">
                  <c:v>7904</c:v>
                </c:pt>
                <c:pt idx="4">
                  <c:v>7850</c:v>
                </c:pt>
                <c:pt idx="5">
                  <c:v>7971</c:v>
                </c:pt>
                <c:pt idx="6">
                  <c:v>8509</c:v>
                </c:pt>
                <c:pt idx="7">
                  <c:v>8437</c:v>
                </c:pt>
                <c:pt idx="8">
                  <c:v>8047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D-F44B-92FE-5D244B55C6BF}"/>
            </c:ext>
          </c:extLst>
        </c:ser>
        <c:ser>
          <c:idx val="3"/>
          <c:order val="3"/>
          <c:tx>
            <c:strRef>
              <c:f>'Service &amp; Supply'!$B$8</c:f>
              <c:strCache>
                <c:ptCount val="1"/>
                <c:pt idx="0">
                  <c:v>Analytical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Supply'!$C$8:$K$8</c:f>
              <c:numCache>
                <c:formatCode>_(* #,##0_);_(* \(#,##0\);_(* "-"??_);_(@_)</c:formatCode>
                <c:ptCount val="9"/>
                <c:pt idx="0">
                  <c:v>2256</c:v>
                </c:pt>
                <c:pt idx="1">
                  <c:v>2372</c:v>
                </c:pt>
                <c:pt idx="2">
                  <c:v>2436</c:v>
                </c:pt>
                <c:pt idx="3">
                  <c:v>2611</c:v>
                </c:pt>
                <c:pt idx="4">
                  <c:v>2958</c:v>
                </c:pt>
                <c:pt idx="5">
                  <c:v>2812</c:v>
                </c:pt>
                <c:pt idx="6">
                  <c:v>3124</c:v>
                </c:pt>
                <c:pt idx="7">
                  <c:v>3187</c:v>
                </c:pt>
                <c:pt idx="8">
                  <c:v>3540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BD-F44B-92FE-5D244B55C6BF}"/>
            </c:ext>
          </c:extLst>
        </c:ser>
        <c:ser>
          <c:idx val="4"/>
          <c:order val="4"/>
          <c:tx>
            <c:strRef>
              <c:f>'Service &amp; Supply'!$B$9</c:f>
              <c:strCache>
                <c:ptCount val="1"/>
                <c:pt idx="0">
                  <c:v>Logistics and Packaging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Supply'!$C$9:$K$9</c:f>
              <c:numCache>
                <c:formatCode>_(* #,##0_);_(* \(#,##0\);_(* "-"??_);_(@_)</c:formatCode>
                <c:ptCount val="9"/>
                <c:pt idx="0">
                  <c:v>3051</c:v>
                </c:pt>
                <c:pt idx="1">
                  <c:v>2992</c:v>
                </c:pt>
                <c:pt idx="2">
                  <c:v>3085</c:v>
                </c:pt>
                <c:pt idx="3">
                  <c:v>3166</c:v>
                </c:pt>
                <c:pt idx="4">
                  <c:v>3194</c:v>
                </c:pt>
                <c:pt idx="5">
                  <c:v>3352</c:v>
                </c:pt>
                <c:pt idx="6">
                  <c:v>3566</c:v>
                </c:pt>
                <c:pt idx="7">
                  <c:v>3565</c:v>
                </c:pt>
                <c:pt idx="8">
                  <c:v>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BD-F44B-92FE-5D244B55C6BF}"/>
            </c:ext>
          </c:extLst>
        </c:ser>
        <c:ser>
          <c:idx val="5"/>
          <c:order val="5"/>
          <c:tx>
            <c:strRef>
              <c:f>'Service &amp; Supply'!$B$10</c:f>
              <c:strCache>
                <c:ptCount val="1"/>
                <c:pt idx="0">
                  <c:v>Market Analysis/Information Consultants/Communications/Specialist consultants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Supply'!$C$10:$K$10</c:f>
              <c:numCache>
                <c:formatCode>_(* #,##0_);_(* \(#,##0\);_(* "-"??_);_(@_)</c:formatCode>
                <c:ptCount val="9"/>
                <c:pt idx="0">
                  <c:v>2175</c:v>
                </c:pt>
                <c:pt idx="1">
                  <c:v>2050</c:v>
                </c:pt>
                <c:pt idx="2">
                  <c:v>2315</c:v>
                </c:pt>
                <c:pt idx="3">
                  <c:v>2355</c:v>
                </c:pt>
                <c:pt idx="4">
                  <c:v>2503</c:v>
                </c:pt>
                <c:pt idx="5">
                  <c:v>2395</c:v>
                </c:pt>
                <c:pt idx="6">
                  <c:v>2706</c:v>
                </c:pt>
                <c:pt idx="7">
                  <c:v>3397</c:v>
                </c:pt>
                <c:pt idx="8">
                  <c:v>2760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BD-F44B-92FE-5D244B55C6BF}"/>
            </c:ext>
          </c:extLst>
        </c:ser>
        <c:ser>
          <c:idx val="6"/>
          <c:order val="6"/>
          <c:tx>
            <c:strRef>
              <c:f>'Service &amp; Supply'!$B$11</c:f>
              <c:strCache>
                <c:ptCount val="1"/>
                <c:pt idx="0">
                  <c:v>Information systems specialists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Supply'!$C$11:$K$11</c:f>
              <c:numCache>
                <c:formatCode>_(* #,##0_);_(* \(#,##0\);_(* "-"??_);_(@_)</c:formatCode>
                <c:ptCount val="9"/>
                <c:pt idx="0">
                  <c:v>1701</c:v>
                </c:pt>
                <c:pt idx="1">
                  <c:v>1721</c:v>
                </c:pt>
                <c:pt idx="2">
                  <c:v>1774</c:v>
                </c:pt>
                <c:pt idx="3">
                  <c:v>1920</c:v>
                </c:pt>
                <c:pt idx="4">
                  <c:v>2032</c:v>
                </c:pt>
                <c:pt idx="5">
                  <c:v>2105</c:v>
                </c:pt>
                <c:pt idx="6">
                  <c:v>2128</c:v>
                </c:pt>
                <c:pt idx="7">
                  <c:v>2214</c:v>
                </c:pt>
                <c:pt idx="8">
                  <c:v>2234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BD-F44B-92FE-5D244B55C6BF}"/>
            </c:ext>
          </c:extLst>
        </c:ser>
        <c:ser>
          <c:idx val="7"/>
          <c:order val="7"/>
          <c:tx>
            <c:strRef>
              <c:f>'Service &amp; Supply'!$B$12</c:f>
              <c:strCache>
                <c:ptCount val="1"/>
                <c:pt idx="0">
                  <c:v>Contract Formulation Manufacturing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Supply'!$C$4:$K$4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Supply'!$C$12:$K$12</c:f>
              <c:numCache>
                <c:formatCode>_(* #,##0_);_(* \(#,##0\);_(* "-"??_);_(@_)</c:formatCode>
                <c:ptCount val="9"/>
                <c:pt idx="0">
                  <c:v>1162</c:v>
                </c:pt>
                <c:pt idx="1">
                  <c:v>1112</c:v>
                </c:pt>
                <c:pt idx="2">
                  <c:v>1186</c:v>
                </c:pt>
                <c:pt idx="3">
                  <c:v>1035</c:v>
                </c:pt>
                <c:pt idx="4">
                  <c:v>1036</c:v>
                </c:pt>
                <c:pt idx="5">
                  <c:v>1094</c:v>
                </c:pt>
                <c:pt idx="6">
                  <c:v>1006</c:v>
                </c:pt>
                <c:pt idx="7">
                  <c:v>1118</c:v>
                </c:pt>
                <c:pt idx="8">
                  <c:v>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BD-F44B-92FE-5D244B55C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7956479"/>
        <c:axId val="1760852623"/>
      </c:lineChart>
      <c:catAx>
        <c:axId val="17779564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0852623"/>
        <c:crosses val="autoZero"/>
        <c:auto val="1"/>
        <c:lblAlgn val="ctr"/>
        <c:lblOffset val="100"/>
        <c:noMultiLvlLbl val="0"/>
      </c:catAx>
      <c:valAx>
        <c:axId val="176085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956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Medtech</a:t>
            </a:r>
            <a:r>
              <a:rPr lang="en-US" baseline="0"/>
              <a:t> Service &amp; Supply employment - 2009 to 2017</a:t>
            </a:r>
          </a:p>
          <a:p>
            <a:pPr>
              <a:defRPr/>
            </a:pPr>
            <a:r>
              <a:rPr lang="en-US" baseline="0"/>
              <a:t>(segments with &gt;600 employees in 2017 only)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'Service &amp; Supply'!$P$5</c:f>
              <c:strCache>
                <c:ptCount val="1"/>
                <c:pt idx="0">
                  <c:v>Reagent, Equipment and consumables supplier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Supply'!$Q$5:$Y$5</c:f>
              <c:numCache>
                <c:formatCode>_(* #,##0_);_(* \(#,##0\);_(* "-"??_);_(@_)</c:formatCode>
                <c:ptCount val="9"/>
                <c:pt idx="0">
                  <c:v>6355</c:v>
                </c:pt>
                <c:pt idx="1">
                  <c:v>6241</c:v>
                </c:pt>
                <c:pt idx="2">
                  <c:v>6466</c:v>
                </c:pt>
                <c:pt idx="3">
                  <c:v>6482</c:v>
                </c:pt>
                <c:pt idx="4">
                  <c:v>6464</c:v>
                </c:pt>
                <c:pt idx="5">
                  <c:v>6892</c:v>
                </c:pt>
                <c:pt idx="6">
                  <c:v>6848</c:v>
                </c:pt>
                <c:pt idx="7">
                  <c:v>7310</c:v>
                </c:pt>
                <c:pt idx="8">
                  <c:v>7112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DF-544C-B9B7-04DFD7021EA2}"/>
            </c:ext>
          </c:extLst>
        </c:ser>
        <c:ser>
          <c:idx val="1"/>
          <c:order val="1"/>
          <c:tx>
            <c:strRef>
              <c:f>'Service &amp; Supply'!$P$6</c:f>
              <c:strCache>
                <c:ptCount val="1"/>
                <c:pt idx="0">
                  <c:v>Contract Manufacturing/Research Organisation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Supply'!$Q$6:$Y$6</c:f>
              <c:numCache>
                <c:formatCode>_(* #,##0_);_(* \(#,##0\);_(* "-"??_);_(@_)</c:formatCode>
                <c:ptCount val="9"/>
                <c:pt idx="0">
                  <c:v>4630</c:v>
                </c:pt>
                <c:pt idx="1">
                  <c:v>4782</c:v>
                </c:pt>
                <c:pt idx="2">
                  <c:v>4844</c:v>
                </c:pt>
                <c:pt idx="3">
                  <c:v>4737</c:v>
                </c:pt>
                <c:pt idx="4">
                  <c:v>4756</c:v>
                </c:pt>
                <c:pt idx="5">
                  <c:v>4542</c:v>
                </c:pt>
                <c:pt idx="6">
                  <c:v>5032</c:v>
                </c:pt>
                <c:pt idx="7">
                  <c:v>4923</c:v>
                </c:pt>
                <c:pt idx="8">
                  <c:v>4580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F-544C-B9B7-04DFD7021EA2}"/>
            </c:ext>
          </c:extLst>
        </c:ser>
        <c:ser>
          <c:idx val="2"/>
          <c:order val="2"/>
          <c:tx>
            <c:strRef>
              <c:f>'Service &amp; Supply'!$P$7</c:f>
              <c:strCache>
                <c:ptCount val="1"/>
                <c:pt idx="0">
                  <c:v>Market Analysis/Information Consultants/Communications/Specialist consultants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Supply'!$Q$7:$Y$7</c:f>
              <c:numCache>
                <c:formatCode>_(* #,##0_);_(* \(#,##0\);_(* "-"??_);_(@_)</c:formatCode>
                <c:ptCount val="9"/>
                <c:pt idx="0">
                  <c:v>2413</c:v>
                </c:pt>
                <c:pt idx="1">
                  <c:v>2447</c:v>
                </c:pt>
                <c:pt idx="2">
                  <c:v>3125</c:v>
                </c:pt>
                <c:pt idx="3">
                  <c:v>2891</c:v>
                </c:pt>
                <c:pt idx="4">
                  <c:v>3405</c:v>
                </c:pt>
                <c:pt idx="5">
                  <c:v>3075</c:v>
                </c:pt>
                <c:pt idx="6">
                  <c:v>3386</c:v>
                </c:pt>
                <c:pt idx="7">
                  <c:v>3513</c:v>
                </c:pt>
                <c:pt idx="8">
                  <c:v>3407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DF-544C-B9B7-04DFD7021EA2}"/>
            </c:ext>
          </c:extLst>
        </c:ser>
        <c:ser>
          <c:idx val="3"/>
          <c:order val="3"/>
          <c:tx>
            <c:strRef>
              <c:f>'Service &amp; Supply'!$P$8</c:f>
              <c:strCache>
                <c:ptCount val="1"/>
                <c:pt idx="0">
                  <c:v>Analytical Services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Supply'!$Q$8:$Y$8</c:f>
              <c:numCache>
                <c:formatCode>_(* #,##0_);_(* \(#,##0\);_(* "-"??_);_(@_)</c:formatCode>
                <c:ptCount val="9"/>
                <c:pt idx="0">
                  <c:v>2129</c:v>
                </c:pt>
                <c:pt idx="1">
                  <c:v>2840</c:v>
                </c:pt>
                <c:pt idx="2">
                  <c:v>2647</c:v>
                </c:pt>
                <c:pt idx="3">
                  <c:v>2711</c:v>
                </c:pt>
                <c:pt idx="4">
                  <c:v>2952</c:v>
                </c:pt>
                <c:pt idx="5">
                  <c:v>2935</c:v>
                </c:pt>
                <c:pt idx="6">
                  <c:v>2913</c:v>
                </c:pt>
                <c:pt idx="7">
                  <c:v>2775</c:v>
                </c:pt>
                <c:pt idx="8">
                  <c:v>2467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DF-544C-B9B7-04DFD7021EA2}"/>
            </c:ext>
          </c:extLst>
        </c:ser>
        <c:ser>
          <c:idx val="4"/>
          <c:order val="4"/>
          <c:tx>
            <c:strRef>
              <c:f>'Service &amp; Supply'!$P$9</c:f>
              <c:strCache>
                <c:ptCount val="1"/>
                <c:pt idx="0">
                  <c:v>Logistics and Packaging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Supply'!$Q$9:$Y$9</c:f>
              <c:numCache>
                <c:formatCode>_(* #,##0_);_(* \(#,##0\);_(* "-"??_);_(@_)</c:formatCode>
                <c:ptCount val="9"/>
                <c:pt idx="0">
                  <c:v>1664</c:v>
                </c:pt>
                <c:pt idx="1">
                  <c:v>1695</c:v>
                </c:pt>
                <c:pt idx="2">
                  <c:v>1809</c:v>
                </c:pt>
                <c:pt idx="3">
                  <c:v>1844</c:v>
                </c:pt>
                <c:pt idx="4">
                  <c:v>2358</c:v>
                </c:pt>
                <c:pt idx="5">
                  <c:v>1683</c:v>
                </c:pt>
                <c:pt idx="6">
                  <c:v>1783</c:v>
                </c:pt>
                <c:pt idx="7">
                  <c:v>1924</c:v>
                </c:pt>
                <c:pt idx="8">
                  <c:v>2052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DF-544C-B9B7-04DFD7021EA2}"/>
            </c:ext>
          </c:extLst>
        </c:ser>
        <c:ser>
          <c:idx val="5"/>
          <c:order val="5"/>
          <c:tx>
            <c:strRef>
              <c:f>'Service &amp; Supply'!$P$10</c:f>
              <c:strCache>
                <c:ptCount val="1"/>
                <c:pt idx="0">
                  <c:v>Clinical Research Organisation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Supply'!$Q$10:$Y$10</c:f>
              <c:numCache>
                <c:formatCode>_(* #,##0_);_(* \(#,##0\);_(* "-"??_);_(@_)</c:formatCode>
                <c:ptCount val="9"/>
                <c:pt idx="0">
                  <c:v>1381</c:v>
                </c:pt>
                <c:pt idx="1">
                  <c:v>1547</c:v>
                </c:pt>
                <c:pt idx="2">
                  <c:v>1310</c:v>
                </c:pt>
                <c:pt idx="3">
                  <c:v>1294</c:v>
                </c:pt>
                <c:pt idx="4">
                  <c:v>1411</c:v>
                </c:pt>
                <c:pt idx="5">
                  <c:v>1677</c:v>
                </c:pt>
                <c:pt idx="6">
                  <c:v>1634</c:v>
                </c:pt>
                <c:pt idx="7">
                  <c:v>1499</c:v>
                </c:pt>
                <c:pt idx="8">
                  <c:v>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DF-544C-B9B7-04DFD7021EA2}"/>
            </c:ext>
          </c:extLst>
        </c:ser>
        <c:ser>
          <c:idx val="6"/>
          <c:order val="6"/>
          <c:tx>
            <c:strRef>
              <c:f>'Service &amp; Supply'!$P$11</c:f>
              <c:strCache>
                <c:ptCount val="1"/>
                <c:pt idx="0">
                  <c:v>Training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Supply'!$Q$11:$Y$11</c:f>
              <c:numCache>
                <c:formatCode>_(* #,##0_);_(* \(#,##0\);_(* "-"??_);_(@_)</c:formatCode>
                <c:ptCount val="9"/>
                <c:pt idx="0">
                  <c:v>898</c:v>
                </c:pt>
                <c:pt idx="1">
                  <c:v>915</c:v>
                </c:pt>
                <c:pt idx="2">
                  <c:v>960</c:v>
                </c:pt>
                <c:pt idx="3">
                  <c:v>880</c:v>
                </c:pt>
                <c:pt idx="4">
                  <c:v>861</c:v>
                </c:pt>
                <c:pt idx="5">
                  <c:v>1131</c:v>
                </c:pt>
                <c:pt idx="6">
                  <c:v>1276</c:v>
                </c:pt>
                <c:pt idx="7">
                  <c:v>1306</c:v>
                </c:pt>
                <c:pt idx="8">
                  <c:v>1515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7DF-544C-B9B7-04DFD7021EA2}"/>
            </c:ext>
          </c:extLst>
        </c:ser>
        <c:ser>
          <c:idx val="7"/>
          <c:order val="7"/>
          <c:tx>
            <c:strRef>
              <c:f>'Service &amp; Supply'!$P$12</c:f>
              <c:strCache>
                <c:ptCount val="1"/>
                <c:pt idx="0">
                  <c:v>Recruitment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Supply'!$Q$12:$Y$12</c:f>
              <c:numCache>
                <c:formatCode>_(* #,##0_);_(* \(#,##0\);_(* "-"??_);_(@_)</c:formatCode>
                <c:ptCount val="9"/>
                <c:pt idx="0">
                  <c:v>818</c:v>
                </c:pt>
                <c:pt idx="1">
                  <c:v>1017</c:v>
                </c:pt>
                <c:pt idx="2">
                  <c:v>882</c:v>
                </c:pt>
                <c:pt idx="3">
                  <c:v>659</c:v>
                </c:pt>
                <c:pt idx="4">
                  <c:v>980</c:v>
                </c:pt>
                <c:pt idx="5">
                  <c:v>1201</c:v>
                </c:pt>
                <c:pt idx="6">
                  <c:v>1351</c:v>
                </c:pt>
                <c:pt idx="7">
                  <c:v>1585</c:v>
                </c:pt>
                <c:pt idx="8">
                  <c:v>1503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7DF-544C-B9B7-04DFD7021EA2}"/>
            </c:ext>
          </c:extLst>
        </c:ser>
        <c:ser>
          <c:idx val="8"/>
          <c:order val="8"/>
          <c:tx>
            <c:strRef>
              <c:f>'Service &amp; Supply'!$P$13</c:f>
              <c:strCache>
                <c:ptCount val="1"/>
                <c:pt idx="0">
                  <c:v>Patent and Legal specialist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Supply'!$Q$13:$Y$13</c:f>
              <c:numCache>
                <c:formatCode>_(* #,##0_);_(* \(#,##0\);_(* "-"??_);_(@_)</c:formatCode>
                <c:ptCount val="9"/>
                <c:pt idx="0">
                  <c:v>787</c:v>
                </c:pt>
                <c:pt idx="1">
                  <c:v>825</c:v>
                </c:pt>
                <c:pt idx="2">
                  <c:v>968</c:v>
                </c:pt>
                <c:pt idx="3">
                  <c:v>996</c:v>
                </c:pt>
                <c:pt idx="4">
                  <c:v>1049</c:v>
                </c:pt>
                <c:pt idx="5">
                  <c:v>1007</c:v>
                </c:pt>
                <c:pt idx="6">
                  <c:v>927</c:v>
                </c:pt>
                <c:pt idx="7">
                  <c:v>926</c:v>
                </c:pt>
                <c:pt idx="8">
                  <c:v>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DF-544C-B9B7-04DFD7021EA2}"/>
            </c:ext>
          </c:extLst>
        </c:ser>
        <c:ser>
          <c:idx val="9"/>
          <c:order val="9"/>
          <c:tx>
            <c:strRef>
              <c:f>'Service &amp; Supply'!$P$14</c:f>
              <c:strCache>
                <c:ptCount val="1"/>
                <c:pt idx="0">
                  <c:v>Healthcare service provider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Supply'!$Q$14:$Y$14</c:f>
              <c:numCache>
                <c:formatCode>_(* #,##0_);_(* \(#,##0\);_(* "-"??_);_(@_)</c:formatCode>
                <c:ptCount val="9"/>
                <c:pt idx="0">
                  <c:v>362</c:v>
                </c:pt>
                <c:pt idx="1">
                  <c:v>393</c:v>
                </c:pt>
                <c:pt idx="2">
                  <c:v>422</c:v>
                </c:pt>
                <c:pt idx="3">
                  <c:v>409</c:v>
                </c:pt>
                <c:pt idx="4">
                  <c:v>436</c:v>
                </c:pt>
                <c:pt idx="5">
                  <c:v>813</c:v>
                </c:pt>
                <c:pt idx="6">
                  <c:v>946</c:v>
                </c:pt>
                <c:pt idx="7">
                  <c:v>951</c:v>
                </c:pt>
                <c:pt idx="8">
                  <c:v>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7DF-544C-B9B7-04DFD7021EA2}"/>
            </c:ext>
          </c:extLst>
        </c:ser>
        <c:ser>
          <c:idx val="10"/>
          <c:order val="10"/>
          <c:tx>
            <c:strRef>
              <c:f>'Service &amp; Supply'!$P$15</c:f>
              <c:strCache>
                <c:ptCount val="1"/>
                <c:pt idx="0">
                  <c:v>Contract design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Supply'!$Q$4:$Y$4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Supply'!$Q$15:$Y$15</c:f>
              <c:numCache>
                <c:formatCode>_(* #,##0_);_(* \(#,##0\);_(* "-"??_);_(@_)</c:formatCode>
                <c:ptCount val="9"/>
                <c:pt idx="0">
                  <c:v>881</c:v>
                </c:pt>
                <c:pt idx="1">
                  <c:v>1065</c:v>
                </c:pt>
                <c:pt idx="2">
                  <c:v>799</c:v>
                </c:pt>
                <c:pt idx="3">
                  <c:v>789</c:v>
                </c:pt>
                <c:pt idx="4">
                  <c:v>819</c:v>
                </c:pt>
                <c:pt idx="5">
                  <c:v>827</c:v>
                </c:pt>
                <c:pt idx="6">
                  <c:v>959</c:v>
                </c:pt>
                <c:pt idx="7">
                  <c:v>1002</c:v>
                </c:pt>
                <c:pt idx="8">
                  <c:v>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7DF-544C-B9B7-04DFD7021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8444703"/>
        <c:axId val="1821991631"/>
      </c:lineChart>
      <c:catAx>
        <c:axId val="1768444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991631"/>
        <c:crosses val="autoZero"/>
        <c:auto val="1"/>
        <c:lblAlgn val="ctr"/>
        <c:lblOffset val="100"/>
        <c:noMultiLvlLbl val="0"/>
      </c:catAx>
      <c:valAx>
        <c:axId val="1821991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444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Biopharma</a:t>
            </a:r>
            <a:r>
              <a:rPr lang="en-US" baseline="0"/>
              <a:t> Service &amp; Supply turnover - 2009 to 2017</a:t>
            </a:r>
          </a:p>
          <a:p>
            <a:pPr>
              <a:defRPr/>
            </a:pPr>
            <a:r>
              <a:rPr lang="en-US" baseline="0"/>
              <a:t>(segments with &gt;£250m turnover in 2017 only)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'Service &amp; Supply'!$B$64</c:f>
              <c:strCache>
                <c:ptCount val="1"/>
                <c:pt idx="0">
                  <c:v>Reagent, Equipment and consumables supplier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Supply'!$C$64:$K$64</c:f>
              <c:numCache>
                <c:formatCode>_(* #,##0_);_(* \(#,##0\);_(* "-"??_);_(@_)</c:formatCode>
                <c:ptCount val="9"/>
                <c:pt idx="0">
                  <c:v>5130177</c:v>
                </c:pt>
                <c:pt idx="1">
                  <c:v>5236555</c:v>
                </c:pt>
                <c:pt idx="2">
                  <c:v>5044355</c:v>
                </c:pt>
                <c:pt idx="3">
                  <c:v>4936019</c:v>
                </c:pt>
                <c:pt idx="4">
                  <c:v>4604314</c:v>
                </c:pt>
                <c:pt idx="5">
                  <c:v>4752974</c:v>
                </c:pt>
                <c:pt idx="6">
                  <c:v>5982404</c:v>
                </c:pt>
                <c:pt idx="7">
                  <c:v>6265939</c:v>
                </c:pt>
                <c:pt idx="8">
                  <c:v>7168618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7-2749-ABF7-C935E7B143A3}"/>
            </c:ext>
          </c:extLst>
        </c:ser>
        <c:ser>
          <c:idx val="1"/>
          <c:order val="1"/>
          <c:tx>
            <c:strRef>
              <c:f>'Service &amp; Supply'!$B$65</c:f>
              <c:strCache>
                <c:ptCount val="1"/>
                <c:pt idx="0">
                  <c:v>Contract Manufacturing/Research Organisation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Supply'!$C$65:$K$65</c:f>
              <c:numCache>
                <c:formatCode>_(* #,##0_);_(* \(#,##0\);_(* "-"??_);_(@_)</c:formatCode>
                <c:ptCount val="9"/>
                <c:pt idx="0">
                  <c:v>2450542</c:v>
                </c:pt>
                <c:pt idx="1">
                  <c:v>2274156</c:v>
                </c:pt>
                <c:pt idx="2">
                  <c:v>2453772</c:v>
                </c:pt>
                <c:pt idx="3">
                  <c:v>2515986</c:v>
                </c:pt>
                <c:pt idx="4">
                  <c:v>2397152</c:v>
                </c:pt>
                <c:pt idx="5">
                  <c:v>2623671</c:v>
                </c:pt>
                <c:pt idx="6">
                  <c:v>2532529</c:v>
                </c:pt>
                <c:pt idx="7">
                  <c:v>2820429</c:v>
                </c:pt>
                <c:pt idx="8">
                  <c:v>2937415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7-2749-ABF7-C935E7B143A3}"/>
            </c:ext>
          </c:extLst>
        </c:ser>
        <c:ser>
          <c:idx val="2"/>
          <c:order val="2"/>
          <c:tx>
            <c:strRef>
              <c:f>'Service &amp; Supply'!$B$66</c:f>
              <c:strCache>
                <c:ptCount val="1"/>
                <c:pt idx="0">
                  <c:v>Clinical Research Organisation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Supply'!$C$66:$K$66</c:f>
              <c:numCache>
                <c:formatCode>_(* #,##0_);_(* \(#,##0\);_(* "-"??_);_(@_)</c:formatCode>
                <c:ptCount val="9"/>
                <c:pt idx="0">
                  <c:v>1599965</c:v>
                </c:pt>
                <c:pt idx="1">
                  <c:v>1869982</c:v>
                </c:pt>
                <c:pt idx="2">
                  <c:v>2082756</c:v>
                </c:pt>
                <c:pt idx="3">
                  <c:v>2077614</c:v>
                </c:pt>
                <c:pt idx="4">
                  <c:v>2133310</c:v>
                </c:pt>
                <c:pt idx="5">
                  <c:v>1699043</c:v>
                </c:pt>
                <c:pt idx="6">
                  <c:v>1540909</c:v>
                </c:pt>
                <c:pt idx="7">
                  <c:v>1527339</c:v>
                </c:pt>
                <c:pt idx="8">
                  <c:v>2182017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7-2749-ABF7-C935E7B143A3}"/>
            </c:ext>
          </c:extLst>
        </c:ser>
        <c:ser>
          <c:idx val="3"/>
          <c:order val="3"/>
          <c:tx>
            <c:strRef>
              <c:f>'Service &amp; Supply'!$B$67</c:f>
              <c:strCache>
                <c:ptCount val="1"/>
                <c:pt idx="0">
                  <c:v>Logistics and Packaging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Supply'!$C$67:$K$67</c:f>
              <c:numCache>
                <c:formatCode>_(* #,##0_);_(* \(#,##0\);_(* "-"??_);_(@_)</c:formatCode>
                <c:ptCount val="9"/>
                <c:pt idx="0">
                  <c:v>695120</c:v>
                </c:pt>
                <c:pt idx="1">
                  <c:v>850927</c:v>
                </c:pt>
                <c:pt idx="2">
                  <c:v>865920</c:v>
                </c:pt>
                <c:pt idx="3">
                  <c:v>420582</c:v>
                </c:pt>
                <c:pt idx="4">
                  <c:v>452580</c:v>
                </c:pt>
                <c:pt idx="5">
                  <c:v>445855</c:v>
                </c:pt>
                <c:pt idx="6">
                  <c:v>505131</c:v>
                </c:pt>
                <c:pt idx="7">
                  <c:v>564113</c:v>
                </c:pt>
                <c:pt idx="8">
                  <c:v>486061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7-2749-ABF7-C935E7B143A3}"/>
            </c:ext>
          </c:extLst>
        </c:ser>
        <c:ser>
          <c:idx val="4"/>
          <c:order val="4"/>
          <c:tx>
            <c:strRef>
              <c:f>'Service &amp; Supply'!$B$68</c:f>
              <c:strCache>
                <c:ptCount val="1"/>
                <c:pt idx="0">
                  <c:v>Market Analysis/Information Consultants/Communications/Specialist consultants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Supply'!$C$68:$K$68</c:f>
              <c:numCache>
                <c:formatCode>_(* #,##0_);_(* \(#,##0\);_(* "-"??_);_(@_)</c:formatCode>
                <c:ptCount val="9"/>
                <c:pt idx="0">
                  <c:v>358619</c:v>
                </c:pt>
                <c:pt idx="1">
                  <c:v>403874</c:v>
                </c:pt>
                <c:pt idx="2">
                  <c:v>406742</c:v>
                </c:pt>
                <c:pt idx="3">
                  <c:v>420262</c:v>
                </c:pt>
                <c:pt idx="4">
                  <c:v>411197</c:v>
                </c:pt>
                <c:pt idx="5">
                  <c:v>421718</c:v>
                </c:pt>
                <c:pt idx="6">
                  <c:v>484994</c:v>
                </c:pt>
                <c:pt idx="7">
                  <c:v>436882</c:v>
                </c:pt>
                <c:pt idx="8">
                  <c:v>383675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E7-2749-ABF7-C935E7B143A3}"/>
            </c:ext>
          </c:extLst>
        </c:ser>
        <c:ser>
          <c:idx val="5"/>
          <c:order val="5"/>
          <c:tx>
            <c:strRef>
              <c:f>'Service &amp; Supply'!$B$69</c:f>
              <c:strCache>
                <c:ptCount val="1"/>
                <c:pt idx="0">
                  <c:v>Analytical Services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Supply'!$C$69:$K$69</c:f>
              <c:numCache>
                <c:formatCode>_(* #,##0_);_(* \(#,##0\);_(* "-"??_);_(@_)</c:formatCode>
                <c:ptCount val="9"/>
                <c:pt idx="0">
                  <c:v>200165</c:v>
                </c:pt>
                <c:pt idx="1">
                  <c:v>224805</c:v>
                </c:pt>
                <c:pt idx="2">
                  <c:v>220863</c:v>
                </c:pt>
                <c:pt idx="3">
                  <c:v>235661</c:v>
                </c:pt>
                <c:pt idx="4">
                  <c:v>343223</c:v>
                </c:pt>
                <c:pt idx="5">
                  <c:v>298456</c:v>
                </c:pt>
                <c:pt idx="6">
                  <c:v>249923</c:v>
                </c:pt>
                <c:pt idx="7">
                  <c:v>270204</c:v>
                </c:pt>
                <c:pt idx="8">
                  <c:v>361616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E7-2749-ABF7-C935E7B143A3}"/>
            </c:ext>
          </c:extLst>
        </c:ser>
        <c:ser>
          <c:idx val="6"/>
          <c:order val="6"/>
          <c:tx>
            <c:strRef>
              <c:f>'Service &amp; Supply'!$B$70</c:f>
              <c:strCache>
                <c:ptCount val="1"/>
                <c:pt idx="0">
                  <c:v>Information systems specialists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Supply'!$C$63:$K$63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Supply'!$C$70:$K$70</c:f>
              <c:numCache>
                <c:formatCode>_(* #,##0_);_(* \(#,##0\);_(* "-"??_);_(@_)</c:formatCode>
                <c:ptCount val="9"/>
                <c:pt idx="0">
                  <c:v>205400</c:v>
                </c:pt>
                <c:pt idx="1">
                  <c:v>216207</c:v>
                </c:pt>
                <c:pt idx="2">
                  <c:v>210844</c:v>
                </c:pt>
                <c:pt idx="3">
                  <c:v>244468</c:v>
                </c:pt>
                <c:pt idx="4">
                  <c:v>255932</c:v>
                </c:pt>
                <c:pt idx="5">
                  <c:v>235390</c:v>
                </c:pt>
                <c:pt idx="6">
                  <c:v>234293</c:v>
                </c:pt>
                <c:pt idx="7">
                  <c:v>259032</c:v>
                </c:pt>
                <c:pt idx="8">
                  <c:v>283610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E7-2749-ABF7-C935E7B1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7872"/>
        <c:axId val="2083586127"/>
      </c:lineChart>
      <c:catAx>
        <c:axId val="92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586127"/>
        <c:crosses val="autoZero"/>
        <c:auto val="1"/>
        <c:lblAlgn val="ctr"/>
        <c:lblOffset val="100"/>
        <c:noMultiLvlLbl val="0"/>
      </c:catAx>
      <c:valAx>
        <c:axId val="2083586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£'000 (2017 prices)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Turnover (£bn)</a:t>
            </a:r>
          </a:p>
        </c:rich>
      </c:tx>
      <c:layout>
        <c:manualLayout>
          <c:xMode val="edge"/>
          <c:yMode val="edge"/>
          <c:x val="0.286148359983179"/>
          <c:y val="2.193059200933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096581961345701"/>
          <c:y val="0.208569293569182"/>
          <c:w val="0.55988654259126702"/>
          <c:h val="0.697875577167584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99D4-7146-A9E9-78A92D700F0A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99D4-7146-A9E9-78A92D700F0A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99D4-7146-A9E9-78A92D700F0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99D4-7146-A9E9-78A92D700F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aseline="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2017'!$A$12:$A$15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2017'!$B$12:$B$15</c:f>
              <c:numCache>
                <c:formatCode>[$-1010409]###,###</c:formatCode>
                <c:ptCount val="4"/>
                <c:pt idx="0">
                  <c:v>32.968443000000001</c:v>
                </c:pt>
                <c:pt idx="1">
                  <c:v>14.776788</c:v>
                </c:pt>
                <c:pt idx="2">
                  <c:v>18.261551000000001</c:v>
                </c:pt>
                <c:pt idx="3">
                  <c:v>4.8039899999999998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9D4-7146-A9E9-78A92D700F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Medtech</a:t>
            </a:r>
            <a:r>
              <a:rPr lang="en-US" baseline="0"/>
              <a:t> Services &amp; Supply turnover - 2009 to 2017</a:t>
            </a:r>
          </a:p>
          <a:p>
            <a:pPr>
              <a:defRPr/>
            </a:pPr>
            <a:r>
              <a:rPr lang="en-US" baseline="0"/>
              <a:t>(segments with &gt;£200m in 2017 only)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'Service &amp; Supply'!$P$64</c:f>
              <c:strCache>
                <c:ptCount val="1"/>
                <c:pt idx="0">
                  <c:v>Reagent, Equipment and consumables supplier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Supply'!$Q$64:$Y$64</c:f>
              <c:numCache>
                <c:formatCode>_(* #,##0_);_(* \(#,##0\);_(* "-"??_);_(@_)</c:formatCode>
                <c:ptCount val="9"/>
                <c:pt idx="0">
                  <c:v>1269301</c:v>
                </c:pt>
                <c:pt idx="1">
                  <c:v>1374373</c:v>
                </c:pt>
                <c:pt idx="2">
                  <c:v>1356744</c:v>
                </c:pt>
                <c:pt idx="3">
                  <c:v>1384042</c:v>
                </c:pt>
                <c:pt idx="4">
                  <c:v>1435414</c:v>
                </c:pt>
                <c:pt idx="5">
                  <c:v>1371780</c:v>
                </c:pt>
                <c:pt idx="6">
                  <c:v>1417463</c:v>
                </c:pt>
                <c:pt idx="7">
                  <c:v>1474402</c:v>
                </c:pt>
                <c:pt idx="8">
                  <c:v>1560223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DF-0A43-8F12-6A10B809DEC5}"/>
            </c:ext>
          </c:extLst>
        </c:ser>
        <c:ser>
          <c:idx val="1"/>
          <c:order val="1"/>
          <c:tx>
            <c:strRef>
              <c:f>'Service &amp; Supply'!$P$65</c:f>
              <c:strCache>
                <c:ptCount val="1"/>
                <c:pt idx="0">
                  <c:v>Contract Manufacturing/Research Organisation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Supply'!$Q$65:$Y$65</c:f>
              <c:numCache>
                <c:formatCode>_(* #,##0_);_(* \(#,##0\);_(* "-"??_);_(@_)</c:formatCode>
                <c:ptCount val="9"/>
                <c:pt idx="0">
                  <c:v>318116</c:v>
                </c:pt>
                <c:pt idx="1">
                  <c:v>356102</c:v>
                </c:pt>
                <c:pt idx="2">
                  <c:v>462753</c:v>
                </c:pt>
                <c:pt idx="3">
                  <c:v>488834</c:v>
                </c:pt>
                <c:pt idx="4">
                  <c:v>460551</c:v>
                </c:pt>
                <c:pt idx="5">
                  <c:v>403185</c:v>
                </c:pt>
                <c:pt idx="6">
                  <c:v>454397</c:v>
                </c:pt>
                <c:pt idx="7">
                  <c:v>571209</c:v>
                </c:pt>
                <c:pt idx="8">
                  <c:v>581252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F-0A43-8F12-6A10B809DEC5}"/>
            </c:ext>
          </c:extLst>
        </c:ser>
        <c:ser>
          <c:idx val="2"/>
          <c:order val="2"/>
          <c:tx>
            <c:strRef>
              <c:f>'Service &amp; Supply'!$P$66</c:f>
              <c:strCache>
                <c:ptCount val="1"/>
                <c:pt idx="0">
                  <c:v>Recruitment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Supply'!$Q$66:$Y$66</c:f>
              <c:numCache>
                <c:formatCode>_(* #,##0_);_(* \(#,##0\);_(* "-"??_);_(@_)</c:formatCode>
                <c:ptCount val="9"/>
                <c:pt idx="0">
                  <c:v>205858</c:v>
                </c:pt>
                <c:pt idx="1">
                  <c:v>227364</c:v>
                </c:pt>
                <c:pt idx="2">
                  <c:v>242236</c:v>
                </c:pt>
                <c:pt idx="3">
                  <c:v>213031</c:v>
                </c:pt>
                <c:pt idx="4">
                  <c:v>211051</c:v>
                </c:pt>
                <c:pt idx="5">
                  <c:v>406109</c:v>
                </c:pt>
                <c:pt idx="6">
                  <c:v>462997</c:v>
                </c:pt>
                <c:pt idx="7">
                  <c:v>488753</c:v>
                </c:pt>
                <c:pt idx="8">
                  <c:v>425323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DF-0A43-8F12-6A10B809DEC5}"/>
            </c:ext>
          </c:extLst>
        </c:ser>
        <c:ser>
          <c:idx val="3"/>
          <c:order val="3"/>
          <c:tx>
            <c:strRef>
              <c:f>'Service &amp; Supply'!$P$67</c:f>
              <c:strCache>
                <c:ptCount val="1"/>
                <c:pt idx="0">
                  <c:v>Market Analysis/Information Consultants/Communications/Specialist consultants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Supply'!$Q$67:$Y$67</c:f>
              <c:numCache>
                <c:formatCode>_(* #,##0_);_(* \(#,##0\);_(* "-"??_);_(@_)</c:formatCode>
                <c:ptCount val="9"/>
                <c:pt idx="0">
                  <c:v>309939</c:v>
                </c:pt>
                <c:pt idx="1">
                  <c:v>316973</c:v>
                </c:pt>
                <c:pt idx="2">
                  <c:v>392056</c:v>
                </c:pt>
                <c:pt idx="3">
                  <c:v>412191</c:v>
                </c:pt>
                <c:pt idx="4">
                  <c:v>431711</c:v>
                </c:pt>
                <c:pt idx="5">
                  <c:v>434800</c:v>
                </c:pt>
                <c:pt idx="6">
                  <c:v>459742</c:v>
                </c:pt>
                <c:pt idx="7">
                  <c:v>419523</c:v>
                </c:pt>
                <c:pt idx="8">
                  <c:v>404670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DF-0A43-8F12-6A10B809DEC5}"/>
            </c:ext>
          </c:extLst>
        </c:ser>
        <c:ser>
          <c:idx val="4"/>
          <c:order val="4"/>
          <c:tx>
            <c:strRef>
              <c:f>'Service &amp; Supply'!$P$68</c:f>
              <c:strCache>
                <c:ptCount val="1"/>
                <c:pt idx="0">
                  <c:v>Training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Supply'!$Q$68:$Y$68</c:f>
              <c:numCache>
                <c:formatCode>_(* #,##0_);_(* \(#,##0\);_(* "-"??_);_(@_)</c:formatCode>
                <c:ptCount val="9"/>
                <c:pt idx="0">
                  <c:v>25374</c:v>
                </c:pt>
                <c:pt idx="1">
                  <c:v>283347</c:v>
                </c:pt>
                <c:pt idx="2">
                  <c:v>248490</c:v>
                </c:pt>
                <c:pt idx="3">
                  <c:v>241587</c:v>
                </c:pt>
                <c:pt idx="4">
                  <c:v>285241</c:v>
                </c:pt>
                <c:pt idx="5">
                  <c:v>325950</c:v>
                </c:pt>
                <c:pt idx="6">
                  <c:v>349946</c:v>
                </c:pt>
                <c:pt idx="7">
                  <c:v>335767</c:v>
                </c:pt>
                <c:pt idx="8">
                  <c:v>335369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DF-0A43-8F12-6A10B809DEC5}"/>
            </c:ext>
          </c:extLst>
        </c:ser>
        <c:ser>
          <c:idx val="5"/>
          <c:order val="5"/>
          <c:tx>
            <c:strRef>
              <c:f>'Service &amp; Supply'!$P$69</c:f>
              <c:strCache>
                <c:ptCount val="1"/>
                <c:pt idx="0">
                  <c:v>Logistics and Packaging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Supply'!$Q$69:$Y$69</c:f>
              <c:numCache>
                <c:formatCode>_(* #,##0_);_(* \(#,##0\);_(* "-"??_);_(@_)</c:formatCode>
                <c:ptCount val="9"/>
                <c:pt idx="0">
                  <c:v>228289</c:v>
                </c:pt>
                <c:pt idx="1">
                  <c:v>235221</c:v>
                </c:pt>
                <c:pt idx="2">
                  <c:v>225458</c:v>
                </c:pt>
                <c:pt idx="3">
                  <c:v>242159</c:v>
                </c:pt>
                <c:pt idx="4">
                  <c:v>248590</c:v>
                </c:pt>
                <c:pt idx="5">
                  <c:v>247030</c:v>
                </c:pt>
                <c:pt idx="6">
                  <c:v>256621</c:v>
                </c:pt>
                <c:pt idx="7">
                  <c:v>333668</c:v>
                </c:pt>
                <c:pt idx="8">
                  <c:v>332379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DF-0A43-8F12-6A10B809DEC5}"/>
            </c:ext>
          </c:extLst>
        </c:ser>
        <c:ser>
          <c:idx val="6"/>
          <c:order val="6"/>
          <c:tx>
            <c:strRef>
              <c:f>'Service &amp; Supply'!$P$70</c:f>
              <c:strCache>
                <c:ptCount val="1"/>
                <c:pt idx="0">
                  <c:v>Analytical Services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Supply'!$Q$70:$Y$70</c:f>
              <c:numCache>
                <c:formatCode>_(* #,##0_);_(* \(#,##0\);_(* "-"??_);_(@_)</c:formatCode>
                <c:ptCount val="9"/>
                <c:pt idx="0">
                  <c:v>247422</c:v>
                </c:pt>
                <c:pt idx="1">
                  <c:v>277065</c:v>
                </c:pt>
                <c:pt idx="2">
                  <c:v>282858</c:v>
                </c:pt>
                <c:pt idx="3">
                  <c:v>286135</c:v>
                </c:pt>
                <c:pt idx="4">
                  <c:v>287841</c:v>
                </c:pt>
                <c:pt idx="5">
                  <c:v>272306</c:v>
                </c:pt>
                <c:pt idx="6">
                  <c:v>277351</c:v>
                </c:pt>
                <c:pt idx="7">
                  <c:v>293033</c:v>
                </c:pt>
                <c:pt idx="8">
                  <c:v>272431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DF-0A43-8F12-6A10B809DEC5}"/>
            </c:ext>
          </c:extLst>
        </c:ser>
        <c:ser>
          <c:idx val="7"/>
          <c:order val="7"/>
          <c:tx>
            <c:strRef>
              <c:f>'Service &amp; Supply'!$P$71</c:f>
              <c:strCache>
                <c:ptCount val="1"/>
                <c:pt idx="0">
                  <c:v>Clinical Research Organisation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Supply'!$Q$71:$Y$71</c:f>
              <c:numCache>
                <c:formatCode>_(* #,##0_);_(* \(#,##0\);_(* "-"??_);_(@_)</c:formatCode>
                <c:ptCount val="9"/>
                <c:pt idx="0">
                  <c:v>111071</c:v>
                </c:pt>
                <c:pt idx="1">
                  <c:v>115914</c:v>
                </c:pt>
                <c:pt idx="2">
                  <c:v>125716</c:v>
                </c:pt>
                <c:pt idx="3">
                  <c:v>145095</c:v>
                </c:pt>
                <c:pt idx="4">
                  <c:v>180705</c:v>
                </c:pt>
                <c:pt idx="5">
                  <c:v>185785</c:v>
                </c:pt>
                <c:pt idx="6">
                  <c:v>184982</c:v>
                </c:pt>
                <c:pt idx="7">
                  <c:v>168916</c:v>
                </c:pt>
                <c:pt idx="8">
                  <c:v>231951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5DF-0A43-8F12-6A10B809DEC5}"/>
            </c:ext>
          </c:extLst>
        </c:ser>
        <c:ser>
          <c:idx val="8"/>
          <c:order val="8"/>
          <c:tx>
            <c:strRef>
              <c:f>'Service &amp; Supply'!$P$72</c:f>
              <c:strCache>
                <c:ptCount val="1"/>
                <c:pt idx="0">
                  <c:v>Patent and Legal specialist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Supply'!$Q$63:$Y$63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Supply'!$Q$72:$Y$72</c:f>
              <c:numCache>
                <c:formatCode>_(* #,##0_);_(* \(#,##0\);_(* "-"??_);_(@_)</c:formatCode>
                <c:ptCount val="9"/>
                <c:pt idx="0">
                  <c:v>61301</c:v>
                </c:pt>
                <c:pt idx="1">
                  <c:v>65525</c:v>
                </c:pt>
                <c:pt idx="2">
                  <c:v>86311</c:v>
                </c:pt>
                <c:pt idx="3">
                  <c:v>92191</c:v>
                </c:pt>
                <c:pt idx="4">
                  <c:v>78904</c:v>
                </c:pt>
                <c:pt idx="5">
                  <c:v>164834</c:v>
                </c:pt>
                <c:pt idx="6">
                  <c:v>176215</c:v>
                </c:pt>
                <c:pt idx="7">
                  <c:v>182749</c:v>
                </c:pt>
                <c:pt idx="8">
                  <c:v>209012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5DF-0A43-8F12-6A10B809D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4256"/>
        <c:axId val="10662192"/>
      </c:lineChart>
      <c:catAx>
        <c:axId val="109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2192"/>
        <c:crosses val="autoZero"/>
        <c:auto val="1"/>
        <c:lblAlgn val="ctr"/>
        <c:lblOffset val="100"/>
        <c:noMultiLvlLbl val="0"/>
      </c:catAx>
      <c:valAx>
        <c:axId val="1066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£'000 (2017 prices)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54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'Service &amp; Supply'!$B$119</c:f>
              <c:strCache>
                <c:ptCount val="1"/>
                <c:pt idx="0">
                  <c:v>Biopharma Service &amp; Supply employment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Supply'!$C$118:$K$118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Supply'!$C$119:$K$119</c:f>
              <c:numCache>
                <c:formatCode>_(* #,##0_);_(* \(#,##0\);_(* "-"??_);_(@_)</c:formatCode>
                <c:ptCount val="9"/>
                <c:pt idx="0">
                  <c:v>47467</c:v>
                </c:pt>
                <c:pt idx="1">
                  <c:v>48313</c:v>
                </c:pt>
                <c:pt idx="2">
                  <c:v>48150</c:v>
                </c:pt>
                <c:pt idx="3">
                  <c:v>48873</c:v>
                </c:pt>
                <c:pt idx="4">
                  <c:v>50556</c:v>
                </c:pt>
                <c:pt idx="5">
                  <c:v>49229</c:v>
                </c:pt>
                <c:pt idx="6">
                  <c:v>52280</c:v>
                </c:pt>
                <c:pt idx="7">
                  <c:v>54190</c:v>
                </c:pt>
                <c:pt idx="8">
                  <c:v>54029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45-3845-B1B4-0B2BA2D61172}"/>
            </c:ext>
          </c:extLst>
        </c:ser>
        <c:ser>
          <c:idx val="2"/>
          <c:order val="2"/>
          <c:tx>
            <c:strRef>
              <c:f>'Service &amp; Supply'!$B$121</c:f>
              <c:strCache>
                <c:ptCount val="1"/>
                <c:pt idx="0">
                  <c:v>Medtech Service &amp; Supply employment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Supply'!$C$118:$K$118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Supply'!$C$121:$K$121</c:f>
              <c:numCache>
                <c:formatCode>_(* #,##0_);_(* \(#,##0\);_(* "-"??_);_(@_)</c:formatCode>
                <c:ptCount val="9"/>
                <c:pt idx="0">
                  <c:v>23517</c:v>
                </c:pt>
                <c:pt idx="1">
                  <c:v>25117</c:v>
                </c:pt>
                <c:pt idx="2">
                  <c:v>25634</c:v>
                </c:pt>
                <c:pt idx="3">
                  <c:v>25180</c:v>
                </c:pt>
                <c:pt idx="4">
                  <c:v>27074</c:v>
                </c:pt>
                <c:pt idx="5">
                  <c:v>27055</c:v>
                </c:pt>
                <c:pt idx="6">
                  <c:v>28371</c:v>
                </c:pt>
                <c:pt idx="7">
                  <c:v>29308</c:v>
                </c:pt>
                <c:pt idx="8">
                  <c:v>28246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45-3845-B1B4-0B2BA2D6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400736"/>
        <c:axId val="1872130159"/>
      </c:lineChart>
      <c:lineChart>
        <c:grouping val="standard"/>
        <c:varyColors val="0"/>
        <c:ser>
          <c:idx val="1"/>
          <c:order val="1"/>
          <c:tx>
            <c:strRef>
              <c:f>'Service &amp; Supply'!$B$120</c:f>
              <c:strCache>
                <c:ptCount val="1"/>
                <c:pt idx="0">
                  <c:v>Biopharma Service &amp; Supply turnover (£bn 2017 prices)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Supply'!$C$118:$K$118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Supply'!$C$120:$K$120</c:f>
              <c:numCache>
                <c:formatCode>_(* #,##0.0_);_(* \(#,##0.0\);_(* "-"??_);_(@_)</c:formatCode>
                <c:ptCount val="9"/>
                <c:pt idx="0">
                  <c:v>12.072854</c:v>
                </c:pt>
                <c:pt idx="1">
                  <c:v>12.599605</c:v>
                </c:pt>
                <c:pt idx="2">
                  <c:v>12.900370000000001</c:v>
                </c:pt>
                <c:pt idx="3">
                  <c:v>12.670014</c:v>
                </c:pt>
                <c:pt idx="4">
                  <c:v>12.497061</c:v>
                </c:pt>
                <c:pt idx="5">
                  <c:v>11.364257</c:v>
                </c:pt>
                <c:pt idx="6">
                  <c:v>12.455441</c:v>
                </c:pt>
                <c:pt idx="7">
                  <c:v>13.00408</c:v>
                </c:pt>
                <c:pt idx="8">
                  <c:v>14.776788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45-3845-B1B4-0B2BA2D61172}"/>
            </c:ext>
          </c:extLst>
        </c:ser>
        <c:ser>
          <c:idx val="3"/>
          <c:order val="3"/>
          <c:tx>
            <c:strRef>
              <c:f>'Service &amp; Supply'!$B$122</c:f>
              <c:strCache>
                <c:ptCount val="1"/>
                <c:pt idx="0">
                  <c:v>Medtech Service &amp; Supply turnover (£bn 2017 prices)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'Service &amp; Supply'!$C$118:$K$118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'Service &amp; Supply'!$C$122:$K$122</c:f>
              <c:numCache>
                <c:formatCode>_(* #,##0.0_);_(* \(#,##0.0\);_(* "-"??_);_(@_)</c:formatCode>
                <c:ptCount val="9"/>
                <c:pt idx="0">
                  <c:v>3.1276989999999998</c:v>
                </c:pt>
                <c:pt idx="1">
                  <c:v>3.6307689999999999</c:v>
                </c:pt>
                <c:pt idx="2">
                  <c:v>3.8481830000000001</c:v>
                </c:pt>
                <c:pt idx="3">
                  <c:v>3.9294859999999998</c:v>
                </c:pt>
                <c:pt idx="4">
                  <c:v>4.039644</c:v>
                </c:pt>
                <c:pt idx="5">
                  <c:v>4.2379129999999998</c:v>
                </c:pt>
                <c:pt idx="6">
                  <c:v>4.4999979999999997</c:v>
                </c:pt>
                <c:pt idx="7">
                  <c:v>4.7570740000000002</c:v>
                </c:pt>
                <c:pt idx="8">
                  <c:v>4.8039899999999998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45-3845-B1B4-0B2BA2D61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080031"/>
        <c:axId val="1871367871"/>
      </c:lineChart>
      <c:catAx>
        <c:axId val="10440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2130159"/>
        <c:crosses val="autoZero"/>
        <c:auto val="1"/>
        <c:lblAlgn val="ctr"/>
        <c:lblOffset val="100"/>
        <c:noMultiLvlLbl val="0"/>
      </c:catAx>
      <c:valAx>
        <c:axId val="1872130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Employment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400736"/>
        <c:crosses val="autoZero"/>
        <c:crossBetween val="between"/>
      </c:valAx>
      <c:valAx>
        <c:axId val="18713678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£bn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_);_(* \(#,##0.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080031"/>
        <c:crosses val="max"/>
        <c:crossBetween val="between"/>
      </c:valAx>
      <c:catAx>
        <c:axId val="18760800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13678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3200"/>
            </a:pPr>
            <a:r>
              <a:rPr lang="en-US" sz="3200"/>
              <a:t>Number</a:t>
            </a:r>
            <a:r>
              <a:rPr lang="en-US" sz="3200" baseline="0"/>
              <a:t> of Sites</a:t>
            </a:r>
            <a:endParaRPr lang="en-US" sz="3200"/>
          </a:p>
        </c:rich>
      </c:tx>
      <c:layout>
        <c:manualLayout>
          <c:xMode val="edge"/>
          <c:yMode val="edge"/>
          <c:x val="0.26015167301484277"/>
          <c:y val="4.28389482802273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145922746781099"/>
          <c:y val="0.20600475494579801"/>
          <c:w val="0.53976548385997203"/>
          <c:h val="0.690780203721071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89D7-B443-BF11-17276B2DEC95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89D7-B443-BF11-17276B2DEC95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5-89D7-B443-BF11-17276B2DEC95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89D7-B443-BF11-17276B2DEC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'Overview of 2017'!$A$20:$A$23</c:f>
              <c:strCache>
                <c:ptCount val="4"/>
                <c:pt idx="0">
                  <c:v>Biopharma core</c:v>
                </c:pt>
                <c:pt idx="1">
                  <c:v>Biopharma Service &amp; Supply</c:v>
                </c:pt>
                <c:pt idx="2">
                  <c:v>Med Tech core</c:v>
                </c:pt>
                <c:pt idx="3">
                  <c:v>Med Tech Service &amp; supply</c:v>
                </c:pt>
              </c:strCache>
            </c:strRef>
          </c:cat>
          <c:val>
            <c:numRef>
              <c:f>'Overview of 2017'!$B$20:$B$23</c:f>
              <c:numCache>
                <c:formatCode>[$-1010409]###,###</c:formatCode>
                <c:ptCount val="4"/>
                <c:pt idx="0">
                  <c:v>818</c:v>
                </c:pt>
                <c:pt idx="1">
                  <c:v>1488</c:v>
                </c:pt>
                <c:pt idx="2">
                  <c:v>2866</c:v>
                </c:pt>
                <c:pt idx="3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D7-B443-BF11-17276B2DEC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Life Science sector and industry</a:t>
            </a:r>
            <a:r>
              <a:rPr lang="en-US" baseline="0"/>
              <a:t> turnover - 2009-2017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Turnover'!$B$6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Turnover'!$C$5:$K$5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Turnover'!$C$6:$K$6</c:f>
              <c:numCache>
                <c:formatCode>_(* #,##0.00_);_(* \(#,##0.00\);_(* "-"??_);_(@_)</c:formatCode>
                <c:ptCount val="9"/>
                <c:pt idx="0">
                  <c:v>35.674213000000002</c:v>
                </c:pt>
                <c:pt idx="1">
                  <c:v>39.186616999999998</c:v>
                </c:pt>
                <c:pt idx="2">
                  <c:v>39.115172000000001</c:v>
                </c:pt>
                <c:pt idx="3">
                  <c:v>37.483753</c:v>
                </c:pt>
                <c:pt idx="4">
                  <c:v>33.276392000000001</c:v>
                </c:pt>
                <c:pt idx="5">
                  <c:v>32.833784999999999</c:v>
                </c:pt>
                <c:pt idx="6">
                  <c:v>31.797263999999998</c:v>
                </c:pt>
                <c:pt idx="7">
                  <c:v>32.698428999999997</c:v>
                </c:pt>
                <c:pt idx="8">
                  <c:v>32.968443000000001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3-7A41-9D33-ED5FFD709E32}"/>
            </c:ext>
          </c:extLst>
        </c:ser>
        <c:ser>
          <c:idx val="1"/>
          <c:order val="1"/>
          <c:tx>
            <c:strRef>
              <c:f>'Industry Turnover'!$B$7</c:f>
              <c:strCache>
                <c:ptCount val="1"/>
                <c:pt idx="0">
                  <c:v>Biopharma Service &amp; Supply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Turnover'!$C$5:$K$5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Turnover'!$C$7:$K$7</c:f>
              <c:numCache>
                <c:formatCode>_(* #,##0.00_);_(* \(#,##0.00\);_(* "-"??_);_(@_)</c:formatCode>
                <c:ptCount val="9"/>
                <c:pt idx="0">
                  <c:v>12.072854</c:v>
                </c:pt>
                <c:pt idx="1">
                  <c:v>12.599605</c:v>
                </c:pt>
                <c:pt idx="2">
                  <c:v>12.900370000000001</c:v>
                </c:pt>
                <c:pt idx="3">
                  <c:v>12.670014</c:v>
                </c:pt>
                <c:pt idx="4">
                  <c:v>12.497061</c:v>
                </c:pt>
                <c:pt idx="5">
                  <c:v>11.364257</c:v>
                </c:pt>
                <c:pt idx="6">
                  <c:v>12.455441</c:v>
                </c:pt>
                <c:pt idx="7">
                  <c:v>13.00408</c:v>
                </c:pt>
                <c:pt idx="8">
                  <c:v>14.776788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3-7A41-9D33-ED5FFD709E32}"/>
            </c:ext>
          </c:extLst>
        </c:ser>
        <c:ser>
          <c:idx val="2"/>
          <c:order val="2"/>
          <c:tx>
            <c:strRef>
              <c:f>'Industry Turnover'!$B$8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Turnover'!$C$5:$K$5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Turnover'!$C$8:$K$8</c:f>
              <c:numCache>
                <c:formatCode>_(* #,##0.00_);_(* \(#,##0.00\);_(* "-"??_);_(@_)</c:formatCode>
                <c:ptCount val="9"/>
                <c:pt idx="0">
                  <c:v>18.725695000000002</c:v>
                </c:pt>
                <c:pt idx="1">
                  <c:v>19.311957</c:v>
                </c:pt>
                <c:pt idx="2">
                  <c:v>19.478081</c:v>
                </c:pt>
                <c:pt idx="3">
                  <c:v>19.437836999999998</c:v>
                </c:pt>
                <c:pt idx="4">
                  <c:v>19.372019000000002</c:v>
                </c:pt>
                <c:pt idx="5">
                  <c:v>18.142368999999999</c:v>
                </c:pt>
                <c:pt idx="6">
                  <c:v>18.123877</c:v>
                </c:pt>
                <c:pt idx="7">
                  <c:v>18.105015000000002</c:v>
                </c:pt>
                <c:pt idx="8">
                  <c:v>18.261551000000001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3-7A41-9D33-ED5FFD709E32}"/>
            </c:ext>
          </c:extLst>
        </c:ser>
        <c:ser>
          <c:idx val="3"/>
          <c:order val="3"/>
          <c:tx>
            <c:strRef>
              <c:f>'Industry Turnover'!$B$9</c:f>
              <c:strCache>
                <c:ptCount val="1"/>
                <c:pt idx="0">
                  <c:v>Medtech Service &amp; Supply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Turnover'!$C$5:$K$5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Turnover'!$C$9:$K$9</c:f>
              <c:numCache>
                <c:formatCode>_(* #,##0.00_);_(* \(#,##0.00\);_(* "-"??_);_(@_)</c:formatCode>
                <c:ptCount val="9"/>
                <c:pt idx="0">
                  <c:v>3.1276989999999998</c:v>
                </c:pt>
                <c:pt idx="1">
                  <c:v>3.6307689999999999</c:v>
                </c:pt>
                <c:pt idx="2">
                  <c:v>3.8481830000000001</c:v>
                </c:pt>
                <c:pt idx="3">
                  <c:v>3.9294859999999998</c:v>
                </c:pt>
                <c:pt idx="4">
                  <c:v>4.039644</c:v>
                </c:pt>
                <c:pt idx="5">
                  <c:v>4.2379129999999998</c:v>
                </c:pt>
                <c:pt idx="6">
                  <c:v>4.4999979999999997</c:v>
                </c:pt>
                <c:pt idx="7">
                  <c:v>4.7570740000000002</c:v>
                </c:pt>
                <c:pt idx="8">
                  <c:v>4.8039899999999998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3-7A41-9D33-ED5FFD709E32}"/>
            </c:ext>
          </c:extLst>
        </c:ser>
        <c:ser>
          <c:idx val="4"/>
          <c:order val="4"/>
          <c:tx>
            <c:strRef>
              <c:f>'Industry Turnover'!$B$10</c:f>
              <c:strCache>
                <c:ptCount val="1"/>
                <c:pt idx="0">
                  <c:v>Total (All sectors)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Turnover'!$C$5:$K$5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Turnover'!$C$10:$K$10</c:f>
              <c:numCache>
                <c:formatCode>_(* #,##0.00_);_(* \(#,##0.00\);_(* "-"??_);_(@_)</c:formatCode>
                <c:ptCount val="9"/>
                <c:pt idx="0">
                  <c:v>69.600460999999996</c:v>
                </c:pt>
                <c:pt idx="1">
                  <c:v>74.728948000000003</c:v>
                </c:pt>
                <c:pt idx="2">
                  <c:v>75.341806000000005</c:v>
                </c:pt>
                <c:pt idx="3">
                  <c:v>73.521090000000001</c:v>
                </c:pt>
                <c:pt idx="4">
                  <c:v>69.185115999999994</c:v>
                </c:pt>
                <c:pt idx="5">
                  <c:v>66.578323999999995</c:v>
                </c:pt>
                <c:pt idx="6">
                  <c:v>66.876580000000004</c:v>
                </c:pt>
                <c:pt idx="7">
                  <c:v>68.564598000000004</c:v>
                </c:pt>
                <c:pt idx="8">
                  <c:v>70.810772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60-F84B-A29B-8628AB3AC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415967"/>
        <c:axId val="1442719759"/>
      </c:lineChart>
      <c:catAx>
        <c:axId val="1330415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2719759"/>
        <c:crosses val="autoZero"/>
        <c:auto val="1"/>
        <c:lblAlgn val="ctr"/>
        <c:lblOffset val="100"/>
        <c:noMultiLvlLbl val="0"/>
      </c:catAx>
      <c:valAx>
        <c:axId val="1442719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Turnover</a:t>
                </a:r>
                <a:r>
                  <a:rPr lang="en-US" baseline="0"/>
                  <a:t> £bn (2017 prices)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415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Turnover 2009-2017 - Core sectors v total service and supply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Turnover'!$B$49</c:f>
              <c:strCache>
                <c:ptCount val="1"/>
                <c:pt idx="0">
                  <c:v>Biopharma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Turnover'!$C$48:$K$48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Turnover'!$C$49:$K$49</c:f>
              <c:numCache>
                <c:formatCode>_-* #,##0_-;\-* #,##0_-;_-* "-"??_-;_-@_-</c:formatCode>
                <c:ptCount val="9"/>
                <c:pt idx="0">
                  <c:v>35674213</c:v>
                </c:pt>
                <c:pt idx="1">
                  <c:v>39186617</c:v>
                </c:pt>
                <c:pt idx="2">
                  <c:v>39115172</c:v>
                </c:pt>
                <c:pt idx="3">
                  <c:v>37483753</c:v>
                </c:pt>
                <c:pt idx="4">
                  <c:v>33276392</c:v>
                </c:pt>
                <c:pt idx="5">
                  <c:v>32833785</c:v>
                </c:pt>
                <c:pt idx="6">
                  <c:v>31797264</c:v>
                </c:pt>
                <c:pt idx="7">
                  <c:v>32698429</c:v>
                </c:pt>
                <c:pt idx="8">
                  <c:v>32968443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61-7040-B756-B55700A11A94}"/>
            </c:ext>
          </c:extLst>
        </c:ser>
        <c:ser>
          <c:idx val="1"/>
          <c:order val="1"/>
          <c:tx>
            <c:strRef>
              <c:f>'Industry Turnover'!$B$50</c:f>
              <c:strCache>
                <c:ptCount val="1"/>
                <c:pt idx="0">
                  <c:v>Medtech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Turnover'!$C$48:$K$48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Turnover'!$C$50:$K$50</c:f>
              <c:numCache>
                <c:formatCode>_-* #,##0_-;\-* #,##0_-;_-* "-"??_-;_-@_-</c:formatCode>
                <c:ptCount val="9"/>
                <c:pt idx="0">
                  <c:v>18725695</c:v>
                </c:pt>
                <c:pt idx="1">
                  <c:v>19311957</c:v>
                </c:pt>
                <c:pt idx="2">
                  <c:v>19478081</c:v>
                </c:pt>
                <c:pt idx="3">
                  <c:v>19437837</c:v>
                </c:pt>
                <c:pt idx="4">
                  <c:v>19372019</c:v>
                </c:pt>
                <c:pt idx="5">
                  <c:v>18142369</c:v>
                </c:pt>
                <c:pt idx="6">
                  <c:v>18123877</c:v>
                </c:pt>
                <c:pt idx="7">
                  <c:v>18105015</c:v>
                </c:pt>
                <c:pt idx="8">
                  <c:v>18261551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61-7040-B756-B55700A11A94}"/>
            </c:ext>
          </c:extLst>
        </c:ser>
        <c:ser>
          <c:idx val="2"/>
          <c:order val="2"/>
          <c:tx>
            <c:strRef>
              <c:f>'Industry Turnover'!$B$51</c:f>
              <c:strCache>
                <c:ptCount val="1"/>
                <c:pt idx="0">
                  <c:v>Total Service &amp; Supply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Turnover'!$C$48:$K$48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Turnover'!$C$51:$K$51</c:f>
              <c:numCache>
                <c:formatCode>_-* #,##0_-;\-* #,##0_-;_-* "-"??_-;_-@_-</c:formatCode>
                <c:ptCount val="9"/>
                <c:pt idx="0">
                  <c:v>15200553</c:v>
                </c:pt>
                <c:pt idx="1">
                  <c:v>16230374</c:v>
                </c:pt>
                <c:pt idx="2">
                  <c:v>16748553</c:v>
                </c:pt>
                <c:pt idx="3">
                  <c:v>16599500</c:v>
                </c:pt>
                <c:pt idx="4">
                  <c:v>16536705</c:v>
                </c:pt>
                <c:pt idx="5">
                  <c:v>15602170</c:v>
                </c:pt>
                <c:pt idx="6">
                  <c:v>16955439</c:v>
                </c:pt>
                <c:pt idx="7">
                  <c:v>17761154</c:v>
                </c:pt>
                <c:pt idx="8">
                  <c:v>19580778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61-7040-B756-B55700A11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8389711"/>
        <c:axId val="1399931471"/>
      </c:lineChart>
      <c:catAx>
        <c:axId val="1438389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931471"/>
        <c:crosses val="autoZero"/>
        <c:auto val="1"/>
        <c:lblAlgn val="ctr"/>
        <c:lblOffset val="100"/>
        <c:noMultiLvlLbl val="0"/>
      </c:catAx>
      <c:valAx>
        <c:axId val="139993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Turnover £'000(2017 prices)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8389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Life Science industry turnover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'Industry Turnover'!$O$6</c:f>
              <c:strCache>
                <c:ptCount val="1"/>
                <c:pt idx="0">
                  <c:v>Life Science industry turnover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'Industry Turnover'!$P$5:$X$5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</c:strCache>
            </c:strRef>
          </c:cat>
          <c:val>
            <c:numRef>
              <c:f>'Industry Turnover'!$P$6:$X$6</c:f>
              <c:numCache>
                <c:formatCode>_-* #,##0_-;\-* #,##0_-;_-* "-"??_-;_-@_-</c:formatCode>
                <c:ptCount val="9"/>
                <c:pt idx="0">
                  <c:v>69600461</c:v>
                </c:pt>
                <c:pt idx="1">
                  <c:v>74728948</c:v>
                </c:pt>
                <c:pt idx="2">
                  <c:v>75341806</c:v>
                </c:pt>
                <c:pt idx="3">
                  <c:v>73521090</c:v>
                </c:pt>
                <c:pt idx="4">
                  <c:v>69185116</c:v>
                </c:pt>
                <c:pt idx="5">
                  <c:v>66578324</c:v>
                </c:pt>
                <c:pt idx="6">
                  <c:v>66876580</c:v>
                </c:pt>
                <c:pt idx="7">
                  <c:v>68564598</c:v>
                </c:pt>
                <c:pt idx="8">
                  <c:v>70810772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5B-5A43-8C99-FC7B6A965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4951743"/>
        <c:axId val="1849608575"/>
      </c:lineChart>
      <c:catAx>
        <c:axId val="1824951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9608575"/>
        <c:crosses val="autoZero"/>
        <c:auto val="1"/>
        <c:lblAlgn val="ctr"/>
        <c:lblOffset val="100"/>
        <c:noMultiLvlLbl val="0"/>
      </c:catAx>
      <c:valAx>
        <c:axId val="1849608575"/>
        <c:scaling>
          <c:orientation val="minMax"/>
          <c:min val="4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kern="1200" baseline="0">
                    <a:solidFill>
                      <a:srgbClr val="595959"/>
                    </a:solidFill>
                    <a:effectLst/>
                  </a:rPr>
                  <a:t>Turnover £'000(2017 prices)</a:t>
                </a:r>
                <a:endParaRPr lang="en-GB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9517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4" Type="http://schemas.openxmlformats.org/officeDocument/2006/relationships/chart" Target="../charts/chart3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Relationship Id="rId4" Type="http://schemas.openxmlformats.org/officeDocument/2006/relationships/chart" Target="../charts/chart4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5" Type="http://schemas.openxmlformats.org/officeDocument/2006/relationships/chart" Target="../charts/chart51.xml"/><Relationship Id="rId4" Type="http://schemas.openxmlformats.org/officeDocument/2006/relationships/chart" Target="../charts/chart5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194733</xdr:colOff>
      <xdr:row>2</xdr:row>
      <xdr:rowOff>38101</xdr:rowOff>
    </xdr:from>
    <xdr:to>
      <xdr:col>22</xdr:col>
      <xdr:colOff>258379</xdr:colOff>
      <xdr:row>41</xdr:row>
      <xdr:rowOff>126854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8B10B-7F77-6A42-94B1-6D03B8095E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46567</xdr:colOff>
      <xdr:row>5</xdr:row>
      <xdr:rowOff>107951</xdr:rowOff>
    </xdr:from>
    <xdr:to>
      <xdr:col>15</xdr:col>
      <xdr:colOff>647700</xdr:colOff>
      <xdr:row>26</xdr:row>
      <xdr:rowOff>850899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6BC133-86DD-4A40-82D0-2C9B8815C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812801</xdr:colOff>
      <xdr:row>5</xdr:row>
      <xdr:rowOff>33867</xdr:rowOff>
    </xdr:from>
    <xdr:to>
      <xdr:col>22</xdr:col>
      <xdr:colOff>29635</xdr:colOff>
      <xdr:row>28</xdr:row>
      <xdr:rowOff>65616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2BAD0B9-F072-5045-AD5C-1E57C5697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1701800</xdr:colOff>
      <xdr:row>13</xdr:row>
      <xdr:rowOff>158750</xdr:rowOff>
    </xdr:from>
    <xdr:to>
      <xdr:col>11</xdr:col>
      <xdr:colOff>584200</xdr:colOff>
      <xdr:row>43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8184B2-8126-3045-9678-7E9503A15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1168400</xdr:colOff>
      <xdr:row>53</xdr:row>
      <xdr:rowOff>146050</xdr:rowOff>
    </xdr:from>
    <xdr:to>
      <xdr:col>10</xdr:col>
      <xdr:colOff>736600</xdr:colOff>
      <xdr:row>84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93F45A-F333-8442-96B8-1A8F917E46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57150</xdr:colOff>
      <xdr:row>7</xdr:row>
      <xdr:rowOff>177800</xdr:rowOff>
    </xdr:from>
    <xdr:to>
      <xdr:col>24</xdr:col>
      <xdr:colOff>774700</xdr:colOff>
      <xdr:row>43</xdr:row>
      <xdr:rowOff>165100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1A0B590-052D-E246-8F06-98B1486564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368300</xdr:colOff>
      <xdr:row>2</xdr:row>
      <xdr:rowOff>152400</xdr:rowOff>
    </xdr:from>
    <xdr:to>
      <xdr:col>16</xdr:col>
      <xdr:colOff>736600</xdr:colOff>
      <xdr:row>40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C410DA-689D-354B-92B1-12444F3E4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3517900</xdr:colOff>
      <xdr:row>46</xdr:row>
      <xdr:rowOff>177800</xdr:rowOff>
    </xdr:from>
    <xdr:to>
      <xdr:col>13</xdr:col>
      <xdr:colOff>546100</xdr:colOff>
      <xdr:row>72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30FC575-F4D9-ED45-ACF9-1E8F079B4E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13</xdr:row>
      <xdr:rowOff>57150</xdr:rowOff>
    </xdr:from>
    <xdr:to>
      <xdr:col>11</xdr:col>
      <xdr:colOff>25400</xdr:colOff>
      <xdr:row>39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BE0F32-0947-1D41-9BC4-6560CC6E4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222250</xdr:colOff>
      <xdr:row>48</xdr:row>
      <xdr:rowOff>69850</xdr:rowOff>
    </xdr:from>
    <xdr:to>
      <xdr:col>10</xdr:col>
      <xdr:colOff>660400</xdr:colOff>
      <xdr:row>77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A0D113-6C64-3949-B587-931E589852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82550</xdr:colOff>
      <xdr:row>13</xdr:row>
      <xdr:rowOff>19050</xdr:rowOff>
    </xdr:from>
    <xdr:to>
      <xdr:col>21</xdr:col>
      <xdr:colOff>508000</xdr:colOff>
      <xdr:row>39</xdr:row>
      <xdr:rowOff>127000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28EC4AB-C597-6F42-9F98-2045976C4D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120650</xdr:colOff>
      <xdr:row>48</xdr:row>
      <xdr:rowOff>44450</xdr:rowOff>
    </xdr:from>
    <xdr:to>
      <xdr:col>21</xdr:col>
      <xdr:colOff>622300</xdr:colOff>
      <xdr:row>77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2745FC7-52BB-5342-A0F4-CEC9B4C85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222250</xdr:colOff>
      <xdr:row>13</xdr:row>
      <xdr:rowOff>69850</xdr:rowOff>
    </xdr:from>
    <xdr:to>
      <xdr:col>32</xdr:col>
      <xdr:colOff>571500</xdr:colOff>
      <xdr:row>39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C93A72A-800C-1149-B8BF-68D2D8A88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23</xdr:col>
      <xdr:colOff>107950</xdr:colOff>
      <xdr:row>48</xdr:row>
      <xdr:rowOff>82550</xdr:rowOff>
    </xdr:from>
    <xdr:to>
      <xdr:col>33</xdr:col>
      <xdr:colOff>0</xdr:colOff>
      <xdr:row>76</xdr:row>
      <xdr:rowOff>152400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0D7455C-799C-8545-B858-0C81771781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292100</xdr:colOff>
      <xdr:row>87</xdr:row>
      <xdr:rowOff>25400</xdr:rowOff>
    </xdr:from>
    <xdr:to>
      <xdr:col>11</xdr:col>
      <xdr:colOff>241300</xdr:colOff>
      <xdr:row>122</xdr:row>
      <xdr:rowOff>114300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FEE824A-7764-754C-8501-5812590E71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463550</xdr:colOff>
      <xdr:row>18</xdr:row>
      <xdr:rowOff>38100</xdr:rowOff>
    </xdr:from>
    <xdr:to>
      <xdr:col>10</xdr:col>
      <xdr:colOff>88900</xdr:colOff>
      <xdr:row>47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E6D5A9D-36A4-3046-B085-0815089F4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19</xdr:row>
      <xdr:rowOff>88900</xdr:rowOff>
    </xdr:from>
    <xdr:to>
      <xdr:col>8</xdr:col>
      <xdr:colOff>520700</xdr:colOff>
      <xdr:row>46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B56299-B56B-2A4C-B2C1-CBF0BF279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819150</xdr:colOff>
      <xdr:row>19</xdr:row>
      <xdr:rowOff>127000</xdr:rowOff>
    </xdr:from>
    <xdr:to>
      <xdr:col>17</xdr:col>
      <xdr:colOff>635000</xdr:colOff>
      <xdr:row>45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668A3CB-8966-BD46-8DA6-284E0ADCBB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209550</xdr:colOff>
      <xdr:row>61</xdr:row>
      <xdr:rowOff>38100</xdr:rowOff>
    </xdr:from>
    <xdr:to>
      <xdr:col>9</xdr:col>
      <xdr:colOff>431800</xdr:colOff>
      <xdr:row>89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8F759F-A955-3A4F-B795-0BB5DA8759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50800</xdr:colOff>
      <xdr:row>105</xdr:row>
      <xdr:rowOff>38100</xdr:rowOff>
    </xdr:from>
    <xdr:to>
      <xdr:col>9</xdr:col>
      <xdr:colOff>736600</xdr:colOff>
      <xdr:row>137</xdr:row>
      <xdr:rowOff>50800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8282ABB-757B-B74F-80C5-54C5954BB9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603250</xdr:colOff>
      <xdr:row>1</xdr:row>
      <xdr:rowOff>184150</xdr:rowOff>
    </xdr:from>
    <xdr:to>
      <xdr:col>40</xdr:col>
      <xdr:colOff>241300</xdr:colOff>
      <xdr:row>35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77873D26-A185-EB4F-9F61-7777102E88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793750</xdr:colOff>
      <xdr:row>39</xdr:row>
      <xdr:rowOff>171450</xdr:rowOff>
    </xdr:from>
    <xdr:to>
      <xdr:col>40</xdr:col>
      <xdr:colOff>165100</xdr:colOff>
      <xdr:row>75</xdr:row>
      <xdr:rowOff>139700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4680DE4-7613-DD4D-B7E3-F7584F816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800100</xdr:colOff>
      <xdr:row>78</xdr:row>
      <xdr:rowOff>44450</xdr:rowOff>
    </xdr:from>
    <xdr:to>
      <xdr:col>40</xdr:col>
      <xdr:colOff>279400</xdr:colOff>
      <xdr:row>115</xdr:row>
      <xdr:rowOff>38100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83D4613-9AAF-6C46-9664-B16F4BC60B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31750</xdr:colOff>
      <xdr:row>2</xdr:row>
      <xdr:rowOff>57150</xdr:rowOff>
    </xdr:from>
    <xdr:to>
      <xdr:col>22</xdr:col>
      <xdr:colOff>203200</xdr:colOff>
      <xdr:row>35</xdr:row>
      <xdr:rowOff>177800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B3562F40-0729-F146-8C45-05D528C31B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82550</xdr:colOff>
      <xdr:row>79</xdr:row>
      <xdr:rowOff>6350</xdr:rowOff>
    </xdr:from>
    <xdr:to>
      <xdr:col>22</xdr:col>
      <xdr:colOff>12700</xdr:colOff>
      <xdr:row>111</xdr:row>
      <xdr:rowOff>139700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79EABB3-1369-254F-A84C-9253C173B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40</xdr:row>
      <xdr:rowOff>6350</xdr:rowOff>
    </xdr:from>
    <xdr:to>
      <xdr:col>22</xdr:col>
      <xdr:colOff>88900</xdr:colOff>
      <xdr:row>65</xdr:row>
      <xdr:rowOff>177800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CB34840F-82D9-7F49-9901-929CD0B41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800100</xdr:colOff>
      <xdr:row>118</xdr:row>
      <xdr:rowOff>107950</xdr:rowOff>
    </xdr:from>
    <xdr:to>
      <xdr:col>40</xdr:col>
      <xdr:colOff>355600</xdr:colOff>
      <xdr:row>154</xdr:row>
      <xdr:rowOff>25400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109AD189-7683-0A49-B49F-FE47B4F979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101600</xdr:colOff>
      <xdr:row>118</xdr:row>
      <xdr:rowOff>171450</xdr:rowOff>
    </xdr:from>
    <xdr:to>
      <xdr:col>22</xdr:col>
      <xdr:colOff>25400</xdr:colOff>
      <xdr:row>148</xdr:row>
      <xdr:rowOff>38100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12C1FD6-B93B-D046-A5AD-32D79FD6DC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15</xdr:row>
      <xdr:rowOff>44450</xdr:rowOff>
    </xdr:from>
    <xdr:to>
      <xdr:col>10</xdr:col>
      <xdr:colOff>482600</xdr:colOff>
      <xdr:row>45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065CEA-B150-9D44-AD2A-11FF1CF828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876300</xdr:colOff>
      <xdr:row>60</xdr:row>
      <xdr:rowOff>44450</xdr:rowOff>
    </xdr:from>
    <xdr:to>
      <xdr:col>10</xdr:col>
      <xdr:colOff>508000</xdr:colOff>
      <xdr:row>91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08A3C8-8F30-7346-9009-433C6C3335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1123950</xdr:colOff>
      <xdr:row>102</xdr:row>
      <xdr:rowOff>114300</xdr:rowOff>
    </xdr:from>
    <xdr:to>
      <xdr:col>11</xdr:col>
      <xdr:colOff>266700</xdr:colOff>
      <xdr:row>137</xdr:row>
      <xdr:rowOff>50800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6A418DD-8260-2547-9C95-49EE1BAB7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39</xdr:row>
      <xdr:rowOff>107950</xdr:rowOff>
    </xdr:from>
    <xdr:to>
      <xdr:col>10</xdr:col>
      <xdr:colOff>660400</xdr:colOff>
      <xdr:row>72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A40FD7-6490-7A4C-B98E-C039ACA637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355600</xdr:colOff>
      <xdr:row>87</xdr:row>
      <xdr:rowOff>146050</xdr:rowOff>
    </xdr:from>
    <xdr:to>
      <xdr:col>10</xdr:col>
      <xdr:colOff>546100</xdr:colOff>
      <xdr:row>120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2BB6BC-4788-2C4C-8FD3-265D1D6867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101600</xdr:colOff>
      <xdr:row>2</xdr:row>
      <xdr:rowOff>184150</xdr:rowOff>
    </xdr:from>
    <xdr:to>
      <xdr:col>24</xdr:col>
      <xdr:colOff>381000</xdr:colOff>
      <xdr:row>33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173C05-8C04-834A-B53F-B0EE202F3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565150</xdr:colOff>
      <xdr:row>8</xdr:row>
      <xdr:rowOff>114300</xdr:rowOff>
    </xdr:from>
    <xdr:to>
      <xdr:col>36</xdr:col>
      <xdr:colOff>127000</xdr:colOff>
      <xdr:row>42</xdr:row>
      <xdr:rowOff>25400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756480D-B40B-C542-8A40-5B5D30C8D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1454150</xdr:colOff>
      <xdr:row>25</xdr:row>
      <xdr:rowOff>133350</xdr:rowOff>
    </xdr:from>
    <xdr:to>
      <xdr:col>11</xdr:col>
      <xdr:colOff>368300</xdr:colOff>
      <xdr:row>56</xdr:row>
      <xdr:rowOff>177800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C83F4C-66FD-0745-8981-F435732B12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144145</xdr:colOff>
      <xdr:row>18</xdr:row>
      <xdr:rowOff>190500</xdr:rowOff>
    </xdr:from>
    <xdr:to>
      <xdr:col>11</xdr:col>
      <xdr:colOff>0</xdr:colOff>
      <xdr:row>51</xdr:row>
      <xdr:rowOff>67945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2E1BE-361B-4F49-ADEE-A25DBBDA99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525145</xdr:colOff>
      <xdr:row>19</xdr:row>
      <xdr:rowOff>9525</xdr:rowOff>
    </xdr:from>
    <xdr:to>
      <xdr:col>24</xdr:col>
      <xdr:colOff>86995</xdr:colOff>
      <xdr:row>51</xdr:row>
      <xdr:rowOff>151130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D5BB220-713B-4943-A9F7-608814A65B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132080</xdr:colOff>
      <xdr:row>21</xdr:row>
      <xdr:rowOff>132080</xdr:rowOff>
    </xdr:from>
    <xdr:to>
      <xdr:col>36</xdr:col>
      <xdr:colOff>9525</xdr:colOff>
      <xdr:row>54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44000E3-9DDA-984F-8814-801A259C73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722630</xdr:colOff>
      <xdr:row>72</xdr:row>
      <xdr:rowOff>180975</xdr:rowOff>
    </xdr:from>
    <xdr:to>
      <xdr:col>9</xdr:col>
      <xdr:colOff>474980</xdr:colOff>
      <xdr:row>105</xdr:row>
      <xdr:rowOff>153670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817FFE-66BE-E247-958A-E14C93138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0.06793</cdr:x>
      <cdr:y>0.63227</cdr:y>
    </cdr:from>
    <cdr:to>
      <cdr:x>0.25194</cdr:x>
      <cdr:y>0.68898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420099E-5C4A-214C-9180-C2F5E7083552}"/>
            </a:ext>
          </a:extLst>
        </cdr:cNvPr>
        <cdr:cNvSpPr txBox="1"/>
      </cdr:nvSpPr>
      <cdr:spPr>
        <a:xfrm xmlns:a="http://schemas.openxmlformats.org/drawingml/2006/main">
          <a:off x="1075267" y="6040970"/>
          <a:ext cx="2912533" cy="541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Total = 228,000</a:t>
          </a:r>
        </a:p>
      </cdr:txBody>
    </cdr:sp>
  </cdr:relSizeAnchor>
  <cdr:relSizeAnchor xmlns:cdr="http://schemas.openxmlformats.org/drawingml/2006/chartDrawing">
    <cdr:from>
      <cdr:x>0.38138</cdr:x>
      <cdr:y>0.91046</cdr:y>
    </cdr:from>
    <cdr:to>
      <cdr:x>0.56753</cdr:x>
      <cdr:y>0.97699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D5A23C4-0924-7A41-AD7F-939ABCA8AA11}"/>
            </a:ext>
          </a:extLst>
        </cdr:cNvPr>
        <cdr:cNvSpPr txBox="1"/>
      </cdr:nvSpPr>
      <cdr:spPr>
        <a:xfrm xmlns:a="http://schemas.openxmlformats.org/drawingml/2006/main">
          <a:off x="6036733" y="9038166"/>
          <a:ext cx="2946400" cy="66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4800"/>
            <a:t>2009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120650</xdr:colOff>
      <xdr:row>24</xdr:row>
      <xdr:rowOff>38100</xdr:rowOff>
    </xdr:from>
    <xdr:to>
      <xdr:col>11</xdr:col>
      <xdr:colOff>25400</xdr:colOff>
      <xdr:row>59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48E45B-FB90-D843-9A50-AE011C5218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323850</xdr:colOff>
      <xdr:row>26</xdr:row>
      <xdr:rowOff>25400</xdr:rowOff>
    </xdr:from>
    <xdr:to>
      <xdr:col>25</xdr:col>
      <xdr:colOff>101600</xdr:colOff>
      <xdr:row>60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F686D64-D626-4943-8286-04EDB80E91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260350</xdr:colOff>
      <xdr:row>83</xdr:row>
      <xdr:rowOff>76200</xdr:rowOff>
    </xdr:from>
    <xdr:to>
      <xdr:col>10</xdr:col>
      <xdr:colOff>533400</xdr:colOff>
      <xdr:row>114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16DE590-5F92-8648-B31E-A2267ADBF3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222250</xdr:colOff>
      <xdr:row>84</xdr:row>
      <xdr:rowOff>88900</xdr:rowOff>
    </xdr:from>
    <xdr:to>
      <xdr:col>25</xdr:col>
      <xdr:colOff>114300</xdr:colOff>
      <xdr:row>116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4BD4E4-45E2-284D-9525-B6A4C3D5F0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622300</xdr:colOff>
      <xdr:row>124</xdr:row>
      <xdr:rowOff>152400</xdr:rowOff>
    </xdr:from>
    <xdr:to>
      <xdr:col>10</xdr:col>
      <xdr:colOff>647700</xdr:colOff>
      <xdr:row>159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529C33-0035-E147-865C-1C3454E0EB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2006600</xdr:colOff>
      <xdr:row>129</xdr:row>
      <xdr:rowOff>38100</xdr:rowOff>
    </xdr:from>
    <xdr:ext cx="2755900" cy="26443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E8B3390-7B14-144E-9C4C-316F4BC9E2C1}"/>
            </a:ext>
          </a:extLst>
        </xdr:cNvPr>
        <xdr:cNvSpPr txBox="1"/>
      </xdr:nvSpPr>
      <xdr:spPr>
        <a:xfrm>
          <a:off x="4546600" y="26847800"/>
          <a:ext cx="2755900" cy="264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lang="en-US" sz="1100"/>
            <a:t>Biopharm service</a:t>
          </a:r>
          <a:r>
            <a:rPr lang="en-US" sz="1100" baseline="0"/>
            <a:t> &amp; supply employment</a:t>
          </a:r>
          <a:endParaRPr lang="en-US" sz="1100"/>
        </a:p>
      </xdr:txBody>
    </xdr:sp>
    <xdr:clientData/>
  </xdr:oneCellAnchor>
  <xdr:oneCellAnchor>
    <xdr:from>
      <xdr:col>6</xdr:col>
      <xdr:colOff>495300</xdr:colOff>
      <xdr:row>133</xdr:row>
      <xdr:rowOff>152400</xdr:rowOff>
    </xdr:from>
    <xdr:ext cx="2755900" cy="26443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2048820E-627B-7940-95C9-54BCE351C957}"/>
            </a:ext>
          </a:extLst>
        </xdr:cNvPr>
        <xdr:cNvSpPr txBox="1"/>
      </xdr:nvSpPr>
      <xdr:spPr>
        <a:xfrm>
          <a:off x="11836400" y="27774900"/>
          <a:ext cx="2755900" cy="264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lang="en-US" sz="1100"/>
            <a:t>Biopharm service</a:t>
          </a:r>
          <a:r>
            <a:rPr lang="en-US" sz="1100" baseline="0"/>
            <a:t> &amp; supply turnover</a:t>
          </a:r>
          <a:endParaRPr lang="en-US" sz="1100"/>
        </a:p>
      </xdr:txBody>
    </xdr:sp>
    <xdr:clientData/>
  </xdr:oneCellAnchor>
  <xdr:oneCellAnchor>
    <xdr:from>
      <xdr:col>7</xdr:col>
      <xdr:colOff>254000</xdr:colOff>
      <xdr:row>149</xdr:row>
      <xdr:rowOff>152400</xdr:rowOff>
    </xdr:from>
    <xdr:ext cx="2755900" cy="26443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92B261B-4E1E-6C4B-A415-74CEAA62C0B0}"/>
            </a:ext>
          </a:extLst>
        </xdr:cNvPr>
        <xdr:cNvSpPr txBox="1"/>
      </xdr:nvSpPr>
      <xdr:spPr>
        <a:xfrm>
          <a:off x="12471400" y="31026100"/>
          <a:ext cx="2755900" cy="264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lang="en-US" sz="1100"/>
            <a:t>Medtech service</a:t>
          </a:r>
          <a:r>
            <a:rPr lang="en-US" sz="1100" baseline="0"/>
            <a:t> &amp; supply turnover</a:t>
          </a:r>
          <a:endParaRPr lang="en-US" sz="1100"/>
        </a:p>
      </xdr:txBody>
    </xdr:sp>
    <xdr:clientData/>
  </xdr:oneCellAnchor>
  <xdr:oneCellAnchor>
    <xdr:from>
      <xdr:col>1</xdr:col>
      <xdr:colOff>2070100</xdr:colOff>
      <xdr:row>142</xdr:row>
      <xdr:rowOff>63500</xdr:rowOff>
    </xdr:from>
    <xdr:ext cx="2755900" cy="26443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2A79375-84B8-D046-B5B3-7A8100958307}"/>
            </a:ext>
          </a:extLst>
        </xdr:cNvPr>
        <xdr:cNvSpPr txBox="1"/>
      </xdr:nvSpPr>
      <xdr:spPr>
        <a:xfrm>
          <a:off x="4610100" y="29514800"/>
          <a:ext cx="2755900" cy="2644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pAutoFit/>
        </a:bodyPr>
        <a:lstStyle/>
        <a:p>
          <a:r>
            <a:rPr lang="en-US" sz="1100"/>
            <a:t>Medtech service</a:t>
          </a:r>
          <a:r>
            <a:rPr lang="en-US" sz="1100" baseline="0"/>
            <a:t> &amp; supply employment</a:t>
          </a:r>
          <a:endParaRPr lang="en-US" sz="1100"/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0.23369</cdr:x>
      <cdr:y>0.88825</cdr:y>
    </cdr:from>
    <cdr:to>
      <cdr:x>0.75569</cdr:x>
      <cdr:y>0.98024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42A34A-DA8F-7A4B-9E76-3A0D6A255FEA}"/>
            </a:ext>
          </a:extLst>
        </cdr:cNvPr>
        <cdr:cNvSpPr txBox="1"/>
      </cdr:nvSpPr>
      <cdr:spPr>
        <a:xfrm xmlns:a="http://schemas.openxmlformats.org/drawingml/2006/main">
          <a:off x="1303866" y="5232400"/>
          <a:ext cx="2912533" cy="541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Total = 69.6bn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0.24873</cdr:x>
      <cdr:y>0.85773</cdr:y>
    </cdr:from>
    <cdr:to>
      <cdr:x>0.7462</cdr:x>
      <cdr:y>0.94007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42A34A-DA8F-7A4B-9E76-3A0D6A255FEA}"/>
            </a:ext>
          </a:extLst>
        </cdr:cNvPr>
        <cdr:cNvSpPr txBox="1"/>
      </cdr:nvSpPr>
      <cdr:spPr>
        <a:xfrm xmlns:a="http://schemas.openxmlformats.org/drawingml/2006/main">
          <a:off x="1456240" y="4369972"/>
          <a:ext cx="2912537" cy="419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Total = 5,899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194733</xdr:colOff>
      <xdr:row>2</xdr:row>
      <xdr:rowOff>38101</xdr:rowOff>
    </xdr:from>
    <xdr:to>
      <xdr:col>22</xdr:col>
      <xdr:colOff>258379</xdr:colOff>
      <xdr:row>41</xdr:row>
      <xdr:rowOff>126854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695DC5-127A-4940-9261-A9D354E5DE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46567</xdr:colOff>
      <xdr:row>5</xdr:row>
      <xdr:rowOff>107951</xdr:rowOff>
    </xdr:from>
    <xdr:to>
      <xdr:col>15</xdr:col>
      <xdr:colOff>647700</xdr:colOff>
      <xdr:row>26</xdr:row>
      <xdr:rowOff>850899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477383-E9EA-4142-8292-7F6E122DB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812801</xdr:colOff>
      <xdr:row>5</xdr:row>
      <xdr:rowOff>33867</xdr:rowOff>
    </xdr:from>
    <xdr:to>
      <xdr:col>22</xdr:col>
      <xdr:colOff>29635</xdr:colOff>
      <xdr:row>28</xdr:row>
      <xdr:rowOff>65616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DBE9CF-5936-0843-97B0-B14A8ECA85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220133</xdr:colOff>
      <xdr:row>47</xdr:row>
      <xdr:rowOff>16934</xdr:rowOff>
    </xdr:from>
    <xdr:to>
      <xdr:col>22</xdr:col>
      <xdr:colOff>304800</xdr:colOff>
      <xdr:row>93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0982A2D-CD79-334C-B4B9-F618F403C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36533" y="9770534"/>
          <a:ext cx="15849600" cy="7924800"/>
        </a:xfrm>
        <a:prstGeom prst="rect">
          <a:avLst/>
        </a:prstGeom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0.06793</cdr:x>
      <cdr:y>0.63227</cdr:y>
    </cdr:from>
    <cdr:to>
      <cdr:x>0.25194</cdr:x>
      <cdr:y>0.68898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420099E-5C4A-214C-9180-C2F5E7083552}"/>
            </a:ext>
          </a:extLst>
        </cdr:cNvPr>
        <cdr:cNvSpPr txBox="1"/>
      </cdr:nvSpPr>
      <cdr:spPr>
        <a:xfrm xmlns:a="http://schemas.openxmlformats.org/drawingml/2006/main">
          <a:off x="1075267" y="6040970"/>
          <a:ext cx="2912533" cy="541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 b="1"/>
            <a:t>Total = 246,000</a:t>
          </a:r>
        </a:p>
      </cdr:txBody>
    </cdr:sp>
  </cdr:relSizeAnchor>
  <cdr:relSizeAnchor xmlns:cdr="http://schemas.openxmlformats.org/drawingml/2006/chartDrawing">
    <cdr:from>
      <cdr:x>0.38138</cdr:x>
      <cdr:y>0.91046</cdr:y>
    </cdr:from>
    <cdr:to>
      <cdr:x>0.56753</cdr:x>
      <cdr:y>0.97699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D5A23C4-0924-7A41-AD7F-939ABCA8AA11}"/>
            </a:ext>
          </a:extLst>
        </cdr:cNvPr>
        <cdr:cNvSpPr txBox="1"/>
      </cdr:nvSpPr>
      <cdr:spPr>
        <a:xfrm xmlns:a="http://schemas.openxmlformats.org/drawingml/2006/main">
          <a:off x="6036733" y="9038166"/>
          <a:ext cx="2946400" cy="660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4800"/>
            <a:t>2017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0.23369</cdr:x>
      <cdr:y>0.88825</cdr:y>
    </cdr:from>
    <cdr:to>
      <cdr:x>0.75569</cdr:x>
      <cdr:y>0.98024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42A34A-DA8F-7A4B-9E76-3A0D6A255FEA}"/>
            </a:ext>
          </a:extLst>
        </cdr:cNvPr>
        <cdr:cNvSpPr txBox="1"/>
      </cdr:nvSpPr>
      <cdr:spPr>
        <a:xfrm xmlns:a="http://schemas.openxmlformats.org/drawingml/2006/main">
          <a:off x="1303866" y="5232400"/>
          <a:ext cx="2912533" cy="541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Total = 70.8bn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0.24873</cdr:x>
      <cdr:y>0.85773</cdr:y>
    </cdr:from>
    <cdr:to>
      <cdr:x>0.7462</cdr:x>
      <cdr:y>0.94007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242A34A-DA8F-7A4B-9E76-3A0D6A255FEA}"/>
            </a:ext>
          </a:extLst>
        </cdr:cNvPr>
        <cdr:cNvSpPr txBox="1"/>
      </cdr:nvSpPr>
      <cdr:spPr>
        <a:xfrm xmlns:a="http://schemas.openxmlformats.org/drawingml/2006/main">
          <a:off x="1456240" y="4369972"/>
          <a:ext cx="2912537" cy="419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/>
            <a:t>Total = 6,214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641350</xdr:colOff>
      <xdr:row>13</xdr:row>
      <xdr:rowOff>88900</xdr:rowOff>
    </xdr:from>
    <xdr:to>
      <xdr:col>11</xdr:col>
      <xdr:colOff>25400</xdr:colOff>
      <xdr:row>44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1C6FF5-4C2C-E640-9D79-3BE1D9F4B1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635000</xdr:colOff>
      <xdr:row>52</xdr:row>
      <xdr:rowOff>95250</xdr:rowOff>
    </xdr:from>
    <xdr:to>
      <xdr:col>10</xdr:col>
      <xdr:colOff>800100</xdr:colOff>
      <xdr:row>82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722FF-3C7C-7040-9E5A-613EF61E7E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6350</xdr:colOff>
      <xdr:row>7</xdr:row>
      <xdr:rowOff>63500</xdr:rowOff>
    </xdr:from>
    <xdr:to>
      <xdr:col>24</xdr:col>
      <xdr:colOff>292100</xdr:colOff>
      <xdr:row>37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3CC0BF0-A387-2C40-BD10-6D6FF83479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BCF76-C9E2-8244-B37D-84B6878042FC}">
  <dimension ref="B1:C19"/>
  <sheetViews>
    <sheetView tabSelected="1" workbookViewId="0"/>
  </sheetViews>
  <sheetFormatPr defaultColWidth="10.796875" defaultRowHeight="15.6" x14ac:dyDescent="0.6"/>
  <cols>
    <col min="2" max="2" width="34" customWidth="1"/>
    <col min="3" max="3" width="36.5" customWidth="1"/>
  </cols>
  <sheetData>
    <row r="1" spans="2:3" x14ac:dyDescent="0.6">
      <c r="B1" s="128" t="s">
        <v>274</v>
      </c>
      <c r="C1" s="128" t="s">
        <v>275</v>
      </c>
    </row>
    <row r="3" spans="2:3" ht="66" customHeight="1" x14ac:dyDescent="0.6">
      <c r="B3" s="129" t="s">
        <v>254</v>
      </c>
      <c r="C3" s="130" t="s">
        <v>276</v>
      </c>
    </row>
    <row r="4" spans="2:3" ht="53.05" customHeight="1" x14ac:dyDescent="0.6">
      <c r="B4" s="129" t="s">
        <v>255</v>
      </c>
      <c r="C4" s="131" t="s">
        <v>277</v>
      </c>
    </row>
    <row r="5" spans="2:3" ht="27.6" x14ac:dyDescent="0.6">
      <c r="B5" s="129" t="s">
        <v>256</v>
      </c>
      <c r="C5" s="131" t="s">
        <v>278</v>
      </c>
    </row>
    <row r="6" spans="2:3" ht="27.6" x14ac:dyDescent="0.6">
      <c r="B6" s="129" t="s">
        <v>257</v>
      </c>
      <c r="C6" s="131" t="s">
        <v>279</v>
      </c>
    </row>
    <row r="7" spans="2:3" ht="27.6" x14ac:dyDescent="0.6">
      <c r="B7" s="129" t="s">
        <v>291</v>
      </c>
      <c r="C7" s="131" t="s">
        <v>293</v>
      </c>
    </row>
    <row r="8" spans="2:3" ht="41.4" x14ac:dyDescent="0.6">
      <c r="B8" s="129" t="s">
        <v>258</v>
      </c>
      <c r="C8" s="131" t="s">
        <v>280</v>
      </c>
    </row>
    <row r="9" spans="2:3" ht="27.6" x14ac:dyDescent="0.6">
      <c r="B9" s="129" t="s">
        <v>259</v>
      </c>
      <c r="C9" s="132" t="s">
        <v>281</v>
      </c>
    </row>
    <row r="10" spans="2:3" ht="41.4" x14ac:dyDescent="0.6">
      <c r="B10" s="129" t="s">
        <v>269</v>
      </c>
      <c r="C10" s="131" t="s">
        <v>282</v>
      </c>
    </row>
    <row r="11" spans="2:3" x14ac:dyDescent="0.6">
      <c r="B11" s="129" t="s">
        <v>260</v>
      </c>
      <c r="C11" s="132" t="s">
        <v>283</v>
      </c>
    </row>
    <row r="12" spans="2:3" ht="27.6" x14ac:dyDescent="0.6">
      <c r="B12" s="129" t="s">
        <v>261</v>
      </c>
      <c r="C12" s="131" t="s">
        <v>284</v>
      </c>
    </row>
    <row r="13" spans="2:3" ht="46.8" x14ac:dyDescent="0.6">
      <c r="B13" s="133" t="s">
        <v>262</v>
      </c>
      <c r="C13" s="131" t="s">
        <v>285</v>
      </c>
    </row>
    <row r="14" spans="2:3" ht="46.8" x14ac:dyDescent="0.6">
      <c r="B14" s="133" t="s">
        <v>300</v>
      </c>
      <c r="C14" s="131" t="s">
        <v>286</v>
      </c>
    </row>
    <row r="15" spans="2:3" ht="78" x14ac:dyDescent="0.6">
      <c r="B15" s="133" t="s">
        <v>263</v>
      </c>
      <c r="C15" s="131" t="s">
        <v>287</v>
      </c>
    </row>
    <row r="16" spans="2:3" ht="62.4" x14ac:dyDescent="0.6">
      <c r="B16" s="133" t="s">
        <v>273</v>
      </c>
      <c r="C16" s="131" t="s">
        <v>288</v>
      </c>
    </row>
    <row r="17" spans="2:3" ht="31.2" x14ac:dyDescent="0.6">
      <c r="B17" s="133" t="s">
        <v>264</v>
      </c>
      <c r="C17" s="131" t="s">
        <v>289</v>
      </c>
    </row>
    <row r="18" spans="2:3" ht="46.8" x14ac:dyDescent="0.6">
      <c r="B18" s="133" t="s">
        <v>266</v>
      </c>
      <c r="C18" s="131" t="s">
        <v>29</v>
      </c>
    </row>
    <row r="19" spans="2:3" ht="46.8" x14ac:dyDescent="0.6">
      <c r="B19" s="133" t="s">
        <v>267</v>
      </c>
      <c r="C19" s="131" t="s">
        <v>290</v>
      </c>
    </row>
  </sheetData>
  <hyperlinks>
    <hyperlink ref="C4" location="'Overview of 2017'!A1" display="Overview of 2017" xr:uid="{69DCC29F-343F-864F-B563-00301932DB3B}"/>
    <hyperlink ref="C5" location="'Industry Turnover'!A1" display="Industry Turnover" xr:uid="{3644CF3D-C162-1C4B-9FC7-FAA0E37CA1CC}"/>
    <hyperlink ref="C6" location="'Industry Employment'!A1" display="Industry Employment" xr:uid="{9D5E355B-83DD-544F-A87E-074E439913FA}"/>
    <hyperlink ref="C7" location="'Industry &amp; Sector annual data'!A1" display="Industry &amp; Sector annual data" xr:uid="{2A1ED200-A001-424C-8ED9-B9AE46201EB1}"/>
    <hyperlink ref="C8" location="'Top Segments'!A1" display="Top Segments" xr:uid="{184C46BD-3ECF-7143-9886-CA2D6420DD10}"/>
    <hyperlink ref="C9" location="Segments!A1" display="Segments" xr:uid="{7706BB67-A906-2C43-9797-F6401BE071B2}"/>
    <hyperlink ref="C10" location="'Industry by activity'!A1" display="Industry by activity" xr:uid="{A0FE0E2B-DE29-CF4A-9DB0-D401672D0E50}"/>
    <hyperlink ref="C11" location="SMEs!A1" display="SMEs" xr:uid="{ED3395AA-8AEB-584B-BEE4-8E3305CC56E5}"/>
    <hyperlink ref="C12" location="'Regions Summary'!A1" display="Regions Summary" xr:uid="{D74D00C2-7989-DB41-B01F-D3A0045615C3}"/>
    <hyperlink ref="C13" location="'Regions overview'!A1" display="Regions overview" xr:uid="{5C23B36C-4595-C345-BB1A-1B71373B1AFA}"/>
    <hyperlink ref="C14" location="'Regions Data'!A1" display="Regions Data" xr:uid="{9766499F-3026-E444-B0BF-3E5C7E17BACB}"/>
    <hyperlink ref="C15" location="'Regions Detail'!A1" display="Regions Detail" xr:uid="{FAF31C77-1962-1E4D-8D94-128732AA77B1}"/>
    <hyperlink ref="C16" location="'Biopharma segments'!A1" display="Biopharma segments" xr:uid="{12DB8910-7389-BB4C-9164-5142F5947D1E}"/>
    <hyperlink ref="C17" location="'Medtech segments turnover'!A1" display="Medtech segments turnover" xr:uid="{6010E76E-3B5B-264D-A158-1B41F2BD4DA2}"/>
    <hyperlink ref="C18" location="'Digital Health'!A1" display="Digital Health" xr:uid="{E0EE6742-19EE-014F-838B-CD6136A387E3}"/>
    <hyperlink ref="C19" location="'Service &amp; Supply'!A1" display="Service &amp; Supply" xr:uid="{EDDAABF5-050F-A94E-9C84-0F00BC1F9C50}"/>
    <hyperlink ref="C3" location="'Overview of 2009'!A1" display="Overview of 2009" xr:uid="{59C05BD3-D19C-D64F-B84F-F1F37DA3F50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5D963-0541-864B-9A18-79C7D58B095A}">
  <dimension ref="A1:K16"/>
  <sheetViews>
    <sheetView workbookViewId="0"/>
  </sheetViews>
  <sheetFormatPr defaultColWidth="10.796875" defaultRowHeight="15.6" x14ac:dyDescent="0.6"/>
  <cols>
    <col min="1" max="1" width="27.34765625" customWidth="1"/>
    <col min="3" max="3" width="27.6484375" customWidth="1"/>
  </cols>
  <sheetData>
    <row r="1" spans="1:11" ht="51" customHeight="1" x14ac:dyDescent="0.6">
      <c r="A1" s="57" t="s">
        <v>260</v>
      </c>
      <c r="B1" s="56" t="s">
        <v>112</v>
      </c>
    </row>
    <row r="3" spans="1:11" x14ac:dyDescent="0.6">
      <c r="D3" s="155" t="s">
        <v>181</v>
      </c>
      <c r="E3" s="155"/>
      <c r="F3" s="155" t="s">
        <v>182</v>
      </c>
      <c r="G3" s="155"/>
      <c r="H3" s="155" t="s">
        <v>183</v>
      </c>
      <c r="I3" s="155"/>
      <c r="J3" s="164"/>
    </row>
    <row r="4" spans="1:11" x14ac:dyDescent="0.6">
      <c r="D4" s="36">
        <v>2009</v>
      </c>
      <c r="E4" s="36">
        <v>2017</v>
      </c>
      <c r="F4" s="36">
        <v>2009</v>
      </c>
      <c r="G4" s="36">
        <v>2017</v>
      </c>
      <c r="H4" s="36">
        <v>2009</v>
      </c>
      <c r="I4" s="36">
        <v>2017</v>
      </c>
      <c r="J4" s="164"/>
    </row>
    <row r="5" spans="1:11" x14ac:dyDescent="0.6">
      <c r="C5" s="3" t="s">
        <v>9</v>
      </c>
      <c r="D5" s="5">
        <v>72154</v>
      </c>
      <c r="E5" s="5">
        <v>64539</v>
      </c>
      <c r="F5" s="36">
        <v>3713</v>
      </c>
      <c r="G5" s="114">
        <v>4940</v>
      </c>
      <c r="H5" s="38">
        <f>F5/D5</f>
        <v>5.1459378551431657E-2</v>
      </c>
      <c r="I5" s="38">
        <f>G5/E5</f>
        <v>7.6542865554161052E-2</v>
      </c>
      <c r="J5" s="81"/>
      <c r="K5" s="2"/>
    </row>
    <row r="6" spans="1:11" x14ac:dyDescent="0.6">
      <c r="C6" s="3" t="s">
        <v>106</v>
      </c>
      <c r="D6" s="5">
        <v>47467</v>
      </c>
      <c r="E6" s="5">
        <v>54029</v>
      </c>
      <c r="F6" s="114">
        <v>8661</v>
      </c>
      <c r="G6" s="114">
        <v>12784</v>
      </c>
      <c r="H6" s="38">
        <f t="shared" ref="H6:H8" si="0">F6/D6</f>
        <v>0.18246360629489961</v>
      </c>
      <c r="I6" s="38">
        <f t="shared" ref="I6:I8" si="1">G6/E6</f>
        <v>0.2366136704362472</v>
      </c>
      <c r="J6" s="81"/>
      <c r="K6" s="2"/>
    </row>
    <row r="7" spans="1:11" x14ac:dyDescent="0.6">
      <c r="C7" s="3" t="s">
        <v>11</v>
      </c>
      <c r="D7" s="5">
        <v>84717</v>
      </c>
      <c r="E7" s="5">
        <v>98956</v>
      </c>
      <c r="F7" s="114">
        <v>20188</v>
      </c>
      <c r="G7" s="114">
        <v>30229</v>
      </c>
      <c r="H7" s="38">
        <f t="shared" si="0"/>
        <v>0.23829927877521631</v>
      </c>
      <c r="I7" s="38">
        <f t="shared" si="1"/>
        <v>0.30547920287804681</v>
      </c>
      <c r="J7" s="81"/>
      <c r="K7" s="2"/>
    </row>
    <row r="8" spans="1:11" x14ac:dyDescent="0.6">
      <c r="C8" s="3" t="s">
        <v>12</v>
      </c>
      <c r="D8" s="5">
        <v>23517</v>
      </c>
      <c r="E8" s="5">
        <v>28246</v>
      </c>
      <c r="F8" s="114">
        <v>7359</v>
      </c>
      <c r="G8" s="114">
        <v>9225</v>
      </c>
      <c r="H8" s="38">
        <f t="shared" si="0"/>
        <v>0.31292256665390994</v>
      </c>
      <c r="I8" s="38">
        <f t="shared" si="1"/>
        <v>0.32659491609431424</v>
      </c>
      <c r="J8" s="81"/>
      <c r="K8" s="2"/>
    </row>
    <row r="9" spans="1:11" x14ac:dyDescent="0.6">
      <c r="C9" s="82" t="s">
        <v>121</v>
      </c>
      <c r="D9" s="5">
        <f>SUM(D5:D8)</f>
        <v>227855</v>
      </c>
      <c r="E9" s="5">
        <f t="shared" ref="E9:G9" si="2">SUM(E5:E8)</f>
        <v>245770</v>
      </c>
      <c r="F9" s="5">
        <f t="shared" si="2"/>
        <v>39921</v>
      </c>
      <c r="G9" s="5">
        <f t="shared" si="2"/>
        <v>57178</v>
      </c>
      <c r="H9" s="38">
        <f>F9/D9</f>
        <v>0.17520352855982971</v>
      </c>
      <c r="I9" s="38">
        <f>G9/E9</f>
        <v>0.23264841111608414</v>
      </c>
      <c r="J9" s="1"/>
      <c r="K9" s="2"/>
    </row>
    <row r="12" spans="1:11" x14ac:dyDescent="0.6">
      <c r="C12" t="s">
        <v>239</v>
      </c>
      <c r="D12" s="36">
        <v>2009</v>
      </c>
      <c r="E12" s="36">
        <v>2017</v>
      </c>
    </row>
    <row r="13" spans="1:11" x14ac:dyDescent="0.6">
      <c r="C13" s="3" t="s">
        <v>9</v>
      </c>
      <c r="D13" s="83">
        <v>5.1459378551431657E-2</v>
      </c>
      <c r="E13" s="83">
        <v>7.6542865554161052E-2</v>
      </c>
    </row>
    <row r="14" spans="1:11" x14ac:dyDescent="0.6">
      <c r="C14" s="3" t="s">
        <v>106</v>
      </c>
      <c r="D14" s="83">
        <v>0.18246360629489961</v>
      </c>
      <c r="E14" s="83">
        <v>0.2366136704362472</v>
      </c>
    </row>
    <row r="15" spans="1:11" x14ac:dyDescent="0.6">
      <c r="C15" s="3" t="s">
        <v>11</v>
      </c>
      <c r="D15" s="83">
        <v>0.23829927877521631</v>
      </c>
      <c r="E15" s="83">
        <v>0.30547920287804681</v>
      </c>
    </row>
    <row r="16" spans="1:11" x14ac:dyDescent="0.6">
      <c r="C16" s="3" t="s">
        <v>12</v>
      </c>
      <c r="D16" s="83">
        <v>0.31292256665390994</v>
      </c>
      <c r="E16" s="83">
        <v>0.32659491609431424</v>
      </c>
    </row>
  </sheetData>
  <mergeCells count="4">
    <mergeCell ref="D3:E3"/>
    <mergeCell ref="F3:G3"/>
    <mergeCell ref="H3:I3"/>
    <mergeCell ref="J3:J4"/>
  </mergeCells>
  <hyperlinks>
    <hyperlink ref="B1" location="Index!A1" display="Back to Index" xr:uid="{7ECD7475-0DB4-2643-8861-989DF38B1948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51969-EF67-1F4C-AB84-72146A143C58}">
  <dimension ref="A1:F15"/>
  <sheetViews>
    <sheetView workbookViewId="0"/>
  </sheetViews>
  <sheetFormatPr defaultColWidth="10.796875" defaultRowHeight="15.6" x14ac:dyDescent="0.6"/>
  <cols>
    <col min="1" max="1" width="23" customWidth="1"/>
    <col min="2" max="2" width="17.1484375" customWidth="1"/>
    <col min="3" max="4" width="22" customWidth="1"/>
    <col min="5" max="5" width="26.6484375" customWidth="1"/>
    <col min="6" max="6" width="64.6484375" customWidth="1"/>
  </cols>
  <sheetData>
    <row r="1" spans="1:6" ht="41.4" x14ac:dyDescent="0.6">
      <c r="A1" s="57" t="s">
        <v>261</v>
      </c>
      <c r="B1" s="56" t="s">
        <v>112</v>
      </c>
    </row>
    <row r="3" spans="1:6" ht="46.8" x14ac:dyDescent="0.6">
      <c r="B3" s="43" t="s">
        <v>126</v>
      </c>
      <c r="C3" s="43" t="s">
        <v>141</v>
      </c>
      <c r="D3" s="43" t="s">
        <v>142</v>
      </c>
      <c r="E3" s="43" t="s">
        <v>143</v>
      </c>
      <c r="F3" s="43" t="s">
        <v>144</v>
      </c>
    </row>
    <row r="4" spans="1:6" ht="51" customHeight="1" x14ac:dyDescent="0.6">
      <c r="B4" s="73" t="s">
        <v>88</v>
      </c>
      <c r="C4" s="76" t="s">
        <v>145</v>
      </c>
      <c r="D4" s="76" t="s">
        <v>146</v>
      </c>
      <c r="E4" s="43" t="s">
        <v>147</v>
      </c>
      <c r="F4" s="74" t="s">
        <v>148</v>
      </c>
    </row>
    <row r="5" spans="1:6" ht="64" customHeight="1" x14ac:dyDescent="0.6">
      <c r="B5" s="73" t="s">
        <v>89</v>
      </c>
      <c r="C5" s="76" t="s">
        <v>149</v>
      </c>
      <c r="D5" s="77" t="s">
        <v>150</v>
      </c>
      <c r="E5" s="43" t="s">
        <v>151</v>
      </c>
      <c r="F5" s="74" t="s">
        <v>152</v>
      </c>
    </row>
    <row r="6" spans="1:6" ht="51" customHeight="1" x14ac:dyDescent="0.6">
      <c r="B6" s="73" t="s">
        <v>90</v>
      </c>
      <c r="C6" s="78" t="s">
        <v>153</v>
      </c>
      <c r="D6" s="79" t="s">
        <v>154</v>
      </c>
      <c r="E6" s="43" t="s">
        <v>155</v>
      </c>
      <c r="F6" s="74" t="s">
        <v>220</v>
      </c>
    </row>
    <row r="7" spans="1:6" ht="51" customHeight="1" x14ac:dyDescent="0.6">
      <c r="B7" s="73" t="s">
        <v>91</v>
      </c>
      <c r="C7" s="77" t="s">
        <v>156</v>
      </c>
      <c r="D7" s="75" t="s">
        <v>157</v>
      </c>
      <c r="E7" s="43" t="s">
        <v>221</v>
      </c>
      <c r="F7" s="74" t="s">
        <v>224</v>
      </c>
    </row>
    <row r="8" spans="1:6" ht="51" customHeight="1" x14ac:dyDescent="0.6">
      <c r="B8" s="73" t="s">
        <v>92</v>
      </c>
      <c r="C8" s="80" t="s">
        <v>158</v>
      </c>
      <c r="D8" s="80" t="s">
        <v>270</v>
      </c>
      <c r="E8" s="43" t="s">
        <v>159</v>
      </c>
      <c r="F8" s="74" t="s">
        <v>271</v>
      </c>
    </row>
    <row r="9" spans="1:6" ht="65.05" customHeight="1" x14ac:dyDescent="0.6">
      <c r="B9" s="73" t="s">
        <v>93</v>
      </c>
      <c r="C9" s="79" t="s">
        <v>160</v>
      </c>
      <c r="D9" s="78" t="s">
        <v>161</v>
      </c>
      <c r="E9" s="43" t="s">
        <v>162</v>
      </c>
      <c r="F9" s="74" t="s">
        <v>222</v>
      </c>
    </row>
    <row r="10" spans="1:6" ht="51" customHeight="1" x14ac:dyDescent="0.6">
      <c r="B10" s="73" t="s">
        <v>94</v>
      </c>
      <c r="C10" s="79" t="s">
        <v>163</v>
      </c>
      <c r="D10" s="76" t="s">
        <v>164</v>
      </c>
      <c r="E10" s="43" t="s">
        <v>165</v>
      </c>
      <c r="F10" s="74" t="s">
        <v>166</v>
      </c>
    </row>
    <row r="11" spans="1:6" ht="61" customHeight="1" x14ac:dyDescent="0.6">
      <c r="B11" s="73" t="s">
        <v>95</v>
      </c>
      <c r="C11" s="80" t="s">
        <v>167</v>
      </c>
      <c r="D11" s="80" t="s">
        <v>168</v>
      </c>
      <c r="E11" s="43" t="s">
        <v>169</v>
      </c>
      <c r="F11" s="74" t="s">
        <v>272</v>
      </c>
    </row>
    <row r="12" spans="1:6" ht="51" customHeight="1" x14ac:dyDescent="0.6">
      <c r="B12" s="73" t="s">
        <v>96</v>
      </c>
      <c r="C12" s="77" t="s">
        <v>156</v>
      </c>
      <c r="D12" s="75" t="s">
        <v>170</v>
      </c>
      <c r="E12" s="43" t="s">
        <v>223</v>
      </c>
      <c r="F12" s="74" t="s">
        <v>171</v>
      </c>
    </row>
    <row r="13" spans="1:6" ht="51" customHeight="1" x14ac:dyDescent="0.6">
      <c r="B13" s="73" t="s">
        <v>97</v>
      </c>
      <c r="C13" s="78" t="s">
        <v>172</v>
      </c>
      <c r="D13" s="79" t="s">
        <v>173</v>
      </c>
      <c r="E13" s="43" t="s">
        <v>174</v>
      </c>
      <c r="F13" s="74" t="s">
        <v>175</v>
      </c>
    </row>
    <row r="14" spans="1:6" ht="51" customHeight="1" x14ac:dyDescent="0.6">
      <c r="B14" s="73" t="s">
        <v>98</v>
      </c>
      <c r="C14" s="77" t="s">
        <v>156</v>
      </c>
      <c r="D14" s="77" t="s">
        <v>176</v>
      </c>
      <c r="E14" s="43" t="s">
        <v>223</v>
      </c>
      <c r="F14" s="74" t="s">
        <v>177</v>
      </c>
    </row>
    <row r="15" spans="1:6" ht="51" customHeight="1" x14ac:dyDescent="0.6">
      <c r="B15" s="73" t="s">
        <v>99</v>
      </c>
      <c r="C15" s="76" t="s">
        <v>178</v>
      </c>
      <c r="D15" s="78" t="s">
        <v>179</v>
      </c>
      <c r="E15" s="43" t="s">
        <v>225</v>
      </c>
      <c r="F15" s="74" t="s">
        <v>180</v>
      </c>
    </row>
  </sheetData>
  <hyperlinks>
    <hyperlink ref="B1" location="Index!A1" display="Back to Index" xr:uid="{0B1DCD0F-F467-0A4A-AB93-25A9B7E91B7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25E9-4DFD-7443-AF3E-28D6696D6B6C}">
  <dimension ref="A1:Q105"/>
  <sheetViews>
    <sheetView workbookViewId="0"/>
  </sheetViews>
  <sheetFormatPr defaultColWidth="10.796875" defaultRowHeight="15.6" x14ac:dyDescent="0.6"/>
  <cols>
    <col min="1" max="1" width="35.1484375" customWidth="1"/>
    <col min="2" max="2" width="23" bestFit="1" customWidth="1"/>
    <col min="3" max="3" width="12.5" customWidth="1"/>
    <col min="4" max="4" width="14.5" customWidth="1"/>
    <col min="6" max="6" width="15.5" customWidth="1"/>
    <col min="7" max="7" width="12.6484375" customWidth="1"/>
    <col min="8" max="8" width="12.84765625" customWidth="1"/>
    <col min="9" max="9" width="18.34765625" customWidth="1"/>
    <col min="11" max="11" width="32.84765625" customWidth="1"/>
    <col min="15" max="15" width="14.1484375" bestFit="1" customWidth="1"/>
    <col min="16" max="16" width="21.1484375" customWidth="1"/>
    <col min="17" max="17" width="23.1484375" customWidth="1"/>
  </cols>
  <sheetData>
    <row r="1" spans="1:17" ht="73" customHeight="1" x14ac:dyDescent="0.6">
      <c r="A1" s="127" t="s">
        <v>262</v>
      </c>
      <c r="B1" s="126" t="s">
        <v>112</v>
      </c>
      <c r="C1" s="125"/>
      <c r="D1" s="124"/>
    </row>
    <row r="2" spans="1:17" x14ac:dyDescent="0.6">
      <c r="A2" s="125"/>
      <c r="B2" s="125"/>
      <c r="C2" s="125"/>
      <c r="D2" s="125"/>
    </row>
    <row r="4" spans="1:17" ht="48" customHeight="1" x14ac:dyDescent="0.6">
      <c r="B4" s="45" t="s">
        <v>101</v>
      </c>
      <c r="C4" s="41" t="s">
        <v>9</v>
      </c>
      <c r="D4" s="42" t="s">
        <v>106</v>
      </c>
      <c r="E4" s="41" t="s">
        <v>11</v>
      </c>
      <c r="F4" s="43" t="s">
        <v>12</v>
      </c>
      <c r="G4" s="43" t="s">
        <v>100</v>
      </c>
      <c r="K4" s="45" t="s">
        <v>103</v>
      </c>
      <c r="L4" s="46" t="s">
        <v>102</v>
      </c>
      <c r="P4" s="43" t="s">
        <v>119</v>
      </c>
      <c r="Q4" s="43" t="s">
        <v>120</v>
      </c>
    </row>
    <row r="5" spans="1:17" x14ac:dyDescent="0.6">
      <c r="B5" s="44" t="s">
        <v>93</v>
      </c>
      <c r="C5" s="36">
        <v>3715</v>
      </c>
      <c r="D5" s="36">
        <v>1322</v>
      </c>
      <c r="E5" s="36">
        <v>1235</v>
      </c>
      <c r="F5" s="36">
        <v>-28</v>
      </c>
      <c r="G5" s="36">
        <v>6244</v>
      </c>
      <c r="H5" s="40"/>
      <c r="I5" s="40"/>
      <c r="J5" s="40"/>
      <c r="K5" s="44" t="s">
        <v>116</v>
      </c>
      <c r="L5" s="47">
        <v>1.091740470811212E-3</v>
      </c>
      <c r="O5" s="44" t="s">
        <v>114</v>
      </c>
      <c r="P5" s="37">
        <v>79650.430116812</v>
      </c>
      <c r="Q5" s="37">
        <v>1515</v>
      </c>
    </row>
    <row r="6" spans="1:17" x14ac:dyDescent="0.6">
      <c r="B6" s="44" t="s">
        <v>94</v>
      </c>
      <c r="C6" s="36">
        <v>1057</v>
      </c>
      <c r="D6" s="36">
        <v>1239</v>
      </c>
      <c r="E6" s="36">
        <v>1757</v>
      </c>
      <c r="F6" s="36">
        <v>830</v>
      </c>
      <c r="G6" s="36">
        <v>4883</v>
      </c>
      <c r="H6" s="40"/>
      <c r="I6" s="40"/>
      <c r="J6" s="40"/>
      <c r="K6" s="44" t="s">
        <v>97</v>
      </c>
      <c r="L6" s="47">
        <v>1.0680251505149245E-3</v>
      </c>
      <c r="O6" s="44" t="s">
        <v>115</v>
      </c>
      <c r="P6" s="37">
        <v>245476.13267157506</v>
      </c>
      <c r="Q6" s="37">
        <v>1598</v>
      </c>
    </row>
    <row r="7" spans="1:17" x14ac:dyDescent="0.6">
      <c r="B7" s="44" t="s">
        <v>90</v>
      </c>
      <c r="C7" s="36">
        <v>208</v>
      </c>
      <c r="D7" s="36">
        <v>-528</v>
      </c>
      <c r="E7" s="36">
        <v>3823</v>
      </c>
      <c r="F7" s="36">
        <v>227</v>
      </c>
      <c r="G7" s="36">
        <v>3730</v>
      </c>
      <c r="H7" s="40"/>
      <c r="I7" s="40"/>
      <c r="J7" s="40"/>
      <c r="K7" s="44" t="s">
        <v>118</v>
      </c>
      <c r="L7" s="47">
        <v>1.0104098479603099E-3</v>
      </c>
      <c r="O7" s="44" t="s">
        <v>116</v>
      </c>
      <c r="P7" s="37">
        <v>159922.44999342039</v>
      </c>
      <c r="Q7" s="37">
        <v>3730</v>
      </c>
    </row>
    <row r="8" spans="1:17" x14ac:dyDescent="0.6">
      <c r="B8" s="44" t="s">
        <v>97</v>
      </c>
      <c r="C8" s="36">
        <v>-48</v>
      </c>
      <c r="D8" s="36">
        <v>519</v>
      </c>
      <c r="E8" s="36">
        <v>1274</v>
      </c>
      <c r="F8" s="36">
        <v>535</v>
      </c>
      <c r="G8" s="36">
        <v>2280</v>
      </c>
      <c r="H8" s="40"/>
      <c r="I8" s="40"/>
      <c r="J8" s="40"/>
      <c r="K8" s="44" t="s">
        <v>117</v>
      </c>
      <c r="L8" s="47">
        <v>9.1295653120629545E-4</v>
      </c>
      <c r="O8" s="44" t="s">
        <v>91</v>
      </c>
      <c r="P8" s="37">
        <v>142904.7764831339</v>
      </c>
      <c r="Q8" s="37">
        <v>112</v>
      </c>
    </row>
    <row r="9" spans="1:17" x14ac:dyDescent="0.6">
      <c r="B9" s="44" t="s">
        <v>89</v>
      </c>
      <c r="C9" s="36">
        <v>-2028</v>
      </c>
      <c r="D9" s="36">
        <v>311</v>
      </c>
      <c r="E9" s="36">
        <v>2359</v>
      </c>
      <c r="F9" s="36">
        <v>956</v>
      </c>
      <c r="G9" s="36">
        <v>1598</v>
      </c>
      <c r="H9" s="40"/>
      <c r="I9" s="40"/>
      <c r="J9" s="40"/>
      <c r="K9" s="44" t="s">
        <v>114</v>
      </c>
      <c r="L9" s="47">
        <v>9.0384200240493148E-4</v>
      </c>
      <c r="O9" s="44" t="s">
        <v>92</v>
      </c>
      <c r="P9" s="37">
        <v>201712.77996961307</v>
      </c>
      <c r="Q9" s="37">
        <v>-2307</v>
      </c>
    </row>
    <row r="10" spans="1:17" x14ac:dyDescent="0.6">
      <c r="B10" s="44" t="s">
        <v>88</v>
      </c>
      <c r="C10" s="36">
        <v>47</v>
      </c>
      <c r="D10" s="36">
        <v>94</v>
      </c>
      <c r="E10" s="36">
        <v>299</v>
      </c>
      <c r="F10" s="36">
        <v>1075</v>
      </c>
      <c r="G10" s="36">
        <v>1515</v>
      </c>
      <c r="H10" s="40"/>
      <c r="I10" s="40"/>
      <c r="J10" s="40"/>
      <c r="K10" s="44" t="s">
        <v>94</v>
      </c>
      <c r="L10" s="47">
        <v>7.343268680716844E-5</v>
      </c>
      <c r="O10" s="44" t="s">
        <v>117</v>
      </c>
      <c r="P10" s="37">
        <v>288187.62401127489</v>
      </c>
      <c r="Q10" s="37">
        <v>6244</v>
      </c>
    </row>
    <row r="11" spans="1:17" x14ac:dyDescent="0.6">
      <c r="B11" s="44" t="s">
        <v>99</v>
      </c>
      <c r="C11" s="36">
        <v>-901</v>
      </c>
      <c r="D11" s="36">
        <v>1329</v>
      </c>
      <c r="E11" s="36">
        <v>474</v>
      </c>
      <c r="F11" s="36">
        <v>326</v>
      </c>
      <c r="G11" s="36">
        <v>1228</v>
      </c>
      <c r="H11" s="40"/>
      <c r="I11" s="40"/>
      <c r="J11" s="40"/>
      <c r="K11" s="44" t="s">
        <v>115</v>
      </c>
      <c r="L11" s="47">
        <v>-7.7583432176638219E-5</v>
      </c>
      <c r="O11" s="44" t="s">
        <v>94</v>
      </c>
      <c r="P11" s="37">
        <v>894439.85380507819</v>
      </c>
      <c r="Q11" s="37">
        <v>4883</v>
      </c>
    </row>
    <row r="12" spans="1:17" x14ac:dyDescent="0.6">
      <c r="B12" s="44" t="s">
        <v>98</v>
      </c>
      <c r="C12" s="36">
        <v>46</v>
      </c>
      <c r="D12" s="36">
        <v>805</v>
      </c>
      <c r="E12" s="36">
        <v>-606</v>
      </c>
      <c r="F12" s="36">
        <v>-115</v>
      </c>
      <c r="G12" s="36">
        <v>130</v>
      </c>
      <c r="H12" s="40"/>
      <c r="I12" s="40"/>
      <c r="J12" s="40"/>
      <c r="K12" s="44" t="s">
        <v>98</v>
      </c>
      <c r="L12" s="47">
        <v>-2.697285312350424E-4</v>
      </c>
      <c r="O12" s="44" t="s">
        <v>95</v>
      </c>
      <c r="P12" s="37">
        <v>459223.94065160304</v>
      </c>
      <c r="Q12" s="37">
        <v>-1380</v>
      </c>
    </row>
    <row r="13" spans="1:17" x14ac:dyDescent="0.6">
      <c r="B13" s="44" t="s">
        <v>91</v>
      </c>
      <c r="C13" s="36">
        <v>-1798</v>
      </c>
      <c r="D13" s="36">
        <v>403</v>
      </c>
      <c r="E13" s="36">
        <v>1529</v>
      </c>
      <c r="F13" s="36">
        <v>-22</v>
      </c>
      <c r="G13" s="36">
        <v>112</v>
      </c>
      <c r="H13" s="40"/>
      <c r="I13" s="40"/>
      <c r="J13" s="40"/>
      <c r="K13" s="44" t="s">
        <v>91</v>
      </c>
      <c r="L13" s="47">
        <v>-3.850294624813946E-4</v>
      </c>
      <c r="O13" s="44" t="s">
        <v>96</v>
      </c>
      <c r="P13" s="37">
        <v>272036.28840633109</v>
      </c>
      <c r="Q13" s="37">
        <v>-130</v>
      </c>
    </row>
    <row r="14" spans="1:17" x14ac:dyDescent="0.6">
      <c r="B14" s="44" t="s">
        <v>96</v>
      </c>
      <c r="C14" s="36">
        <v>-187</v>
      </c>
      <c r="D14" s="36">
        <v>1172</v>
      </c>
      <c r="E14" s="36">
        <v>-930</v>
      </c>
      <c r="F14" s="36">
        <v>-185</v>
      </c>
      <c r="G14" s="36">
        <v>-130</v>
      </c>
      <c r="H14" s="40"/>
      <c r="I14" s="40"/>
      <c r="J14" s="40"/>
      <c r="K14" s="44" t="s">
        <v>96</v>
      </c>
      <c r="L14" s="47">
        <v>-4.5043082810589065E-4</v>
      </c>
      <c r="O14" s="44" t="s">
        <v>97</v>
      </c>
      <c r="P14" s="37">
        <v>107512.15807981882</v>
      </c>
      <c r="Q14" s="37">
        <v>2280</v>
      </c>
    </row>
    <row r="15" spans="1:17" x14ac:dyDescent="0.6">
      <c r="B15" s="44" t="s">
        <v>95</v>
      </c>
      <c r="C15" s="36">
        <v>-7414</v>
      </c>
      <c r="D15" s="36">
        <v>193</v>
      </c>
      <c r="E15" s="36">
        <v>4095</v>
      </c>
      <c r="F15" s="36">
        <v>1746</v>
      </c>
      <c r="G15" s="36">
        <v>-1380</v>
      </c>
      <c r="H15" s="40"/>
      <c r="I15" s="40"/>
      <c r="J15" s="40"/>
      <c r="K15" s="44" t="s">
        <v>92</v>
      </c>
      <c r="L15" s="47">
        <v>-1.425591465467572E-3</v>
      </c>
      <c r="O15" s="44" t="s">
        <v>98</v>
      </c>
      <c r="P15" s="37">
        <v>134175.43143320503</v>
      </c>
      <c r="Q15" s="37">
        <v>130</v>
      </c>
    </row>
    <row r="16" spans="1:17" x14ac:dyDescent="0.6">
      <c r="B16" s="44" t="s">
        <v>92</v>
      </c>
      <c r="C16" s="36">
        <v>-322</v>
      </c>
      <c r="D16" s="36">
        <v>-298</v>
      </c>
      <c r="E16" s="36">
        <v>-1071</v>
      </c>
      <c r="F16" s="36">
        <v>-616</v>
      </c>
      <c r="G16" s="36">
        <v>-2307</v>
      </c>
      <c r="H16" s="40"/>
      <c r="I16" s="40"/>
      <c r="J16" s="40"/>
      <c r="K16" s="44" t="s">
        <v>95</v>
      </c>
      <c r="L16" s="47">
        <v>-1.6642628126482886E-3</v>
      </c>
      <c r="O16" s="44" t="s">
        <v>118</v>
      </c>
      <c r="P16" s="37">
        <v>59619.739814116154</v>
      </c>
      <c r="Q16" s="37">
        <v>1228</v>
      </c>
    </row>
    <row r="17" spans="3:17" x14ac:dyDescent="0.6">
      <c r="C17">
        <f>C8+C9+C11+C13+C14+C15+C16</f>
        <v>-12698</v>
      </c>
      <c r="D17">
        <f>D16+D7</f>
        <v>-826</v>
      </c>
      <c r="E17">
        <f>E16+E12</f>
        <v>-1677</v>
      </c>
      <c r="F17">
        <f>F16+F14+F13+F12+F5</f>
        <v>-966</v>
      </c>
      <c r="G17">
        <f>SUM(C17:F17)</f>
        <v>-16167</v>
      </c>
      <c r="H17" s="10">
        <f>C17/G17</f>
        <v>0.78542710459578158</v>
      </c>
      <c r="O17" s="115" t="s">
        <v>121</v>
      </c>
      <c r="P17" s="60">
        <f>SUM(P5:P16)</f>
        <v>3044861.6054359814</v>
      </c>
      <c r="Q17" s="60">
        <f>SUM(Q5:Q16)</f>
        <v>17903</v>
      </c>
    </row>
    <row r="18" spans="3:17" x14ac:dyDescent="0.6">
      <c r="O18" s="115" t="s">
        <v>122</v>
      </c>
      <c r="P18" s="2">
        <v>0.10462847200170572</v>
      </c>
      <c r="Q18" s="10">
        <v>7.8573622997586134E-2</v>
      </c>
    </row>
    <row r="19" spans="3:17" x14ac:dyDescent="0.6">
      <c r="C19" s="10"/>
    </row>
    <row r="48" spans="2:4" ht="62.4" x14ac:dyDescent="0.6">
      <c r="B48" s="45" t="s">
        <v>101</v>
      </c>
      <c r="C48" s="43" t="s">
        <v>207</v>
      </c>
      <c r="D48" s="43" t="s">
        <v>206</v>
      </c>
    </row>
    <row r="49" spans="2:4" x14ac:dyDescent="0.6">
      <c r="B49" s="61" t="s">
        <v>93</v>
      </c>
      <c r="C49" s="36">
        <v>6244</v>
      </c>
      <c r="D49" s="87">
        <v>0.1882934772775248</v>
      </c>
    </row>
    <row r="50" spans="2:4" x14ac:dyDescent="0.6">
      <c r="B50" s="61" t="s">
        <v>94</v>
      </c>
      <c r="C50" s="36">
        <v>4883</v>
      </c>
      <c r="D50" s="87">
        <v>0.25464121818940344</v>
      </c>
    </row>
    <row r="51" spans="2:4" x14ac:dyDescent="0.6">
      <c r="B51" s="61" t="s">
        <v>90</v>
      </c>
      <c r="C51" s="36">
        <v>3730</v>
      </c>
      <c r="D51" s="87">
        <v>0.26096690687749247</v>
      </c>
    </row>
    <row r="52" spans="2:4" x14ac:dyDescent="0.6">
      <c r="B52" s="61" t="s">
        <v>97</v>
      </c>
      <c r="C52" s="36">
        <v>2280</v>
      </c>
      <c r="D52" s="87">
        <v>0.24712768263602861</v>
      </c>
    </row>
    <row r="53" spans="2:4" x14ac:dyDescent="0.6">
      <c r="B53" s="61" t="s">
        <v>89</v>
      </c>
      <c r="C53" s="36">
        <v>1598</v>
      </c>
      <c r="D53" s="87">
        <v>6.6867520294585314E-2</v>
      </c>
    </row>
    <row r="54" spans="2:4" x14ac:dyDescent="0.6">
      <c r="B54" s="61" t="s">
        <v>88</v>
      </c>
      <c r="C54" s="36">
        <v>1515</v>
      </c>
      <c r="D54" s="87">
        <v>0.25625845737483083</v>
      </c>
    </row>
    <row r="55" spans="2:4" x14ac:dyDescent="0.6">
      <c r="B55" s="61" t="s">
        <v>99</v>
      </c>
      <c r="C55" s="36">
        <v>1228</v>
      </c>
      <c r="D55" s="87">
        <v>0.2455017992802879</v>
      </c>
    </row>
    <row r="56" spans="2:4" x14ac:dyDescent="0.6">
      <c r="B56" s="61" t="s">
        <v>98</v>
      </c>
      <c r="C56" s="36">
        <v>130</v>
      </c>
      <c r="D56" s="87">
        <v>8.3136151435697376E-3</v>
      </c>
    </row>
    <row r="57" spans="2:4" x14ac:dyDescent="0.6">
      <c r="B57" s="61" t="s">
        <v>91</v>
      </c>
      <c r="C57" s="36">
        <v>112</v>
      </c>
      <c r="D57" s="87">
        <v>7.5716603569497025E-3</v>
      </c>
    </row>
    <row r="58" spans="2:4" x14ac:dyDescent="0.6">
      <c r="B58" s="61" t="s">
        <v>96</v>
      </c>
      <c r="C58" s="36">
        <v>-130</v>
      </c>
      <c r="D58" s="87">
        <v>-1.275009807767752E-2</v>
      </c>
    </row>
    <row r="59" spans="2:4" x14ac:dyDescent="0.6">
      <c r="B59" s="61" t="s">
        <v>95</v>
      </c>
      <c r="C59" s="36">
        <v>-1380</v>
      </c>
      <c r="D59" s="87">
        <v>-2.3852735286492094E-2</v>
      </c>
    </row>
    <row r="60" spans="2:4" x14ac:dyDescent="0.6">
      <c r="B60" s="61" t="s">
        <v>92</v>
      </c>
      <c r="C60" s="36">
        <v>-2307</v>
      </c>
      <c r="D60" s="87">
        <v>-0.12335579082451074</v>
      </c>
    </row>
    <row r="92" spans="2:10" ht="46.8" x14ac:dyDescent="0.6">
      <c r="B92" s="45" t="s">
        <v>208</v>
      </c>
      <c r="C92" s="41" t="s">
        <v>9</v>
      </c>
      <c r="D92" s="42" t="s">
        <v>106</v>
      </c>
      <c r="E92" s="41" t="s">
        <v>11</v>
      </c>
      <c r="F92" s="43" t="s">
        <v>12</v>
      </c>
      <c r="G92" s="43" t="s">
        <v>100</v>
      </c>
      <c r="I92" s="45"/>
      <c r="J92" s="88"/>
    </row>
    <row r="93" spans="2:10" x14ac:dyDescent="0.6">
      <c r="B93" s="61" t="s">
        <v>94</v>
      </c>
      <c r="C93" s="36">
        <v>49</v>
      </c>
      <c r="D93" s="36">
        <v>55</v>
      </c>
      <c r="E93" s="36">
        <v>118</v>
      </c>
      <c r="F93" s="36">
        <v>25</v>
      </c>
      <c r="G93" s="36">
        <v>247</v>
      </c>
    </row>
    <row r="94" spans="2:10" x14ac:dyDescent="0.6">
      <c r="B94" s="61" t="s">
        <v>89</v>
      </c>
      <c r="C94" s="36">
        <v>14</v>
      </c>
      <c r="D94" s="36">
        <v>49</v>
      </c>
      <c r="E94" s="36">
        <v>17</v>
      </c>
      <c r="F94" s="36">
        <v>0</v>
      </c>
      <c r="G94" s="36">
        <v>80</v>
      </c>
    </row>
    <row r="95" spans="2:10" x14ac:dyDescent="0.6">
      <c r="B95" s="61" t="s">
        <v>95</v>
      </c>
      <c r="C95" s="36">
        <v>17</v>
      </c>
      <c r="D95" s="36">
        <v>43</v>
      </c>
      <c r="E95" s="36">
        <v>13</v>
      </c>
      <c r="F95" s="36">
        <v>-2</v>
      </c>
      <c r="G95" s="36">
        <v>71</v>
      </c>
    </row>
    <row r="96" spans="2:10" x14ac:dyDescent="0.6">
      <c r="B96" s="61" t="s">
        <v>93</v>
      </c>
      <c r="C96" s="36">
        <v>20</v>
      </c>
      <c r="D96" s="36">
        <v>30</v>
      </c>
      <c r="E96" s="36">
        <v>-16</v>
      </c>
      <c r="F96" s="36">
        <v>-7</v>
      </c>
      <c r="G96" s="36">
        <v>27</v>
      </c>
    </row>
    <row r="97" spans="2:7" x14ac:dyDescent="0.6">
      <c r="B97" s="61" t="s">
        <v>91</v>
      </c>
      <c r="C97" s="36">
        <v>4</v>
      </c>
      <c r="D97" s="36">
        <v>22</v>
      </c>
      <c r="E97" s="36">
        <v>-19</v>
      </c>
      <c r="F97" s="36">
        <v>17</v>
      </c>
      <c r="G97" s="36">
        <v>24</v>
      </c>
    </row>
    <row r="98" spans="2:7" x14ac:dyDescent="0.6">
      <c r="B98" s="61" t="s">
        <v>99</v>
      </c>
      <c r="C98" s="36">
        <v>-4</v>
      </c>
      <c r="D98" s="36">
        <v>10</v>
      </c>
      <c r="E98" s="36">
        <v>4</v>
      </c>
      <c r="F98" s="36">
        <v>1</v>
      </c>
      <c r="G98" s="36">
        <v>11</v>
      </c>
    </row>
    <row r="99" spans="2:7" x14ac:dyDescent="0.6">
      <c r="B99" s="61" t="s">
        <v>98</v>
      </c>
      <c r="C99" s="36">
        <v>7</v>
      </c>
      <c r="D99" s="36">
        <v>15</v>
      </c>
      <c r="E99" s="36">
        <v>-8</v>
      </c>
      <c r="F99" s="36">
        <v>-6</v>
      </c>
      <c r="G99" s="36">
        <v>8</v>
      </c>
    </row>
    <row r="100" spans="2:7" x14ac:dyDescent="0.6">
      <c r="B100" s="61" t="s">
        <v>88</v>
      </c>
      <c r="C100" s="36">
        <v>-1</v>
      </c>
      <c r="D100" s="36">
        <v>7</v>
      </c>
      <c r="E100" s="36">
        <v>-15</v>
      </c>
      <c r="F100" s="36">
        <v>2</v>
      </c>
      <c r="G100" s="36">
        <v>-7</v>
      </c>
    </row>
    <row r="101" spans="2:7" x14ac:dyDescent="0.6">
      <c r="B101" s="61" t="s">
        <v>97</v>
      </c>
      <c r="C101" s="36">
        <v>-10</v>
      </c>
      <c r="D101" s="36">
        <v>3</v>
      </c>
      <c r="E101" s="36">
        <v>-18</v>
      </c>
      <c r="F101" s="36">
        <v>5</v>
      </c>
      <c r="G101" s="36">
        <v>-20</v>
      </c>
    </row>
    <row r="102" spans="2:7" x14ac:dyDescent="0.6">
      <c r="B102" s="61" t="s">
        <v>96</v>
      </c>
      <c r="C102" s="36">
        <v>-2</v>
      </c>
      <c r="D102" s="36">
        <v>8</v>
      </c>
      <c r="E102" s="36">
        <v>-30</v>
      </c>
      <c r="F102" s="36">
        <v>-2</v>
      </c>
      <c r="G102" s="36">
        <v>-26</v>
      </c>
    </row>
    <row r="103" spans="2:7" x14ac:dyDescent="0.6">
      <c r="B103" s="61" t="s">
        <v>90</v>
      </c>
      <c r="C103" s="36">
        <v>-5</v>
      </c>
      <c r="D103" s="36">
        <v>1</v>
      </c>
      <c r="E103" s="36">
        <v>-28</v>
      </c>
      <c r="F103" s="36">
        <v>2</v>
      </c>
      <c r="G103" s="36">
        <v>-30</v>
      </c>
    </row>
    <row r="104" spans="2:7" x14ac:dyDescent="0.6">
      <c r="B104" s="61" t="s">
        <v>92</v>
      </c>
      <c r="C104" s="36">
        <v>-4</v>
      </c>
      <c r="D104" s="36">
        <v>6</v>
      </c>
      <c r="E104" s="36">
        <v>-85</v>
      </c>
      <c r="F104" s="36">
        <v>12</v>
      </c>
      <c r="G104" s="36">
        <v>-71</v>
      </c>
    </row>
    <row r="105" spans="2:7" x14ac:dyDescent="0.6">
      <c r="F105" t="s">
        <v>100</v>
      </c>
      <c r="G105">
        <f>SUM(G93:G104)</f>
        <v>314</v>
      </c>
    </row>
  </sheetData>
  <sheetProtection selectLockedCells="1" selectUnlockedCells="1"/>
  <sortState ref="B93:G104">
    <sortCondition descending="1" ref="G93:G104"/>
  </sortState>
  <conditionalFormatting sqref="C5:G16">
    <cfRule type="cellIs" dxfId="75" priority="1" operator="lessThan">
      <formula>0</formula>
    </cfRule>
    <cfRule type="cellIs" dxfId="74" priority="2" operator="greaterThan">
      <formula>0</formula>
    </cfRule>
  </conditionalFormatting>
  <hyperlinks>
    <hyperlink ref="B1" location="Index!A1" display="Back to Index" xr:uid="{94A2ED19-88C3-F44E-8470-8DB17D6D9D9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4AE72-4C19-494A-BD00-7C8002858257}">
  <dimension ref="A1:Q115"/>
  <sheetViews>
    <sheetView workbookViewId="0"/>
  </sheetViews>
  <sheetFormatPr defaultColWidth="10.796875" defaultRowHeight="15.6" x14ac:dyDescent="0.6"/>
  <cols>
    <col min="1" max="1" width="26.1484375" customWidth="1"/>
    <col min="2" max="2" width="23" bestFit="1" customWidth="1"/>
    <col min="13" max="13" width="25.1484375" customWidth="1"/>
    <col min="16" max="16" width="11.84765625" bestFit="1" customWidth="1"/>
  </cols>
  <sheetData>
    <row r="1" spans="1:17" ht="94" customHeight="1" x14ac:dyDescent="0.6">
      <c r="A1" s="127" t="s">
        <v>300</v>
      </c>
      <c r="B1" s="126" t="s">
        <v>112</v>
      </c>
    </row>
    <row r="3" spans="1:17" x14ac:dyDescent="0.6">
      <c r="B3" t="s">
        <v>247</v>
      </c>
    </row>
    <row r="4" spans="1:17" x14ac:dyDescent="0.6">
      <c r="C4" s="155" t="s">
        <v>10</v>
      </c>
      <c r="D4" s="155"/>
      <c r="E4" s="155"/>
      <c r="F4" s="155"/>
      <c r="G4" s="155"/>
      <c r="H4" s="155"/>
      <c r="I4" s="155"/>
      <c r="J4" s="155"/>
      <c r="K4" s="155"/>
      <c r="N4" s="155" t="s">
        <v>21</v>
      </c>
      <c r="O4" s="155"/>
      <c r="P4" s="155" t="s">
        <v>237</v>
      </c>
      <c r="Q4" s="155"/>
    </row>
    <row r="5" spans="1:17" x14ac:dyDescent="0.6">
      <c r="B5" t="s">
        <v>126</v>
      </c>
      <c r="C5" s="120">
        <v>2009</v>
      </c>
      <c r="D5" s="120">
        <v>2010</v>
      </c>
      <c r="E5" s="120">
        <v>2011</v>
      </c>
      <c r="F5" s="120">
        <v>2012</v>
      </c>
      <c r="G5" s="120">
        <v>2013</v>
      </c>
      <c r="H5" s="120">
        <v>2014</v>
      </c>
      <c r="I5" s="120">
        <v>2015</v>
      </c>
      <c r="J5" s="120">
        <v>2016</v>
      </c>
      <c r="K5" s="120">
        <v>2017</v>
      </c>
      <c r="N5" s="144">
        <v>2009</v>
      </c>
      <c r="O5" s="144">
        <v>2017</v>
      </c>
      <c r="P5" s="113" t="s">
        <v>236</v>
      </c>
      <c r="Q5" s="138" t="s">
        <v>238</v>
      </c>
    </row>
    <row r="6" spans="1:17" x14ac:dyDescent="0.6">
      <c r="B6" s="37" t="s">
        <v>95</v>
      </c>
      <c r="C6" s="37">
        <v>57855</v>
      </c>
      <c r="D6" s="37">
        <v>59746</v>
      </c>
      <c r="E6" s="37">
        <v>58948</v>
      </c>
      <c r="F6" s="37">
        <v>56846</v>
      </c>
      <c r="G6" s="37">
        <v>56869</v>
      </c>
      <c r="H6" s="37">
        <v>54317</v>
      </c>
      <c r="I6" s="37">
        <v>56244</v>
      </c>
      <c r="J6" s="37">
        <v>56932</v>
      </c>
      <c r="K6" s="37">
        <v>56475</v>
      </c>
      <c r="L6" s="60"/>
      <c r="M6" t="s">
        <v>297</v>
      </c>
      <c r="N6" s="99">
        <f>C9+C6+C7</f>
        <v>110192</v>
      </c>
      <c r="O6" s="99">
        <f>K9+K6+K7</f>
        <v>119939</v>
      </c>
      <c r="P6" s="99">
        <f>O6-N6</f>
        <v>9747</v>
      </c>
      <c r="Q6" s="38">
        <f>P6/N6</f>
        <v>8.8454697255699141E-2</v>
      </c>
    </row>
    <row r="7" spans="1:17" x14ac:dyDescent="0.6">
      <c r="B7" s="37" t="s">
        <v>93</v>
      </c>
      <c r="C7" s="37">
        <v>33161</v>
      </c>
      <c r="D7" s="37">
        <v>34200</v>
      </c>
      <c r="E7" s="37">
        <v>33644</v>
      </c>
      <c r="F7" s="37">
        <v>33851</v>
      </c>
      <c r="G7" s="37">
        <v>34735</v>
      </c>
      <c r="H7" s="37">
        <v>34258</v>
      </c>
      <c r="I7" s="37">
        <v>35671</v>
      </c>
      <c r="J7" s="37">
        <v>39474</v>
      </c>
      <c r="K7" s="37">
        <v>39405</v>
      </c>
      <c r="L7" s="60"/>
      <c r="M7" t="s">
        <v>298</v>
      </c>
      <c r="N7" s="99">
        <f>C8+C10+SUM(C11:C17)</f>
        <v>117658</v>
      </c>
      <c r="O7" s="99">
        <f>K8+SUM(K10:K17)</f>
        <v>125814</v>
      </c>
      <c r="P7" s="99">
        <f>O7-N7</f>
        <v>8156</v>
      </c>
      <c r="Q7" s="38">
        <f>P7/N7</f>
        <v>6.9319553281544821E-2</v>
      </c>
    </row>
    <row r="8" spans="1:17" x14ac:dyDescent="0.6">
      <c r="B8" s="37" t="s">
        <v>89</v>
      </c>
      <c r="C8" s="37">
        <v>23898</v>
      </c>
      <c r="D8" s="37">
        <v>24262</v>
      </c>
      <c r="E8" s="37">
        <v>25338</v>
      </c>
      <c r="F8" s="37">
        <v>24410</v>
      </c>
      <c r="G8" s="37">
        <v>22305</v>
      </c>
      <c r="H8" s="37">
        <v>23945</v>
      </c>
      <c r="I8" s="37">
        <v>27133</v>
      </c>
      <c r="J8" s="37">
        <v>25887</v>
      </c>
      <c r="K8" s="37">
        <v>25496</v>
      </c>
      <c r="L8" s="60"/>
    </row>
    <row r="9" spans="1:17" x14ac:dyDescent="0.6">
      <c r="B9" s="37" t="s">
        <v>94</v>
      </c>
      <c r="C9" s="37">
        <v>19176</v>
      </c>
      <c r="D9" s="37">
        <v>20499</v>
      </c>
      <c r="E9" s="37">
        <v>20503</v>
      </c>
      <c r="F9" s="37">
        <v>20758</v>
      </c>
      <c r="G9" s="37">
        <v>23470</v>
      </c>
      <c r="H9" s="37">
        <v>26668</v>
      </c>
      <c r="I9" s="37">
        <v>26335</v>
      </c>
      <c r="J9" s="37">
        <v>24918</v>
      </c>
      <c r="K9" s="37">
        <v>24059</v>
      </c>
      <c r="L9" s="60"/>
      <c r="P9" s="60"/>
    </row>
    <row r="10" spans="1:17" x14ac:dyDescent="0.6">
      <c r="B10" s="37" t="s">
        <v>90</v>
      </c>
      <c r="C10" s="37">
        <v>14293</v>
      </c>
      <c r="D10" s="37">
        <v>15945</v>
      </c>
      <c r="E10" s="37">
        <v>16138</v>
      </c>
      <c r="F10" s="37">
        <v>15761</v>
      </c>
      <c r="G10" s="37">
        <v>17641</v>
      </c>
      <c r="H10" s="37">
        <v>17503</v>
      </c>
      <c r="I10" s="37">
        <v>17642</v>
      </c>
      <c r="J10" s="37">
        <v>17839</v>
      </c>
      <c r="K10" s="37">
        <v>18023</v>
      </c>
      <c r="L10" s="60"/>
      <c r="P10" s="60"/>
    </row>
    <row r="11" spans="1:17" x14ac:dyDescent="0.6">
      <c r="B11" s="37" t="s">
        <v>92</v>
      </c>
      <c r="C11" s="37">
        <v>18702</v>
      </c>
      <c r="D11" s="37">
        <v>19531</v>
      </c>
      <c r="E11" s="37">
        <v>19679</v>
      </c>
      <c r="F11" s="37">
        <v>19642</v>
      </c>
      <c r="G11" s="37">
        <v>19370</v>
      </c>
      <c r="H11" s="37">
        <v>17690</v>
      </c>
      <c r="I11" s="37">
        <v>17183</v>
      </c>
      <c r="J11" s="37">
        <v>17745</v>
      </c>
      <c r="K11" s="37">
        <v>16395</v>
      </c>
      <c r="L11" s="60"/>
    </row>
    <row r="12" spans="1:17" x14ac:dyDescent="0.6">
      <c r="B12" s="37" t="s">
        <v>98</v>
      </c>
      <c r="C12" s="37">
        <v>15637</v>
      </c>
      <c r="D12" s="37">
        <v>16585</v>
      </c>
      <c r="E12" s="37">
        <v>16060</v>
      </c>
      <c r="F12" s="37">
        <v>17109</v>
      </c>
      <c r="G12" s="37">
        <v>15635</v>
      </c>
      <c r="H12" s="37">
        <v>14721</v>
      </c>
      <c r="I12" s="37">
        <v>15068</v>
      </c>
      <c r="J12" s="37">
        <v>16749</v>
      </c>
      <c r="K12" s="37">
        <v>15767</v>
      </c>
      <c r="L12" s="60"/>
    </row>
    <row r="13" spans="1:17" x14ac:dyDescent="0.6">
      <c r="B13" s="37" t="s">
        <v>91</v>
      </c>
      <c r="C13" s="37">
        <v>14792</v>
      </c>
      <c r="D13" s="37">
        <v>14840</v>
      </c>
      <c r="E13" s="37">
        <v>14863</v>
      </c>
      <c r="F13" s="37">
        <v>12184</v>
      </c>
      <c r="G13" s="37">
        <v>12851</v>
      </c>
      <c r="H13" s="37">
        <v>13367</v>
      </c>
      <c r="I13" s="37">
        <v>13460</v>
      </c>
      <c r="J13" s="37">
        <v>14391</v>
      </c>
      <c r="K13" s="37">
        <v>14904</v>
      </c>
      <c r="L13" s="60"/>
    </row>
    <row r="14" spans="1:17" x14ac:dyDescent="0.6">
      <c r="B14" s="37" t="s">
        <v>97</v>
      </c>
      <c r="C14" s="37">
        <v>9226</v>
      </c>
      <c r="D14" s="37">
        <v>10613</v>
      </c>
      <c r="E14" s="37">
        <v>10904</v>
      </c>
      <c r="F14" s="37">
        <v>11109</v>
      </c>
      <c r="G14" s="37">
        <v>11765</v>
      </c>
      <c r="H14" s="37">
        <v>11555</v>
      </c>
      <c r="I14" s="37">
        <v>12176</v>
      </c>
      <c r="J14" s="37">
        <v>12136</v>
      </c>
      <c r="K14" s="37">
        <v>11506</v>
      </c>
      <c r="L14" s="60"/>
    </row>
    <row r="15" spans="1:17" x14ac:dyDescent="0.6">
      <c r="B15" s="37" t="s">
        <v>96</v>
      </c>
      <c r="C15" s="37">
        <v>10196</v>
      </c>
      <c r="D15" s="37">
        <v>10654</v>
      </c>
      <c r="E15" s="37">
        <v>10477</v>
      </c>
      <c r="F15" s="37">
        <v>9782</v>
      </c>
      <c r="G15" s="37">
        <v>9745</v>
      </c>
      <c r="H15" s="37">
        <v>9204</v>
      </c>
      <c r="I15" s="37">
        <v>9144</v>
      </c>
      <c r="J15" s="37">
        <v>9615</v>
      </c>
      <c r="K15" s="37">
        <v>10066</v>
      </c>
      <c r="L15" s="60"/>
    </row>
    <row r="16" spans="1:17" x14ac:dyDescent="0.6">
      <c r="B16" s="37" t="s">
        <v>88</v>
      </c>
      <c r="C16" s="37">
        <v>5912</v>
      </c>
      <c r="D16" s="37">
        <v>5985</v>
      </c>
      <c r="E16" s="37">
        <v>6297</v>
      </c>
      <c r="F16" s="37">
        <v>6425</v>
      </c>
      <c r="G16" s="37">
        <v>6993</v>
      </c>
      <c r="H16" s="37">
        <v>6696</v>
      </c>
      <c r="I16" s="37">
        <v>6900</v>
      </c>
      <c r="J16" s="37">
        <v>7140</v>
      </c>
      <c r="K16" s="37">
        <v>7427</v>
      </c>
      <c r="L16" s="60"/>
    </row>
    <row r="17" spans="2:12" x14ac:dyDescent="0.6">
      <c r="B17" s="37" t="s">
        <v>99</v>
      </c>
      <c r="C17" s="37">
        <v>5002</v>
      </c>
      <c r="D17" s="37">
        <v>5255</v>
      </c>
      <c r="E17" s="37">
        <v>5131</v>
      </c>
      <c r="F17" s="37">
        <v>6701</v>
      </c>
      <c r="G17" s="37">
        <v>7037</v>
      </c>
      <c r="H17" s="37">
        <v>5682</v>
      </c>
      <c r="I17" s="37">
        <v>5991</v>
      </c>
      <c r="J17" s="37">
        <v>5822</v>
      </c>
      <c r="K17" s="37">
        <v>6230</v>
      </c>
      <c r="L17" s="60"/>
    </row>
    <row r="20" spans="2:12" x14ac:dyDescent="0.6">
      <c r="B20" s="103" t="s">
        <v>248</v>
      </c>
    </row>
    <row r="21" spans="2:12" x14ac:dyDescent="0.6">
      <c r="C21" s="155" t="s">
        <v>10</v>
      </c>
      <c r="D21" s="155"/>
      <c r="E21" s="155"/>
      <c r="F21" s="155"/>
      <c r="G21" s="155"/>
      <c r="H21" s="155"/>
      <c r="I21" s="155"/>
      <c r="J21" s="155"/>
      <c r="K21" s="155"/>
    </row>
    <row r="22" spans="2:12" x14ac:dyDescent="0.6">
      <c r="B22" t="s">
        <v>126</v>
      </c>
      <c r="C22" s="121">
        <v>2009</v>
      </c>
      <c r="D22" s="121">
        <v>2010</v>
      </c>
      <c r="E22" s="121">
        <v>2011</v>
      </c>
      <c r="F22" s="121">
        <v>2012</v>
      </c>
      <c r="G22" s="121">
        <v>2013</v>
      </c>
      <c r="H22" s="121">
        <v>2014</v>
      </c>
      <c r="I22" s="121">
        <v>2015</v>
      </c>
      <c r="J22" s="121">
        <v>2016</v>
      </c>
      <c r="K22" s="121">
        <v>2017</v>
      </c>
    </row>
    <row r="23" spans="2:12" x14ac:dyDescent="0.6">
      <c r="B23" s="36" t="s">
        <v>114</v>
      </c>
      <c r="C23" s="5">
        <v>1139195.1524580407</v>
      </c>
      <c r="D23" s="5">
        <v>1118685.0520457209</v>
      </c>
      <c r="E23" s="5">
        <v>1128427.6988646472</v>
      </c>
      <c r="F23" s="5">
        <v>1142047.870642744</v>
      </c>
      <c r="G23" s="5">
        <v>1140854.228969411</v>
      </c>
      <c r="H23" s="5">
        <v>1178727.7913207002</v>
      </c>
      <c r="I23" s="5">
        <v>1205751.6084922887</v>
      </c>
      <c r="J23" s="5">
        <v>1193418.1036875565</v>
      </c>
      <c r="K23" s="5">
        <v>1218845.5825748527</v>
      </c>
    </row>
    <row r="24" spans="2:12" x14ac:dyDescent="0.6">
      <c r="B24" s="36" t="s">
        <v>115</v>
      </c>
      <c r="C24" s="5">
        <v>3151365.4978394373</v>
      </c>
      <c r="D24" s="5">
        <v>3206485.3414504826</v>
      </c>
      <c r="E24" s="5">
        <v>3185559.3084568214</v>
      </c>
      <c r="F24" s="5">
        <v>3225094.1342622088</v>
      </c>
      <c r="G24" s="5">
        <v>3179839.2042280389</v>
      </c>
      <c r="H24" s="5">
        <v>3293357.7829277497</v>
      </c>
      <c r="I24" s="5">
        <v>3384125.0670733666</v>
      </c>
      <c r="J24" s="5">
        <v>3384355.9640811644</v>
      </c>
      <c r="K24" s="5">
        <v>3396841.6305110124</v>
      </c>
    </row>
    <row r="25" spans="2:12" x14ac:dyDescent="0.6">
      <c r="B25" s="36" t="s">
        <v>116</v>
      </c>
      <c r="C25" s="5">
        <v>2375134.6379796742</v>
      </c>
      <c r="D25" s="5">
        <v>2362086.2018115353</v>
      </c>
      <c r="E25" s="5">
        <v>2363789.5533393202</v>
      </c>
      <c r="F25" s="5">
        <v>2425931.2654701853</v>
      </c>
      <c r="G25" s="5">
        <v>2460070.6908808267</v>
      </c>
      <c r="H25" s="5">
        <v>2503010.9029354425</v>
      </c>
      <c r="I25" s="5">
        <v>2513390.607627077</v>
      </c>
      <c r="J25" s="5">
        <v>2576879.3953304761</v>
      </c>
      <c r="K25" s="5">
        <v>2535057.0879730945</v>
      </c>
    </row>
    <row r="26" spans="2:12" x14ac:dyDescent="0.6">
      <c r="B26" s="36" t="s">
        <v>91</v>
      </c>
      <c r="C26" s="5">
        <v>2136216.2894490487</v>
      </c>
      <c r="D26" s="5">
        <v>2114958.687909123</v>
      </c>
      <c r="E26" s="5">
        <v>2114414.9057238516</v>
      </c>
      <c r="F26" s="5">
        <v>2127170.6265933998</v>
      </c>
      <c r="G26" s="5">
        <v>2167881.5692486772</v>
      </c>
      <c r="H26" s="5">
        <v>2258014.2137073418</v>
      </c>
      <c r="I26" s="5">
        <v>2249575.0331833549</v>
      </c>
      <c r="J26" s="5">
        <v>2277976.0158060752</v>
      </c>
      <c r="K26" s="5">
        <v>2279121.0659321826</v>
      </c>
    </row>
    <row r="27" spans="2:12" x14ac:dyDescent="0.6">
      <c r="B27" s="36" t="s">
        <v>92</v>
      </c>
      <c r="C27" s="5">
        <v>2482509.5231156936</v>
      </c>
      <c r="D27" s="5">
        <v>2456056.9833049281</v>
      </c>
      <c r="E27" s="5">
        <v>2468922.2374974368</v>
      </c>
      <c r="F27" s="5">
        <v>2580457.3635677844</v>
      </c>
      <c r="G27" s="5">
        <v>2546891.1606274983</v>
      </c>
      <c r="H27" s="5">
        <v>2604554.4581936058</v>
      </c>
      <c r="I27" s="5">
        <v>2625632.4477752894</v>
      </c>
      <c r="J27" s="5">
        <v>2682944.7273761244</v>
      </c>
      <c r="K27" s="5">
        <v>2684222.3030853067</v>
      </c>
    </row>
    <row r="28" spans="2:12" x14ac:dyDescent="0.6">
      <c r="B28" s="36" t="s">
        <v>117</v>
      </c>
      <c r="C28" s="5">
        <v>2764107.3107013544</v>
      </c>
      <c r="D28" s="5">
        <v>2803913.2844882831</v>
      </c>
      <c r="E28" s="5">
        <v>2841980.818697474</v>
      </c>
      <c r="F28" s="5">
        <v>2872078.4451809973</v>
      </c>
      <c r="G28" s="5">
        <v>2920581.8450226663</v>
      </c>
      <c r="H28" s="5">
        <v>2951937.4728906094</v>
      </c>
      <c r="I28" s="5">
        <v>3044061.6547988988</v>
      </c>
      <c r="J28" s="5">
        <v>3016451.1518729893</v>
      </c>
      <c r="K28" s="5">
        <v>3052294.9347126293</v>
      </c>
    </row>
    <row r="29" spans="2:12" x14ac:dyDescent="0.6">
      <c r="B29" s="36" t="s">
        <v>94</v>
      </c>
      <c r="C29" s="5">
        <v>3778017.2454043962</v>
      </c>
      <c r="D29" s="5">
        <v>3871946.7396530677</v>
      </c>
      <c r="E29" s="5">
        <v>3857419.4996003658</v>
      </c>
      <c r="F29" s="5">
        <v>4073779.0856107408</v>
      </c>
      <c r="G29" s="5">
        <v>4170274.0764907971</v>
      </c>
      <c r="H29" s="5">
        <v>4313373.0585276131</v>
      </c>
      <c r="I29" s="5">
        <v>4439230.1444323361</v>
      </c>
      <c r="J29" s="5">
        <v>4564566.4235402141</v>
      </c>
      <c r="K29" s="5">
        <v>4672457.0992094744</v>
      </c>
    </row>
    <row r="30" spans="2:12" x14ac:dyDescent="0.6">
      <c r="B30" s="36" t="s">
        <v>95</v>
      </c>
      <c r="C30" s="5">
        <v>4184771.7094717994</v>
      </c>
      <c r="D30" s="5">
        <v>4217838.3320394224</v>
      </c>
      <c r="E30" s="5">
        <v>4194976.6353477854</v>
      </c>
      <c r="F30" s="5">
        <v>4253892.7464612899</v>
      </c>
      <c r="G30" s="5">
        <v>4371966.13354793</v>
      </c>
      <c r="H30" s="5">
        <v>4401132.7156315427</v>
      </c>
      <c r="I30" s="5">
        <v>4464856.2061280785</v>
      </c>
      <c r="J30" s="5">
        <v>4528543.7840867713</v>
      </c>
      <c r="K30" s="5">
        <v>4643995.6501234025</v>
      </c>
    </row>
    <row r="31" spans="2:12" x14ac:dyDescent="0.6">
      <c r="B31" s="36" t="s">
        <v>96</v>
      </c>
      <c r="C31" s="5">
        <v>2489801.9886817625</v>
      </c>
      <c r="D31" s="5">
        <v>2524534.1888517956</v>
      </c>
      <c r="E31" s="5">
        <v>2527293.6304073734</v>
      </c>
      <c r="F31" s="5">
        <v>2554790.643168143</v>
      </c>
      <c r="G31" s="5">
        <v>2564572.5942268949</v>
      </c>
      <c r="H31" s="5">
        <v>2619837.1187265092</v>
      </c>
      <c r="I31" s="5">
        <v>2708200.9574726177</v>
      </c>
      <c r="J31" s="5">
        <v>2706110.5891241394</v>
      </c>
      <c r="K31" s="5">
        <v>2761838.2770880936</v>
      </c>
    </row>
    <row r="32" spans="2:12" x14ac:dyDescent="0.6">
      <c r="B32" s="36" t="s">
        <v>97</v>
      </c>
      <c r="C32" s="5">
        <v>1327839.4941576649</v>
      </c>
      <c r="D32" s="5">
        <v>1357416.8286805316</v>
      </c>
      <c r="E32" s="5">
        <v>1367203.5109544066</v>
      </c>
      <c r="F32" s="5">
        <v>1363648.2807742776</v>
      </c>
      <c r="G32" s="5">
        <v>1404093.5666344319</v>
      </c>
      <c r="H32" s="5">
        <v>1380062.3650554905</v>
      </c>
      <c r="I32" s="5">
        <v>1426672.1588435189</v>
      </c>
      <c r="J32" s="5">
        <v>1434287.9011437329</v>
      </c>
      <c r="K32" s="5">
        <v>1435351.6522374838</v>
      </c>
    </row>
    <row r="33" spans="2:12" x14ac:dyDescent="0.6">
      <c r="B33" s="36" t="s">
        <v>98</v>
      </c>
      <c r="C33" s="5">
        <v>2497900.3349636085</v>
      </c>
      <c r="D33" s="5">
        <v>2510633.2031647302</v>
      </c>
      <c r="E33" s="5">
        <v>2486667.0755802668</v>
      </c>
      <c r="F33" s="5">
        <v>2487745.1374533195</v>
      </c>
      <c r="G33" s="5">
        <v>2556371.3488166668</v>
      </c>
      <c r="H33" s="5">
        <v>2623709.2101597181</v>
      </c>
      <c r="I33" s="5">
        <v>2637350.8800082379</v>
      </c>
      <c r="J33" s="5">
        <v>2614971.3871220201</v>
      </c>
      <c r="K33" s="5">
        <v>2632075.7663968136</v>
      </c>
    </row>
    <row r="34" spans="2:12" x14ac:dyDescent="0.6">
      <c r="B34" s="36" t="s">
        <v>118</v>
      </c>
      <c r="C34" s="5">
        <v>774794.95621400815</v>
      </c>
      <c r="D34" s="5">
        <v>779855.71189479541</v>
      </c>
      <c r="E34" s="5">
        <v>803016.72413995722</v>
      </c>
      <c r="F34" s="5">
        <v>799810.73122734623</v>
      </c>
      <c r="G34" s="5">
        <v>806450.84880247037</v>
      </c>
      <c r="H34" s="5">
        <v>814131.11956569343</v>
      </c>
      <c r="I34" s="5">
        <v>829424.80116526945</v>
      </c>
      <c r="J34" s="5">
        <v>845229.81336429378</v>
      </c>
      <c r="K34" s="5">
        <v>834414.69602812431</v>
      </c>
    </row>
    <row r="35" spans="2:12" x14ac:dyDescent="0.6">
      <c r="B35" s="122" t="s">
        <v>249</v>
      </c>
    </row>
    <row r="37" spans="2:12" x14ac:dyDescent="0.6">
      <c r="B37" t="s">
        <v>250</v>
      </c>
    </row>
    <row r="38" spans="2:12" x14ac:dyDescent="0.6">
      <c r="C38" s="155" t="s">
        <v>10</v>
      </c>
      <c r="D38" s="155"/>
      <c r="E38" s="155"/>
      <c r="F38" s="155"/>
      <c r="G38" s="155"/>
      <c r="H38" s="155"/>
      <c r="I38" s="155"/>
      <c r="J38" s="155"/>
      <c r="K38" s="155"/>
      <c r="L38" s="29"/>
    </row>
    <row r="39" spans="2:12" x14ac:dyDescent="0.6">
      <c r="B39" t="s">
        <v>126</v>
      </c>
      <c r="C39" s="121">
        <v>2009</v>
      </c>
      <c r="D39" s="121">
        <v>2010</v>
      </c>
      <c r="E39" s="121">
        <v>2011</v>
      </c>
      <c r="F39" s="121">
        <v>2012</v>
      </c>
      <c r="G39" s="121">
        <v>2013</v>
      </c>
      <c r="H39" s="121">
        <v>2014</v>
      </c>
      <c r="I39" s="121">
        <v>2015</v>
      </c>
      <c r="J39" s="121">
        <v>2016</v>
      </c>
      <c r="K39" s="121">
        <v>2017</v>
      </c>
      <c r="L39" s="39"/>
    </row>
    <row r="40" spans="2:12" x14ac:dyDescent="0.6">
      <c r="B40" s="36" t="s">
        <v>88</v>
      </c>
      <c r="C40" s="5">
        <v>1798</v>
      </c>
      <c r="D40" s="5">
        <v>1853</v>
      </c>
      <c r="E40" s="5">
        <v>1837</v>
      </c>
      <c r="F40" s="5">
        <v>1829</v>
      </c>
      <c r="G40" s="5">
        <v>1879</v>
      </c>
      <c r="H40" s="5">
        <v>1759</v>
      </c>
      <c r="I40" s="5">
        <v>1786</v>
      </c>
      <c r="J40" s="5">
        <v>1803</v>
      </c>
      <c r="K40" s="5">
        <v>1845</v>
      </c>
      <c r="L40" s="39"/>
    </row>
    <row r="41" spans="2:12" x14ac:dyDescent="0.6">
      <c r="B41" s="36" t="s">
        <v>89</v>
      </c>
      <c r="C41" s="5">
        <v>10628</v>
      </c>
      <c r="D41" s="5">
        <v>9958</v>
      </c>
      <c r="E41" s="5">
        <v>9933</v>
      </c>
      <c r="F41" s="5">
        <v>8638</v>
      </c>
      <c r="G41" s="5">
        <v>7033</v>
      </c>
      <c r="H41" s="5">
        <v>8125</v>
      </c>
      <c r="I41" s="5">
        <v>9796</v>
      </c>
      <c r="J41" s="5">
        <v>8476</v>
      </c>
      <c r="K41" s="5">
        <v>8600</v>
      </c>
      <c r="L41" s="39"/>
    </row>
    <row r="42" spans="2:12" x14ac:dyDescent="0.6">
      <c r="B42" s="36" t="s">
        <v>90</v>
      </c>
      <c r="C42" s="5">
        <v>1840</v>
      </c>
      <c r="D42" s="5">
        <v>2748</v>
      </c>
      <c r="E42" s="5">
        <v>1862</v>
      </c>
      <c r="F42" s="5">
        <v>2012</v>
      </c>
      <c r="G42" s="5">
        <v>2597</v>
      </c>
      <c r="H42" s="5">
        <v>2318</v>
      </c>
      <c r="I42" s="5">
        <v>2262</v>
      </c>
      <c r="J42" s="5">
        <v>2090</v>
      </c>
      <c r="K42" s="5">
        <v>2048</v>
      </c>
      <c r="L42" s="39"/>
    </row>
    <row r="43" spans="2:12" x14ac:dyDescent="0.6">
      <c r="B43" s="36" t="s">
        <v>91</v>
      </c>
      <c r="C43" s="5">
        <v>2840</v>
      </c>
      <c r="D43" s="5">
        <v>2824</v>
      </c>
      <c r="E43" s="5">
        <v>2829</v>
      </c>
      <c r="F43" s="5">
        <v>1050</v>
      </c>
      <c r="G43" s="5">
        <v>1074</v>
      </c>
      <c r="H43" s="5">
        <v>1252</v>
      </c>
      <c r="I43" s="5">
        <v>1084</v>
      </c>
      <c r="J43" s="5">
        <v>1120</v>
      </c>
      <c r="K43" s="5">
        <v>1042</v>
      </c>
      <c r="L43" s="39"/>
    </row>
    <row r="44" spans="2:12" x14ac:dyDescent="0.6">
      <c r="B44" s="36" t="s">
        <v>92</v>
      </c>
      <c r="C44" s="5">
        <v>793</v>
      </c>
      <c r="D44" s="5">
        <v>693</v>
      </c>
      <c r="E44" s="5">
        <v>787</v>
      </c>
      <c r="F44" s="5">
        <v>854</v>
      </c>
      <c r="G44" s="5">
        <v>716</v>
      </c>
      <c r="H44" s="5">
        <v>607</v>
      </c>
      <c r="I44" s="5">
        <v>677</v>
      </c>
      <c r="J44" s="5">
        <v>831</v>
      </c>
      <c r="K44" s="5">
        <v>471</v>
      </c>
      <c r="L44" s="39"/>
    </row>
    <row r="45" spans="2:12" x14ac:dyDescent="0.6">
      <c r="B45" s="36" t="s">
        <v>93</v>
      </c>
      <c r="C45" s="5">
        <v>12607</v>
      </c>
      <c r="D45" s="5">
        <v>12747</v>
      </c>
      <c r="E45" s="5">
        <v>12663</v>
      </c>
      <c r="F45" s="5">
        <v>12830</v>
      </c>
      <c r="G45" s="5">
        <v>12725</v>
      </c>
      <c r="H45" s="5">
        <v>12694</v>
      </c>
      <c r="I45" s="5">
        <v>13323</v>
      </c>
      <c r="J45" s="5">
        <v>16511</v>
      </c>
      <c r="K45" s="5">
        <v>16322</v>
      </c>
      <c r="L45" s="39"/>
    </row>
    <row r="46" spans="2:12" x14ac:dyDescent="0.6">
      <c r="B46" s="36" t="s">
        <v>94</v>
      </c>
      <c r="C46" s="5">
        <v>9962</v>
      </c>
      <c r="D46" s="5">
        <v>10688</v>
      </c>
      <c r="E46" s="5">
        <v>10026</v>
      </c>
      <c r="F46" s="5">
        <v>10148</v>
      </c>
      <c r="G46" s="5">
        <v>11765</v>
      </c>
      <c r="H46" s="5">
        <v>14213</v>
      </c>
      <c r="I46" s="5">
        <v>13184</v>
      </c>
      <c r="J46" s="5">
        <v>11078</v>
      </c>
      <c r="K46" s="5">
        <v>11019</v>
      </c>
      <c r="L46" s="39"/>
    </row>
    <row r="47" spans="2:12" x14ac:dyDescent="0.6">
      <c r="B47" s="36" t="s">
        <v>95</v>
      </c>
      <c r="C47" s="5">
        <v>23833</v>
      </c>
      <c r="D47" s="5">
        <v>24358</v>
      </c>
      <c r="E47" s="5">
        <v>23682</v>
      </c>
      <c r="F47" s="5">
        <v>19996</v>
      </c>
      <c r="G47" s="5">
        <v>19231</v>
      </c>
      <c r="H47" s="5">
        <v>17208</v>
      </c>
      <c r="I47" s="5">
        <v>17200</v>
      </c>
      <c r="J47" s="5">
        <v>17488</v>
      </c>
      <c r="K47" s="5">
        <v>16419</v>
      </c>
      <c r="L47" s="39"/>
    </row>
    <row r="48" spans="2:12" x14ac:dyDescent="0.6">
      <c r="B48" s="36" t="s">
        <v>96</v>
      </c>
      <c r="C48" s="5">
        <v>1822</v>
      </c>
      <c r="D48" s="5">
        <v>1877</v>
      </c>
      <c r="E48" s="5">
        <v>1865</v>
      </c>
      <c r="F48" s="5">
        <v>1790</v>
      </c>
      <c r="G48" s="5">
        <v>1649</v>
      </c>
      <c r="H48" s="5">
        <v>1423</v>
      </c>
      <c r="I48" s="5">
        <v>1530</v>
      </c>
      <c r="J48" s="5">
        <v>1800</v>
      </c>
      <c r="K48" s="5">
        <v>1635</v>
      </c>
      <c r="L48" s="39"/>
    </row>
    <row r="49" spans="2:12" x14ac:dyDescent="0.6">
      <c r="B49" s="36" t="s">
        <v>97</v>
      </c>
      <c r="C49" s="5">
        <v>1656</v>
      </c>
      <c r="D49" s="5">
        <v>1667</v>
      </c>
      <c r="E49" s="5">
        <v>1837</v>
      </c>
      <c r="F49" s="5">
        <v>1836</v>
      </c>
      <c r="G49" s="5">
        <v>1818</v>
      </c>
      <c r="H49" s="5">
        <v>1788</v>
      </c>
      <c r="I49" s="5">
        <v>1800</v>
      </c>
      <c r="J49" s="5">
        <v>1874</v>
      </c>
      <c r="K49" s="5">
        <v>1608</v>
      </c>
      <c r="L49" s="39"/>
    </row>
    <row r="50" spans="2:12" x14ac:dyDescent="0.6">
      <c r="B50" s="36" t="s">
        <v>98</v>
      </c>
      <c r="C50" s="5">
        <v>1601</v>
      </c>
      <c r="D50" s="5">
        <v>1627</v>
      </c>
      <c r="E50" s="5">
        <v>1818</v>
      </c>
      <c r="F50" s="5">
        <v>1565</v>
      </c>
      <c r="G50" s="5">
        <v>1216</v>
      </c>
      <c r="H50" s="5">
        <v>1154</v>
      </c>
      <c r="I50" s="5">
        <v>1156</v>
      </c>
      <c r="J50" s="5">
        <v>1622</v>
      </c>
      <c r="K50" s="5">
        <v>1647</v>
      </c>
      <c r="L50" s="39"/>
    </row>
    <row r="51" spans="2:12" x14ac:dyDescent="0.6">
      <c r="B51" s="36" t="s">
        <v>99</v>
      </c>
      <c r="C51" s="5">
        <v>2774</v>
      </c>
      <c r="D51" s="5">
        <v>2772</v>
      </c>
      <c r="E51" s="5">
        <v>2656</v>
      </c>
      <c r="F51" s="5">
        <v>3050</v>
      </c>
      <c r="G51" s="5">
        <v>3325</v>
      </c>
      <c r="H51" s="5">
        <v>1914</v>
      </c>
      <c r="I51" s="5">
        <v>2041</v>
      </c>
      <c r="J51" s="5">
        <v>1769</v>
      </c>
      <c r="K51" s="5">
        <v>1873</v>
      </c>
    </row>
    <row r="53" spans="2:12" x14ac:dyDescent="0.6">
      <c r="B53" t="s">
        <v>251</v>
      </c>
    </row>
    <row r="54" spans="2:12" x14ac:dyDescent="0.6">
      <c r="C54" s="155" t="s">
        <v>10</v>
      </c>
      <c r="D54" s="155"/>
      <c r="E54" s="155"/>
      <c r="F54" s="155"/>
      <c r="G54" s="155"/>
      <c r="H54" s="155"/>
      <c r="I54" s="155"/>
      <c r="J54" s="155"/>
      <c r="K54" s="155"/>
    </row>
    <row r="55" spans="2:12" x14ac:dyDescent="0.6">
      <c r="B55" t="s">
        <v>126</v>
      </c>
      <c r="C55" s="121">
        <v>2009</v>
      </c>
      <c r="D55" s="121">
        <v>2010</v>
      </c>
      <c r="E55" s="121">
        <v>2011</v>
      </c>
      <c r="F55" s="121">
        <v>2012</v>
      </c>
      <c r="G55" s="121">
        <v>2013</v>
      </c>
      <c r="H55" s="121">
        <v>2014</v>
      </c>
      <c r="I55" s="121">
        <v>2015</v>
      </c>
      <c r="J55" s="121">
        <v>2016</v>
      </c>
      <c r="K55" s="121">
        <v>2017</v>
      </c>
    </row>
    <row r="56" spans="2:12" x14ac:dyDescent="0.6">
      <c r="B56" s="36" t="s">
        <v>88</v>
      </c>
      <c r="C56" s="5">
        <v>1455</v>
      </c>
      <c r="D56" s="5">
        <v>1710</v>
      </c>
      <c r="E56" s="5">
        <v>1799</v>
      </c>
      <c r="F56" s="5">
        <v>2066</v>
      </c>
      <c r="G56" s="5">
        <v>1440</v>
      </c>
      <c r="H56" s="5">
        <v>1577</v>
      </c>
      <c r="I56" s="5">
        <v>1686</v>
      </c>
      <c r="J56" s="5">
        <v>1665</v>
      </c>
      <c r="K56" s="5">
        <v>1754</v>
      </c>
    </row>
    <row r="57" spans="2:12" x14ac:dyDescent="0.6">
      <c r="B57" s="36" t="s">
        <v>89</v>
      </c>
      <c r="C57" s="5">
        <v>5387</v>
      </c>
      <c r="D57" s="5">
        <v>5609</v>
      </c>
      <c r="E57" s="5">
        <v>7080</v>
      </c>
      <c r="F57" s="5">
        <v>6808</v>
      </c>
      <c r="G57" s="5">
        <v>6004</v>
      </c>
      <c r="H57" s="5">
        <v>6732</v>
      </c>
      <c r="I57" s="5">
        <v>7706</v>
      </c>
      <c r="J57" s="5">
        <v>7732</v>
      </c>
      <c r="K57" s="5">
        <v>7746</v>
      </c>
    </row>
    <row r="58" spans="2:12" x14ac:dyDescent="0.6">
      <c r="B58" s="36" t="s">
        <v>90</v>
      </c>
      <c r="C58" s="5">
        <v>8752</v>
      </c>
      <c r="D58" s="5">
        <v>9281</v>
      </c>
      <c r="E58" s="5">
        <v>10321</v>
      </c>
      <c r="F58" s="5">
        <v>9793</v>
      </c>
      <c r="G58" s="5">
        <v>10561</v>
      </c>
      <c r="H58" s="5">
        <v>12102</v>
      </c>
      <c r="I58" s="5">
        <v>11914</v>
      </c>
      <c r="J58" s="5">
        <v>12323</v>
      </c>
      <c r="K58" s="5">
        <v>12575</v>
      </c>
    </row>
    <row r="59" spans="2:12" x14ac:dyDescent="0.6">
      <c r="B59" s="36" t="s">
        <v>91</v>
      </c>
      <c r="C59" s="5">
        <v>5962</v>
      </c>
      <c r="D59" s="5">
        <v>6406</v>
      </c>
      <c r="E59" s="5">
        <v>6095</v>
      </c>
      <c r="F59" s="5">
        <v>6018</v>
      </c>
      <c r="G59" s="5">
        <v>6674</v>
      </c>
      <c r="H59" s="5">
        <v>6453</v>
      </c>
      <c r="I59" s="5">
        <v>6729</v>
      </c>
      <c r="J59" s="5">
        <v>6802</v>
      </c>
      <c r="K59" s="5">
        <v>7491</v>
      </c>
    </row>
    <row r="60" spans="2:12" x14ac:dyDescent="0.6">
      <c r="B60" s="36" t="s">
        <v>92</v>
      </c>
      <c r="C60" s="5">
        <v>11627</v>
      </c>
      <c r="D60" s="5">
        <v>12570</v>
      </c>
      <c r="E60" s="5">
        <v>12792</v>
      </c>
      <c r="F60" s="5">
        <v>12849</v>
      </c>
      <c r="G60" s="5">
        <v>13063</v>
      </c>
      <c r="H60" s="5">
        <v>11927</v>
      </c>
      <c r="I60" s="5">
        <v>10977</v>
      </c>
      <c r="J60" s="5">
        <v>11135</v>
      </c>
      <c r="K60" s="5">
        <v>10556</v>
      </c>
    </row>
    <row r="61" spans="2:12" x14ac:dyDescent="0.6">
      <c r="B61" s="36" t="s">
        <v>93</v>
      </c>
      <c r="C61" s="5">
        <v>9302</v>
      </c>
      <c r="D61" s="5">
        <v>10097</v>
      </c>
      <c r="E61" s="5">
        <v>9306</v>
      </c>
      <c r="F61" s="5">
        <v>9864</v>
      </c>
      <c r="G61" s="5">
        <v>10116</v>
      </c>
      <c r="H61" s="5">
        <v>10150</v>
      </c>
      <c r="I61" s="5">
        <v>9861</v>
      </c>
      <c r="J61" s="5">
        <v>10381</v>
      </c>
      <c r="K61" s="5">
        <v>10537</v>
      </c>
    </row>
    <row r="62" spans="2:12" x14ac:dyDescent="0.6">
      <c r="B62" s="36" t="s">
        <v>94</v>
      </c>
      <c r="C62" s="5">
        <v>3974</v>
      </c>
      <c r="D62" s="5">
        <v>4316</v>
      </c>
      <c r="E62" s="5">
        <v>4422</v>
      </c>
      <c r="F62" s="5">
        <v>4326</v>
      </c>
      <c r="G62" s="5">
        <v>4542</v>
      </c>
      <c r="H62" s="5">
        <v>5036</v>
      </c>
      <c r="I62" s="5">
        <v>5304</v>
      </c>
      <c r="J62" s="5">
        <v>5825</v>
      </c>
      <c r="K62" s="5">
        <v>5731</v>
      </c>
    </row>
    <row r="63" spans="2:12" x14ac:dyDescent="0.6">
      <c r="B63" s="36" t="s">
        <v>95</v>
      </c>
      <c r="C63" s="5">
        <v>18915</v>
      </c>
      <c r="D63" s="5">
        <v>20062</v>
      </c>
      <c r="E63" s="5">
        <v>20148</v>
      </c>
      <c r="F63" s="5">
        <v>22373</v>
      </c>
      <c r="G63" s="5">
        <v>22250</v>
      </c>
      <c r="H63" s="5">
        <v>21608</v>
      </c>
      <c r="I63" s="5">
        <v>22371</v>
      </c>
      <c r="J63" s="5">
        <v>22204</v>
      </c>
      <c r="K63" s="5">
        <v>23010</v>
      </c>
    </row>
    <row r="64" spans="2:12" x14ac:dyDescent="0.6">
      <c r="B64" s="36" t="s">
        <v>96</v>
      </c>
      <c r="C64" s="5">
        <v>6044</v>
      </c>
      <c r="D64" s="5">
        <v>6296</v>
      </c>
      <c r="E64" s="5">
        <v>6069</v>
      </c>
      <c r="F64" s="5">
        <v>5522</v>
      </c>
      <c r="G64" s="5">
        <v>5764</v>
      </c>
      <c r="H64" s="5">
        <v>5279</v>
      </c>
      <c r="I64" s="5">
        <v>5082</v>
      </c>
      <c r="J64" s="5">
        <v>5138</v>
      </c>
      <c r="K64" s="5">
        <v>5114</v>
      </c>
    </row>
    <row r="65" spans="2:11" x14ac:dyDescent="0.6">
      <c r="B65" s="36" t="s">
        <v>97</v>
      </c>
      <c r="C65" s="5">
        <v>4913</v>
      </c>
      <c r="D65" s="5">
        <v>5945</v>
      </c>
      <c r="E65" s="5">
        <v>6150</v>
      </c>
      <c r="F65" s="5">
        <v>6253</v>
      </c>
      <c r="G65" s="5">
        <v>6751</v>
      </c>
      <c r="H65" s="5">
        <v>5978</v>
      </c>
      <c r="I65" s="5">
        <v>6417</v>
      </c>
      <c r="J65" s="5">
        <v>6173</v>
      </c>
      <c r="K65" s="5">
        <v>6187</v>
      </c>
    </row>
    <row r="66" spans="2:11" x14ac:dyDescent="0.6">
      <c r="B66" s="36" t="s">
        <v>98</v>
      </c>
      <c r="C66" s="5">
        <v>7147</v>
      </c>
      <c r="D66" s="5">
        <v>7322</v>
      </c>
      <c r="E66" s="5">
        <v>6874</v>
      </c>
      <c r="F66" s="5">
        <v>7540</v>
      </c>
      <c r="G66" s="5">
        <v>7120</v>
      </c>
      <c r="H66" s="5">
        <v>6510</v>
      </c>
      <c r="I66" s="5">
        <v>6830</v>
      </c>
      <c r="J66" s="5">
        <v>7696</v>
      </c>
      <c r="K66" s="5">
        <v>6541</v>
      </c>
    </row>
    <row r="67" spans="2:11" x14ac:dyDescent="0.6">
      <c r="B67" s="36" t="s">
        <v>99</v>
      </c>
      <c r="C67" s="5">
        <v>1234</v>
      </c>
      <c r="D67" s="5">
        <v>1259</v>
      </c>
      <c r="E67" s="5">
        <v>1347</v>
      </c>
      <c r="F67" s="5">
        <v>1515</v>
      </c>
      <c r="G67" s="5">
        <v>1473</v>
      </c>
      <c r="H67" s="5">
        <v>1516</v>
      </c>
      <c r="I67" s="5">
        <v>1581</v>
      </c>
      <c r="J67" s="5">
        <v>1615</v>
      </c>
      <c r="K67" s="5">
        <v>1708</v>
      </c>
    </row>
    <row r="69" spans="2:11" x14ac:dyDescent="0.6">
      <c r="B69" t="s">
        <v>252</v>
      </c>
    </row>
    <row r="70" spans="2:11" x14ac:dyDescent="0.6">
      <c r="C70" s="155" t="s">
        <v>10</v>
      </c>
      <c r="D70" s="155"/>
      <c r="E70" s="155"/>
      <c r="F70" s="155"/>
      <c r="G70" s="155"/>
      <c r="H70" s="155"/>
      <c r="I70" s="155"/>
      <c r="J70" s="155"/>
      <c r="K70" s="155"/>
    </row>
    <row r="71" spans="2:11" x14ac:dyDescent="0.6">
      <c r="B71" t="s">
        <v>126</v>
      </c>
      <c r="C71" s="121">
        <v>2009</v>
      </c>
      <c r="D71" s="121">
        <v>2010</v>
      </c>
      <c r="E71" s="121">
        <v>2011</v>
      </c>
      <c r="F71" s="121">
        <v>2012</v>
      </c>
      <c r="G71" s="121">
        <v>2013</v>
      </c>
      <c r="H71" s="121">
        <v>2014</v>
      </c>
      <c r="I71" s="121">
        <v>2015</v>
      </c>
      <c r="J71" s="121">
        <v>2016</v>
      </c>
      <c r="K71" s="121">
        <v>2017</v>
      </c>
    </row>
    <row r="72" spans="2:11" x14ac:dyDescent="0.6">
      <c r="B72" s="36" t="s">
        <v>88</v>
      </c>
      <c r="C72" s="5">
        <v>2398</v>
      </c>
      <c r="D72" s="5">
        <v>2067</v>
      </c>
      <c r="E72" s="5">
        <v>1969</v>
      </c>
      <c r="F72" s="5">
        <v>1732</v>
      </c>
      <c r="G72" s="5">
        <v>2549</v>
      </c>
      <c r="H72" s="5">
        <v>2268</v>
      </c>
      <c r="I72" s="5">
        <v>2294</v>
      </c>
      <c r="J72" s="5">
        <v>2454</v>
      </c>
      <c r="K72" s="5">
        <v>2492</v>
      </c>
    </row>
    <row r="73" spans="2:11" x14ac:dyDescent="0.6">
      <c r="B73" s="36" t="s">
        <v>89</v>
      </c>
      <c r="C73" s="5">
        <v>4051</v>
      </c>
      <c r="D73" s="5">
        <v>3991</v>
      </c>
      <c r="E73" s="5">
        <v>3941</v>
      </c>
      <c r="F73" s="5">
        <v>4553</v>
      </c>
      <c r="G73" s="5">
        <v>4639</v>
      </c>
      <c r="H73" s="5">
        <v>3985</v>
      </c>
      <c r="I73" s="5">
        <v>4355</v>
      </c>
      <c r="J73" s="5">
        <v>4462</v>
      </c>
      <c r="K73" s="5">
        <v>4362</v>
      </c>
    </row>
    <row r="74" spans="2:11" x14ac:dyDescent="0.6">
      <c r="B74" s="36" t="s">
        <v>90</v>
      </c>
      <c r="C74" s="5">
        <v>2653</v>
      </c>
      <c r="D74" s="5">
        <v>2794</v>
      </c>
      <c r="E74" s="5">
        <v>2749</v>
      </c>
      <c r="F74" s="5">
        <v>2789</v>
      </c>
      <c r="G74" s="5">
        <v>2733</v>
      </c>
      <c r="H74" s="5">
        <v>2063</v>
      </c>
      <c r="I74" s="5">
        <v>2193</v>
      </c>
      <c r="J74" s="5">
        <v>2176</v>
      </c>
      <c r="K74" s="5">
        <v>2125</v>
      </c>
    </row>
    <row r="75" spans="2:11" x14ac:dyDescent="0.6">
      <c r="B75" s="36" t="s">
        <v>91</v>
      </c>
      <c r="C75" s="5">
        <v>1985</v>
      </c>
      <c r="D75" s="5">
        <v>2087</v>
      </c>
      <c r="E75" s="5">
        <v>2187</v>
      </c>
      <c r="F75" s="5">
        <v>1891</v>
      </c>
      <c r="G75" s="5">
        <v>1788</v>
      </c>
      <c r="H75" s="5">
        <v>1807</v>
      </c>
      <c r="I75" s="5">
        <v>2092</v>
      </c>
      <c r="J75" s="5">
        <v>2563</v>
      </c>
      <c r="K75" s="5">
        <v>2388</v>
      </c>
    </row>
    <row r="76" spans="2:11" x14ac:dyDescent="0.6">
      <c r="B76" s="36" t="s">
        <v>92</v>
      </c>
      <c r="C76" s="5">
        <v>4171</v>
      </c>
      <c r="D76" s="5">
        <v>4263</v>
      </c>
      <c r="E76" s="5">
        <v>4203</v>
      </c>
      <c r="F76" s="5">
        <v>4028</v>
      </c>
      <c r="G76" s="5">
        <v>3669</v>
      </c>
      <c r="H76" s="5">
        <v>3531</v>
      </c>
      <c r="I76" s="5">
        <v>3788</v>
      </c>
      <c r="J76" s="5">
        <v>3927</v>
      </c>
      <c r="K76" s="5">
        <v>3873</v>
      </c>
    </row>
    <row r="77" spans="2:11" x14ac:dyDescent="0.6">
      <c r="B77" s="36" t="s">
        <v>93</v>
      </c>
      <c r="C77" s="5">
        <v>7762</v>
      </c>
      <c r="D77" s="5">
        <v>7689</v>
      </c>
      <c r="E77" s="5">
        <v>7713</v>
      </c>
      <c r="F77" s="5">
        <v>7323</v>
      </c>
      <c r="G77" s="5">
        <v>7881</v>
      </c>
      <c r="H77" s="5">
        <v>7733</v>
      </c>
      <c r="I77" s="5">
        <v>8338</v>
      </c>
      <c r="J77" s="5">
        <v>8583</v>
      </c>
      <c r="K77" s="5">
        <v>9084</v>
      </c>
    </row>
    <row r="78" spans="2:11" x14ac:dyDescent="0.6">
      <c r="B78" s="36" t="s">
        <v>94</v>
      </c>
      <c r="C78" s="5">
        <v>3150</v>
      </c>
      <c r="D78" s="5">
        <v>3228</v>
      </c>
      <c r="E78" s="5">
        <v>3649</v>
      </c>
      <c r="F78" s="5">
        <v>3852</v>
      </c>
      <c r="G78" s="5">
        <v>4540</v>
      </c>
      <c r="H78" s="5">
        <v>4705</v>
      </c>
      <c r="I78" s="5">
        <v>5088</v>
      </c>
      <c r="J78" s="5">
        <v>5226</v>
      </c>
      <c r="K78" s="5">
        <v>4389</v>
      </c>
    </row>
    <row r="79" spans="2:11" x14ac:dyDescent="0.6">
      <c r="B79" s="36" t="s">
        <v>95</v>
      </c>
      <c r="C79" s="5">
        <v>12825</v>
      </c>
      <c r="D79" s="5">
        <v>12828</v>
      </c>
      <c r="E79" s="5">
        <v>12608</v>
      </c>
      <c r="F79" s="5">
        <v>11722</v>
      </c>
      <c r="G79" s="5">
        <v>12442</v>
      </c>
      <c r="H79" s="5">
        <v>12242</v>
      </c>
      <c r="I79" s="5">
        <v>12992</v>
      </c>
      <c r="J79" s="5">
        <v>13506</v>
      </c>
      <c r="K79" s="5">
        <v>13018</v>
      </c>
    </row>
    <row r="80" spans="2:11" x14ac:dyDescent="0.6">
      <c r="B80" s="36" t="s">
        <v>96</v>
      </c>
      <c r="C80" s="5">
        <v>803</v>
      </c>
      <c r="D80" s="5">
        <v>856</v>
      </c>
      <c r="E80" s="5">
        <v>884</v>
      </c>
      <c r="F80" s="5">
        <v>813</v>
      </c>
      <c r="G80" s="5">
        <v>710</v>
      </c>
      <c r="H80" s="5">
        <v>1243</v>
      </c>
      <c r="I80" s="5">
        <v>1206</v>
      </c>
      <c r="J80" s="5">
        <v>1154</v>
      </c>
      <c r="K80" s="5">
        <v>1975</v>
      </c>
    </row>
    <row r="81" spans="2:11" x14ac:dyDescent="0.6">
      <c r="B81" s="36" t="s">
        <v>97</v>
      </c>
      <c r="C81" s="5">
        <v>1551</v>
      </c>
      <c r="D81" s="5">
        <v>1806</v>
      </c>
      <c r="E81" s="5">
        <v>1865</v>
      </c>
      <c r="F81" s="5">
        <v>2046</v>
      </c>
      <c r="G81" s="5">
        <v>2057</v>
      </c>
      <c r="H81" s="5">
        <v>2192</v>
      </c>
      <c r="I81" s="5">
        <v>2346</v>
      </c>
      <c r="J81" s="5">
        <v>2169</v>
      </c>
      <c r="K81" s="5">
        <v>2070</v>
      </c>
    </row>
    <row r="82" spans="2:11" x14ac:dyDescent="0.6">
      <c r="B82" s="36" t="s">
        <v>98</v>
      </c>
      <c r="C82" s="5">
        <v>5319</v>
      </c>
      <c r="D82" s="5">
        <v>5852</v>
      </c>
      <c r="E82" s="5">
        <v>5486</v>
      </c>
      <c r="F82" s="5">
        <v>6320</v>
      </c>
      <c r="G82" s="5">
        <v>5666</v>
      </c>
      <c r="H82" s="5">
        <v>5545</v>
      </c>
      <c r="I82" s="5">
        <v>5640</v>
      </c>
      <c r="J82" s="5">
        <v>5961</v>
      </c>
      <c r="K82" s="5">
        <v>6124</v>
      </c>
    </row>
    <row r="83" spans="2:11" x14ac:dyDescent="0.6">
      <c r="B83" s="36" t="s">
        <v>99</v>
      </c>
      <c r="C83" s="5">
        <v>799</v>
      </c>
      <c r="D83" s="5">
        <v>852</v>
      </c>
      <c r="E83" s="5">
        <v>896</v>
      </c>
      <c r="F83" s="5">
        <v>1804</v>
      </c>
      <c r="G83" s="5">
        <v>1882</v>
      </c>
      <c r="H83" s="5">
        <v>1914</v>
      </c>
      <c r="I83" s="5">
        <v>1947</v>
      </c>
      <c r="J83" s="5">
        <v>2008</v>
      </c>
      <c r="K83" s="5">
        <v>2128</v>
      </c>
    </row>
    <row r="85" spans="2:11" x14ac:dyDescent="0.6">
      <c r="B85" t="s">
        <v>253</v>
      </c>
    </row>
    <row r="86" spans="2:11" x14ac:dyDescent="0.6">
      <c r="C86" s="155" t="s">
        <v>10</v>
      </c>
      <c r="D86" s="155"/>
      <c r="E86" s="155"/>
      <c r="F86" s="155"/>
      <c r="G86" s="155"/>
      <c r="H86" s="155"/>
      <c r="I86" s="155"/>
      <c r="J86" s="155"/>
      <c r="K86" s="155"/>
    </row>
    <row r="87" spans="2:11" x14ac:dyDescent="0.6">
      <c r="B87" t="s">
        <v>126</v>
      </c>
      <c r="C87" s="121">
        <v>2009</v>
      </c>
      <c r="D87" s="121">
        <v>2010</v>
      </c>
      <c r="E87" s="121">
        <v>2011</v>
      </c>
      <c r="F87" s="121">
        <v>2012</v>
      </c>
      <c r="G87" s="121">
        <v>2013</v>
      </c>
      <c r="H87" s="121">
        <v>2014</v>
      </c>
      <c r="I87" s="121">
        <v>2015</v>
      </c>
      <c r="J87" s="121">
        <v>2016</v>
      </c>
      <c r="K87" s="121">
        <v>2017</v>
      </c>
    </row>
    <row r="88" spans="2:11" x14ac:dyDescent="0.6">
      <c r="B88" s="36" t="s">
        <v>89</v>
      </c>
      <c r="C88" s="5">
        <v>3832</v>
      </c>
      <c r="D88" s="5">
        <v>4704</v>
      </c>
      <c r="E88" s="5">
        <v>4384</v>
      </c>
      <c r="F88" s="5">
        <v>4411</v>
      </c>
      <c r="G88" s="5">
        <v>4629</v>
      </c>
      <c r="H88" s="5">
        <v>5103</v>
      </c>
      <c r="I88" s="5">
        <v>5276</v>
      </c>
      <c r="J88" s="5">
        <v>5217</v>
      </c>
      <c r="K88" s="5">
        <v>4788</v>
      </c>
    </row>
    <row r="89" spans="2:11" x14ac:dyDescent="0.6">
      <c r="B89" s="36" t="s">
        <v>95</v>
      </c>
      <c r="C89" s="5">
        <v>2282</v>
      </c>
      <c r="D89" s="5">
        <v>2498</v>
      </c>
      <c r="E89" s="5">
        <v>2510</v>
      </c>
      <c r="F89" s="5">
        <v>2755</v>
      </c>
      <c r="G89" s="5">
        <v>2946</v>
      </c>
      <c r="H89" s="5">
        <v>3259</v>
      </c>
      <c r="I89" s="5">
        <v>3681</v>
      </c>
      <c r="J89" s="5">
        <v>3734</v>
      </c>
      <c r="K89" s="5">
        <v>4028</v>
      </c>
    </row>
    <row r="90" spans="2:11" x14ac:dyDescent="0.6">
      <c r="B90" s="36" t="s">
        <v>91</v>
      </c>
      <c r="C90" s="5">
        <v>4005</v>
      </c>
      <c r="D90" s="5">
        <v>3523</v>
      </c>
      <c r="E90" s="5">
        <v>3752</v>
      </c>
      <c r="F90" s="5">
        <v>3225</v>
      </c>
      <c r="G90" s="5">
        <v>3315</v>
      </c>
      <c r="H90" s="5">
        <v>3855</v>
      </c>
      <c r="I90" s="5">
        <v>3555</v>
      </c>
      <c r="J90" s="5">
        <v>3906</v>
      </c>
      <c r="K90" s="5">
        <v>3983</v>
      </c>
    </row>
    <row r="91" spans="2:11" x14ac:dyDescent="0.6">
      <c r="B91" s="36" t="s">
        <v>93</v>
      </c>
      <c r="C91" s="5">
        <v>3490</v>
      </c>
      <c r="D91" s="5">
        <v>3667</v>
      </c>
      <c r="E91" s="5">
        <v>3962</v>
      </c>
      <c r="F91" s="5">
        <v>3834</v>
      </c>
      <c r="G91" s="5">
        <v>4013</v>
      </c>
      <c r="H91" s="5">
        <v>3681</v>
      </c>
      <c r="I91" s="5">
        <v>4149</v>
      </c>
      <c r="J91" s="5">
        <v>3999</v>
      </c>
      <c r="K91" s="5">
        <v>3462</v>
      </c>
    </row>
    <row r="92" spans="2:11" x14ac:dyDescent="0.6">
      <c r="B92" s="36" t="s">
        <v>94</v>
      </c>
      <c r="C92" s="5">
        <v>2090</v>
      </c>
      <c r="D92" s="5">
        <v>2267</v>
      </c>
      <c r="E92" s="5">
        <v>2406</v>
      </c>
      <c r="F92" s="5">
        <v>2432</v>
      </c>
      <c r="G92" s="5">
        <v>2623</v>
      </c>
      <c r="H92" s="5">
        <v>2714</v>
      </c>
      <c r="I92" s="5">
        <v>2759</v>
      </c>
      <c r="J92" s="5">
        <v>2789</v>
      </c>
      <c r="K92" s="5">
        <v>2920</v>
      </c>
    </row>
    <row r="93" spans="2:11" x14ac:dyDescent="0.6">
      <c r="B93" s="36" t="s">
        <v>97</v>
      </c>
      <c r="C93" s="5">
        <v>1106</v>
      </c>
      <c r="D93" s="5">
        <v>1195</v>
      </c>
      <c r="E93" s="5">
        <v>1052</v>
      </c>
      <c r="F93" s="5">
        <v>974</v>
      </c>
      <c r="G93" s="5">
        <v>1139</v>
      </c>
      <c r="H93" s="5">
        <v>1597</v>
      </c>
      <c r="I93" s="5">
        <v>1613</v>
      </c>
      <c r="J93" s="5">
        <v>1920</v>
      </c>
      <c r="K93" s="5">
        <v>1641</v>
      </c>
    </row>
    <row r="94" spans="2:11" x14ac:dyDescent="0.6">
      <c r="B94" s="36" t="s">
        <v>92</v>
      </c>
      <c r="C94" s="5">
        <v>2111</v>
      </c>
      <c r="D94" s="5">
        <v>2005</v>
      </c>
      <c r="E94" s="5">
        <v>1897</v>
      </c>
      <c r="F94" s="5">
        <v>1911</v>
      </c>
      <c r="G94" s="5">
        <v>1922</v>
      </c>
      <c r="H94" s="5">
        <v>1625</v>
      </c>
      <c r="I94" s="5">
        <v>1741</v>
      </c>
      <c r="J94" s="5">
        <v>1852</v>
      </c>
      <c r="K94" s="5">
        <v>1495</v>
      </c>
    </row>
    <row r="95" spans="2:11" x14ac:dyDescent="0.6">
      <c r="B95" s="36" t="s">
        <v>98</v>
      </c>
      <c r="C95" s="5">
        <v>1570</v>
      </c>
      <c r="D95" s="5">
        <v>1784</v>
      </c>
      <c r="E95" s="5">
        <v>1882</v>
      </c>
      <c r="F95" s="5">
        <v>1684</v>
      </c>
      <c r="G95" s="5">
        <v>1633</v>
      </c>
      <c r="H95" s="5">
        <v>1512</v>
      </c>
      <c r="I95" s="5">
        <v>1442</v>
      </c>
      <c r="J95" s="5">
        <v>1470</v>
      </c>
      <c r="K95" s="5">
        <v>1455</v>
      </c>
    </row>
    <row r="96" spans="2:11" x14ac:dyDescent="0.6">
      <c r="B96" s="36" t="s">
        <v>96</v>
      </c>
      <c r="C96" s="5">
        <v>1527</v>
      </c>
      <c r="D96" s="5">
        <v>1625</v>
      </c>
      <c r="E96" s="5">
        <v>1659</v>
      </c>
      <c r="F96" s="5">
        <v>1657</v>
      </c>
      <c r="G96" s="5">
        <v>1622</v>
      </c>
      <c r="H96" s="5">
        <v>1259</v>
      </c>
      <c r="I96" s="5">
        <v>1326</v>
      </c>
      <c r="J96" s="5">
        <v>1523</v>
      </c>
      <c r="K96" s="5">
        <v>1342</v>
      </c>
    </row>
    <row r="97" spans="2:17" x14ac:dyDescent="0.6">
      <c r="B97" s="36" t="s">
        <v>88</v>
      </c>
      <c r="C97" s="5">
        <v>261</v>
      </c>
      <c r="D97" s="5">
        <v>355</v>
      </c>
      <c r="E97" s="5">
        <v>692</v>
      </c>
      <c r="F97" s="5">
        <v>798</v>
      </c>
      <c r="G97" s="5">
        <v>1125</v>
      </c>
      <c r="H97" s="5">
        <v>1092</v>
      </c>
      <c r="I97" s="5">
        <v>1134</v>
      </c>
      <c r="J97" s="5">
        <v>1218</v>
      </c>
      <c r="K97" s="5">
        <v>1336</v>
      </c>
    </row>
    <row r="98" spans="2:17" x14ac:dyDescent="0.6">
      <c r="B98" s="36" t="s">
        <v>90</v>
      </c>
      <c r="C98" s="5">
        <v>1048</v>
      </c>
      <c r="D98" s="5">
        <v>1122</v>
      </c>
      <c r="E98" s="5">
        <v>1206</v>
      </c>
      <c r="F98" s="5">
        <v>1167</v>
      </c>
      <c r="G98" s="5">
        <v>1750</v>
      </c>
      <c r="H98" s="5">
        <v>1020</v>
      </c>
      <c r="I98" s="5">
        <v>1273</v>
      </c>
      <c r="J98" s="5">
        <v>1250</v>
      </c>
      <c r="K98" s="5">
        <v>1275</v>
      </c>
    </row>
    <row r="99" spans="2:17" x14ac:dyDescent="0.6">
      <c r="B99" s="36" t="s">
        <v>99</v>
      </c>
      <c r="C99" s="5">
        <v>195</v>
      </c>
      <c r="D99" s="5">
        <v>372</v>
      </c>
      <c r="E99" s="5">
        <v>232</v>
      </c>
      <c r="F99" s="5">
        <v>332</v>
      </c>
      <c r="G99" s="5">
        <v>357</v>
      </c>
      <c r="H99" s="5">
        <v>338</v>
      </c>
      <c r="I99" s="5">
        <v>422</v>
      </c>
      <c r="J99" s="5">
        <v>430</v>
      </c>
      <c r="K99" s="5">
        <v>521</v>
      </c>
    </row>
    <row r="101" spans="2:17" x14ac:dyDescent="0.6">
      <c r="B101" t="s">
        <v>299</v>
      </c>
    </row>
    <row r="102" spans="2:17" x14ac:dyDescent="0.6">
      <c r="C102" s="155" t="s">
        <v>10</v>
      </c>
      <c r="D102" s="155"/>
      <c r="E102" s="155"/>
      <c r="F102" s="155"/>
      <c r="G102" s="155"/>
      <c r="H102" s="155"/>
      <c r="I102" s="155"/>
      <c r="J102" s="155"/>
      <c r="K102" s="155"/>
    </row>
    <row r="103" spans="2:17" x14ac:dyDescent="0.6">
      <c r="B103" t="s">
        <v>126</v>
      </c>
      <c r="C103" s="120">
        <v>2009</v>
      </c>
      <c r="D103" s="120">
        <v>2010</v>
      </c>
      <c r="E103" s="120">
        <v>2011</v>
      </c>
      <c r="F103" s="120">
        <v>2012</v>
      </c>
      <c r="G103" s="120">
        <v>2013</v>
      </c>
      <c r="H103" s="120">
        <v>2014</v>
      </c>
      <c r="I103" s="120">
        <v>2015</v>
      </c>
      <c r="J103" s="120">
        <v>2016</v>
      </c>
      <c r="K103" s="120">
        <v>2017</v>
      </c>
    </row>
    <row r="104" spans="2:17" x14ac:dyDescent="0.6">
      <c r="B104" s="36" t="s">
        <v>88</v>
      </c>
      <c r="C104" s="5">
        <v>169</v>
      </c>
      <c r="D104" s="5">
        <v>173</v>
      </c>
      <c r="E104" s="5">
        <v>177</v>
      </c>
      <c r="F104" s="5">
        <v>174</v>
      </c>
      <c r="G104" s="5">
        <v>173</v>
      </c>
      <c r="H104" s="5">
        <v>173</v>
      </c>
      <c r="I104" s="5">
        <v>171</v>
      </c>
      <c r="J104" s="5">
        <v>166</v>
      </c>
      <c r="K104" s="5">
        <v>162</v>
      </c>
      <c r="N104" s="155" t="s">
        <v>23</v>
      </c>
      <c r="O104" s="155"/>
      <c r="P104" s="155" t="s">
        <v>237</v>
      </c>
      <c r="Q104" s="155"/>
    </row>
    <row r="105" spans="2:17" x14ac:dyDescent="0.6">
      <c r="B105" s="36" t="s">
        <v>89</v>
      </c>
      <c r="C105" s="5">
        <v>519</v>
      </c>
      <c r="D105" s="5">
        <v>537</v>
      </c>
      <c r="E105" s="5">
        <v>551</v>
      </c>
      <c r="F105" s="5">
        <v>564</v>
      </c>
      <c r="G105" s="5">
        <v>571</v>
      </c>
      <c r="H105" s="5">
        <v>576</v>
      </c>
      <c r="I105" s="5">
        <v>596</v>
      </c>
      <c r="J105" s="5">
        <v>591</v>
      </c>
      <c r="K105" s="5">
        <v>599</v>
      </c>
      <c r="N105" s="36">
        <v>2009</v>
      </c>
      <c r="O105" s="36">
        <v>2017</v>
      </c>
      <c r="P105" s="36" t="s">
        <v>236</v>
      </c>
      <c r="Q105" s="36" t="s">
        <v>238</v>
      </c>
    </row>
    <row r="106" spans="2:17" x14ac:dyDescent="0.6">
      <c r="B106" s="36" t="s">
        <v>90</v>
      </c>
      <c r="C106" s="5">
        <v>521</v>
      </c>
      <c r="D106" s="5">
        <v>526</v>
      </c>
      <c r="E106" s="5">
        <v>520</v>
      </c>
      <c r="F106" s="5">
        <v>522</v>
      </c>
      <c r="G106" s="5">
        <v>527</v>
      </c>
      <c r="H106" s="5">
        <v>524</v>
      </c>
      <c r="I106" s="5">
        <v>516</v>
      </c>
      <c r="J106" s="5">
        <v>509</v>
      </c>
      <c r="K106" s="5">
        <v>491</v>
      </c>
      <c r="M106" s="36" t="s">
        <v>297</v>
      </c>
      <c r="N106" s="5">
        <f>C110+C111+C109</f>
        <v>2387</v>
      </c>
      <c r="O106" s="5">
        <f>K110+K111+K109</f>
        <v>2732</v>
      </c>
      <c r="P106" s="5">
        <f>O106-N106</f>
        <v>345</v>
      </c>
      <c r="Q106" s="38">
        <f>P106/N106</f>
        <v>0.14453288646837034</v>
      </c>
    </row>
    <row r="107" spans="2:17" x14ac:dyDescent="0.6">
      <c r="B107" s="36" t="s">
        <v>91</v>
      </c>
      <c r="C107" s="5">
        <v>563</v>
      </c>
      <c r="D107" s="5">
        <v>579</v>
      </c>
      <c r="E107" s="5">
        <v>598</v>
      </c>
      <c r="F107" s="5">
        <v>604</v>
      </c>
      <c r="G107" s="5">
        <v>613</v>
      </c>
      <c r="H107" s="5">
        <v>611</v>
      </c>
      <c r="I107" s="5">
        <v>612</v>
      </c>
      <c r="J107" s="5">
        <v>597</v>
      </c>
      <c r="K107" s="5">
        <v>587</v>
      </c>
      <c r="M107" s="36" t="s">
        <v>298</v>
      </c>
      <c r="N107" s="5">
        <f>SUM(C104:C108)+SUM(C112:C115)</f>
        <v>3507</v>
      </c>
      <c r="O107" s="5">
        <f>SUM(K104:K108)+SUM(K112:K115)</f>
        <v>3476</v>
      </c>
      <c r="P107" s="5">
        <f>O107-N107</f>
        <v>-31</v>
      </c>
      <c r="Q107" s="38">
        <f>P107/N107</f>
        <v>-8.8394639292842889E-3</v>
      </c>
    </row>
    <row r="108" spans="2:17" x14ac:dyDescent="0.6">
      <c r="B108" s="36" t="s">
        <v>92</v>
      </c>
      <c r="C108" s="5">
        <v>625</v>
      </c>
      <c r="D108" s="5">
        <v>637</v>
      </c>
      <c r="E108" s="5">
        <v>641</v>
      </c>
      <c r="F108" s="5">
        <v>648</v>
      </c>
      <c r="G108" s="5">
        <v>649</v>
      </c>
      <c r="H108" s="5">
        <v>600</v>
      </c>
      <c r="I108" s="5">
        <v>592</v>
      </c>
      <c r="J108" s="5">
        <v>573</v>
      </c>
      <c r="K108" s="5">
        <v>554</v>
      </c>
    </row>
    <row r="109" spans="2:17" x14ac:dyDescent="0.6">
      <c r="B109" s="36" t="s">
        <v>93</v>
      </c>
      <c r="C109" s="5">
        <v>796</v>
      </c>
      <c r="D109" s="5">
        <v>804</v>
      </c>
      <c r="E109" s="5">
        <v>821</v>
      </c>
      <c r="F109" s="5">
        <v>824</v>
      </c>
      <c r="G109" s="5">
        <v>852</v>
      </c>
      <c r="H109" s="5">
        <v>815</v>
      </c>
      <c r="I109" s="5">
        <v>832</v>
      </c>
      <c r="J109" s="5">
        <v>835</v>
      </c>
      <c r="K109" s="5">
        <v>823</v>
      </c>
    </row>
    <row r="110" spans="2:17" x14ac:dyDescent="0.6">
      <c r="B110" s="36" t="s">
        <v>94</v>
      </c>
      <c r="C110" s="5">
        <v>464</v>
      </c>
      <c r="D110" s="5">
        <v>496</v>
      </c>
      <c r="E110" s="5">
        <v>529</v>
      </c>
      <c r="F110" s="5">
        <v>558</v>
      </c>
      <c r="G110" s="5">
        <v>608</v>
      </c>
      <c r="H110" s="5">
        <v>654</v>
      </c>
      <c r="I110" s="5">
        <v>696</v>
      </c>
      <c r="J110" s="5">
        <v>707</v>
      </c>
      <c r="K110" s="5">
        <v>711</v>
      </c>
    </row>
    <row r="111" spans="2:17" x14ac:dyDescent="0.6">
      <c r="B111" s="36" t="s">
        <v>95</v>
      </c>
      <c r="C111" s="5">
        <v>1127</v>
      </c>
      <c r="D111" s="5">
        <v>1174</v>
      </c>
      <c r="E111" s="5">
        <v>1201</v>
      </c>
      <c r="F111" s="5">
        <v>1224</v>
      </c>
      <c r="G111" s="5">
        <v>1247</v>
      </c>
      <c r="H111" s="5">
        <v>1220</v>
      </c>
      <c r="I111" s="5">
        <v>1229</v>
      </c>
      <c r="J111" s="5">
        <v>1216</v>
      </c>
      <c r="K111" s="5">
        <v>1198</v>
      </c>
    </row>
    <row r="112" spans="2:17" x14ac:dyDescent="0.6">
      <c r="B112" s="36" t="s">
        <v>96</v>
      </c>
      <c r="C112" s="5">
        <v>295</v>
      </c>
      <c r="D112" s="5">
        <v>302</v>
      </c>
      <c r="E112" s="5">
        <v>302</v>
      </c>
      <c r="F112" s="5">
        <v>302</v>
      </c>
      <c r="G112" s="5">
        <v>304</v>
      </c>
      <c r="H112" s="5">
        <v>276</v>
      </c>
      <c r="I112" s="5">
        <v>277</v>
      </c>
      <c r="J112" s="5">
        <v>274</v>
      </c>
      <c r="K112" s="5">
        <v>269</v>
      </c>
    </row>
    <row r="113" spans="2:11" x14ac:dyDescent="0.6">
      <c r="B113" s="36" t="s">
        <v>97</v>
      </c>
      <c r="C113" s="5">
        <v>295</v>
      </c>
      <c r="D113" s="5">
        <v>303</v>
      </c>
      <c r="E113" s="5">
        <v>308</v>
      </c>
      <c r="F113" s="5">
        <v>313</v>
      </c>
      <c r="G113" s="5">
        <v>320</v>
      </c>
      <c r="H113" s="5">
        <v>311</v>
      </c>
      <c r="I113" s="5">
        <v>318</v>
      </c>
      <c r="J113" s="5">
        <v>309</v>
      </c>
      <c r="K113" s="5">
        <v>275</v>
      </c>
    </row>
    <row r="114" spans="2:11" x14ac:dyDescent="0.6">
      <c r="B114" s="36" t="s">
        <v>98</v>
      </c>
      <c r="C114" s="5">
        <v>420</v>
      </c>
      <c r="D114" s="5">
        <v>442</v>
      </c>
      <c r="E114" s="5">
        <v>450</v>
      </c>
      <c r="F114" s="5">
        <v>468</v>
      </c>
      <c r="G114" s="5">
        <v>470</v>
      </c>
      <c r="H114" s="5">
        <v>445</v>
      </c>
      <c r="I114" s="5">
        <v>452</v>
      </c>
      <c r="J114" s="5">
        <v>436</v>
      </c>
      <c r="K114" s="5">
        <v>428</v>
      </c>
    </row>
    <row r="115" spans="2:11" x14ac:dyDescent="0.6">
      <c r="B115" s="36" t="s">
        <v>99</v>
      </c>
      <c r="C115" s="5">
        <v>100</v>
      </c>
      <c r="D115" s="5">
        <v>105</v>
      </c>
      <c r="E115" s="5">
        <v>107</v>
      </c>
      <c r="F115" s="5">
        <v>115</v>
      </c>
      <c r="G115" s="5">
        <v>121</v>
      </c>
      <c r="H115" s="5">
        <v>117</v>
      </c>
      <c r="I115" s="5">
        <v>120</v>
      </c>
      <c r="J115" s="5">
        <v>117</v>
      </c>
      <c r="K115" s="5">
        <v>111</v>
      </c>
    </row>
  </sheetData>
  <mergeCells count="11">
    <mergeCell ref="N4:O4"/>
    <mergeCell ref="P4:Q4"/>
    <mergeCell ref="C102:K102"/>
    <mergeCell ref="N104:O104"/>
    <mergeCell ref="P104:Q104"/>
    <mergeCell ref="C86:K86"/>
    <mergeCell ref="C4:K4"/>
    <mergeCell ref="C21:K21"/>
    <mergeCell ref="C38:K38"/>
    <mergeCell ref="C54:K54"/>
    <mergeCell ref="C70:K70"/>
  </mergeCells>
  <hyperlinks>
    <hyperlink ref="B1" location="Index!A1" display="Back to Index" xr:uid="{69953E73-E501-CC40-ADAB-27F10337828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3AD3E-3A2E-BF4E-A619-DD1CF2B11DE7}">
  <dimension ref="A1:AG132"/>
  <sheetViews>
    <sheetView workbookViewId="0"/>
  </sheetViews>
  <sheetFormatPr defaultColWidth="8.84765625" defaultRowHeight="14.4" x14ac:dyDescent="0.55000000000000004"/>
  <cols>
    <col min="1" max="1" width="34" style="62" customWidth="1"/>
    <col min="2" max="2" width="21" style="62" bestFit="1" customWidth="1"/>
    <col min="3" max="3" width="15.84765625" style="62" customWidth="1"/>
    <col min="4" max="6" width="5.5" style="62" customWidth="1"/>
    <col min="7" max="7" width="6.6484375" style="62" bestFit="1" customWidth="1"/>
    <col min="8" max="13" width="5.5" style="62" customWidth="1"/>
    <col min="14" max="23" width="6.5" style="62" customWidth="1"/>
    <col min="24" max="24" width="9.84765625" style="62" customWidth="1"/>
    <col min="25" max="25" width="30.34765625" style="62" bestFit="1" customWidth="1"/>
    <col min="26" max="29" width="9.84765625" style="62" customWidth="1"/>
    <col min="30" max="30" width="30.34765625" style="62" bestFit="1" customWidth="1"/>
    <col min="31" max="32" width="9.84765625" style="62" customWidth="1"/>
    <col min="33" max="36" width="8.84765625" style="62"/>
    <col min="37" max="37" width="21.84765625" style="62" bestFit="1" customWidth="1"/>
    <col min="38" max="47" width="8.84765625" style="62"/>
    <col min="48" max="48" width="23.1484375" style="62" bestFit="1" customWidth="1"/>
    <col min="49" max="58" width="8.84765625" style="62"/>
    <col min="59" max="59" width="31.5" style="62" bestFit="1" customWidth="1"/>
    <col min="60" max="16384" width="8.84765625" style="62"/>
  </cols>
  <sheetData>
    <row r="1" spans="1:32" ht="95.05" customHeight="1" x14ac:dyDescent="0.55000000000000004">
      <c r="A1" s="127" t="s">
        <v>263</v>
      </c>
      <c r="B1" s="126" t="s">
        <v>112</v>
      </c>
      <c r="C1" s="68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x14ac:dyDescent="0.55000000000000004">
      <c r="A2" s="64"/>
      <c r="B2" s="68"/>
      <c r="C2" s="68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</row>
    <row r="3" spans="1:32" ht="57.6" x14ac:dyDescent="0.55000000000000004">
      <c r="A3" s="64"/>
      <c r="B3" s="69" t="s">
        <v>126</v>
      </c>
      <c r="C3" s="70" t="s">
        <v>134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70" t="s">
        <v>135</v>
      </c>
      <c r="Z3" s="70" t="s">
        <v>130</v>
      </c>
      <c r="AA3" s="69" t="s">
        <v>131</v>
      </c>
      <c r="AB3" s="70" t="s">
        <v>132</v>
      </c>
      <c r="AC3" s="69" t="s">
        <v>100</v>
      </c>
      <c r="AD3" s="65"/>
      <c r="AE3" s="65"/>
      <c r="AF3" s="65"/>
    </row>
    <row r="4" spans="1:32" x14ac:dyDescent="0.55000000000000004">
      <c r="A4" s="64"/>
      <c r="B4" s="71" t="s">
        <v>93</v>
      </c>
      <c r="C4" s="72">
        <v>3715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71" t="s">
        <v>93</v>
      </c>
      <c r="Z4" s="72">
        <v>2607</v>
      </c>
      <c r="AA4" s="72">
        <v>579</v>
      </c>
      <c r="AB4" s="72">
        <v>726</v>
      </c>
      <c r="AC4" s="72">
        <v>3715</v>
      </c>
      <c r="AD4" s="65"/>
      <c r="AE4" s="65"/>
      <c r="AF4" s="65"/>
    </row>
    <row r="5" spans="1:32" x14ac:dyDescent="0.55000000000000004">
      <c r="A5" s="64"/>
      <c r="B5" s="71" t="s">
        <v>94</v>
      </c>
      <c r="C5" s="72">
        <v>1057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71" t="s">
        <v>94</v>
      </c>
      <c r="Z5" s="72">
        <v>-310</v>
      </c>
      <c r="AA5" s="72">
        <v>-621</v>
      </c>
      <c r="AB5" s="72">
        <v>1846</v>
      </c>
      <c r="AC5" s="72">
        <v>1057</v>
      </c>
      <c r="AD5" s="65"/>
      <c r="AE5" s="65"/>
      <c r="AF5" s="65"/>
    </row>
    <row r="6" spans="1:32" x14ac:dyDescent="0.55000000000000004">
      <c r="A6" s="64"/>
      <c r="B6" s="71" t="s">
        <v>90</v>
      </c>
      <c r="C6" s="72">
        <v>208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1" t="s">
        <v>90</v>
      </c>
      <c r="Z6" s="72">
        <v>221</v>
      </c>
      <c r="AA6" s="72">
        <v>189</v>
      </c>
      <c r="AB6" s="72">
        <v>-20</v>
      </c>
      <c r="AC6" s="72">
        <v>208</v>
      </c>
      <c r="AD6" s="65"/>
      <c r="AE6" s="65"/>
      <c r="AF6" s="65"/>
    </row>
    <row r="7" spans="1:32" x14ac:dyDescent="0.55000000000000004">
      <c r="A7" s="64"/>
      <c r="B7" s="71" t="s">
        <v>88</v>
      </c>
      <c r="C7" s="72">
        <v>47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71" t="s">
        <v>88</v>
      </c>
      <c r="Z7" s="72">
        <v>40</v>
      </c>
      <c r="AA7" s="72">
        <v>-5</v>
      </c>
      <c r="AB7" s="72">
        <v>0</v>
      </c>
      <c r="AC7" s="72">
        <v>47</v>
      </c>
      <c r="AD7" s="65"/>
      <c r="AE7" s="65"/>
      <c r="AF7" s="65"/>
    </row>
    <row r="8" spans="1:32" x14ac:dyDescent="0.55000000000000004">
      <c r="A8" s="64"/>
      <c r="B8" s="71" t="s">
        <v>98</v>
      </c>
      <c r="C8" s="72">
        <v>46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71" t="s">
        <v>98</v>
      </c>
      <c r="Z8" s="72">
        <v>-243</v>
      </c>
      <c r="AA8" s="72">
        <v>308</v>
      </c>
      <c r="AB8" s="72">
        <v>14</v>
      </c>
      <c r="AC8" s="72">
        <v>46</v>
      </c>
      <c r="AD8" s="65"/>
      <c r="AE8" s="65"/>
      <c r="AF8" s="65"/>
    </row>
    <row r="9" spans="1:32" x14ac:dyDescent="0.55000000000000004">
      <c r="A9" s="64"/>
      <c r="B9" s="71" t="s">
        <v>97</v>
      </c>
      <c r="C9" s="72">
        <v>-48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71" t="s">
        <v>97</v>
      </c>
      <c r="Z9" s="72">
        <v>-319</v>
      </c>
      <c r="AA9" s="72">
        <v>-97</v>
      </c>
      <c r="AB9" s="72">
        <v>75</v>
      </c>
      <c r="AC9" s="72">
        <v>-48</v>
      </c>
      <c r="AD9" s="65"/>
      <c r="AE9" s="65"/>
      <c r="AF9" s="65"/>
    </row>
    <row r="10" spans="1:32" x14ac:dyDescent="0.55000000000000004">
      <c r="A10" s="64"/>
      <c r="B10" s="71" t="s">
        <v>96</v>
      </c>
      <c r="C10" s="72">
        <v>-187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W10" s="65"/>
      <c r="X10" s="65"/>
      <c r="Y10" s="71" t="s">
        <v>96</v>
      </c>
      <c r="Z10" s="72">
        <v>244</v>
      </c>
      <c r="AA10" s="72">
        <v>-423</v>
      </c>
      <c r="AB10" s="72">
        <v>-31</v>
      </c>
      <c r="AC10" s="72">
        <v>-187</v>
      </c>
      <c r="AD10" s="65"/>
      <c r="AE10" s="65"/>
      <c r="AF10" s="65"/>
    </row>
    <row r="11" spans="1:32" x14ac:dyDescent="0.55000000000000004">
      <c r="A11" s="64"/>
      <c r="B11" s="71" t="s">
        <v>92</v>
      </c>
      <c r="C11" s="72">
        <v>-322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W11" s="65"/>
      <c r="X11" s="65"/>
      <c r="Y11" s="71" t="s">
        <v>92</v>
      </c>
      <c r="Z11" s="72">
        <v>-210</v>
      </c>
      <c r="AA11" s="72">
        <v>37</v>
      </c>
      <c r="AB11" s="72">
        <v>-157</v>
      </c>
      <c r="AC11" s="72">
        <v>-322</v>
      </c>
      <c r="AD11" s="65"/>
      <c r="AE11" s="65"/>
      <c r="AF11" s="65"/>
    </row>
    <row r="12" spans="1:32" x14ac:dyDescent="0.55000000000000004">
      <c r="A12" s="64"/>
      <c r="B12" s="71" t="s">
        <v>99</v>
      </c>
      <c r="C12" s="72">
        <v>-901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W12" s="65"/>
      <c r="X12" s="65"/>
      <c r="Y12" s="71" t="s">
        <v>99</v>
      </c>
      <c r="Z12" s="72">
        <v>-12</v>
      </c>
      <c r="AA12" s="72">
        <v>-1172</v>
      </c>
      <c r="AB12" s="72">
        <v>283</v>
      </c>
      <c r="AC12" s="72">
        <v>-901</v>
      </c>
      <c r="AD12" s="65"/>
      <c r="AE12" s="65"/>
      <c r="AF12" s="65"/>
    </row>
    <row r="13" spans="1:32" x14ac:dyDescent="0.55000000000000004">
      <c r="A13" s="64"/>
      <c r="B13" s="71" t="s">
        <v>91</v>
      </c>
      <c r="C13" s="72">
        <v>-1798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W13" s="65"/>
      <c r="X13" s="65"/>
      <c r="Y13" s="71" t="s">
        <v>91</v>
      </c>
      <c r="Z13" s="72">
        <v>-1201</v>
      </c>
      <c r="AA13" s="72">
        <v>-709</v>
      </c>
      <c r="AB13" s="72">
        <v>121</v>
      </c>
      <c r="AC13" s="72">
        <v>-1798</v>
      </c>
      <c r="AD13" s="65"/>
      <c r="AE13" s="65"/>
      <c r="AF13" s="65"/>
    </row>
    <row r="14" spans="1:32" x14ac:dyDescent="0.55000000000000004">
      <c r="B14" s="71" t="s">
        <v>89</v>
      </c>
      <c r="C14" s="72">
        <v>-2028</v>
      </c>
      <c r="Y14" s="71" t="s">
        <v>89</v>
      </c>
      <c r="Z14" s="72">
        <v>-1400</v>
      </c>
      <c r="AA14" s="72">
        <v>509</v>
      </c>
      <c r="AB14" s="72">
        <v>-2138</v>
      </c>
      <c r="AC14" s="72">
        <v>-2028</v>
      </c>
    </row>
    <row r="15" spans="1:32" x14ac:dyDescent="0.55000000000000004">
      <c r="B15" s="71" t="s">
        <v>95</v>
      </c>
      <c r="C15" s="72">
        <v>-7414</v>
      </c>
      <c r="Y15" s="71" t="s">
        <v>95</v>
      </c>
      <c r="Z15" s="72">
        <v>-2820</v>
      </c>
      <c r="AA15" s="72">
        <v>-4779</v>
      </c>
      <c r="AB15" s="72">
        <v>-3036</v>
      </c>
      <c r="AC15" s="72">
        <v>-7414</v>
      </c>
    </row>
    <row r="32" spans="31:33" x14ac:dyDescent="0.55000000000000004">
      <c r="AE32" s="67"/>
      <c r="AF32" s="67"/>
      <c r="AG32" s="67"/>
    </row>
    <row r="41" spans="2:29" ht="72" x14ac:dyDescent="0.55000000000000004">
      <c r="B41" s="69" t="s">
        <v>126</v>
      </c>
      <c r="C41" s="70" t="s">
        <v>136</v>
      </c>
      <c r="Y41" s="70" t="s">
        <v>138</v>
      </c>
      <c r="Z41" s="70" t="s">
        <v>130</v>
      </c>
      <c r="AA41" s="69" t="s">
        <v>131</v>
      </c>
      <c r="AB41" s="70" t="s">
        <v>132</v>
      </c>
      <c r="AC41" s="69" t="s">
        <v>100</v>
      </c>
    </row>
    <row r="42" spans="2:29" x14ac:dyDescent="0.55000000000000004">
      <c r="B42" s="71" t="s">
        <v>99</v>
      </c>
      <c r="C42" s="72">
        <v>1329</v>
      </c>
      <c r="Y42" s="71" t="s">
        <v>99</v>
      </c>
      <c r="Z42" s="72">
        <v>54</v>
      </c>
      <c r="AA42" s="72">
        <v>402</v>
      </c>
      <c r="AB42" s="72">
        <v>922</v>
      </c>
      <c r="AC42" s="72">
        <v>1329</v>
      </c>
    </row>
    <row r="43" spans="2:29" x14ac:dyDescent="0.55000000000000004">
      <c r="B43" s="71" t="s">
        <v>93</v>
      </c>
      <c r="C43" s="72">
        <v>1322</v>
      </c>
      <c r="Y43" s="71" t="s">
        <v>93</v>
      </c>
      <c r="Z43" s="72">
        <v>350</v>
      </c>
      <c r="AA43" s="72">
        <v>267</v>
      </c>
      <c r="AB43" s="72">
        <v>652</v>
      </c>
      <c r="AC43" s="72">
        <v>1322</v>
      </c>
    </row>
    <row r="44" spans="2:29" x14ac:dyDescent="0.55000000000000004">
      <c r="B44" s="71" t="s">
        <v>94</v>
      </c>
      <c r="C44" s="72">
        <v>1239</v>
      </c>
      <c r="Y44" s="71" t="s">
        <v>94</v>
      </c>
      <c r="Z44" s="72">
        <v>242</v>
      </c>
      <c r="AA44" s="72">
        <v>169</v>
      </c>
      <c r="AB44" s="72">
        <v>1023</v>
      </c>
      <c r="AC44" s="72">
        <v>1239</v>
      </c>
    </row>
    <row r="45" spans="2:29" x14ac:dyDescent="0.55000000000000004">
      <c r="B45" s="71" t="s">
        <v>96</v>
      </c>
      <c r="C45" s="72">
        <v>1172</v>
      </c>
      <c r="Y45" s="71" t="s">
        <v>96</v>
      </c>
      <c r="Z45" s="72">
        <v>407</v>
      </c>
      <c r="AA45" s="72">
        <v>393</v>
      </c>
      <c r="AB45" s="72">
        <v>776</v>
      </c>
      <c r="AC45" s="72">
        <v>1172</v>
      </c>
    </row>
    <row r="46" spans="2:29" x14ac:dyDescent="0.55000000000000004">
      <c r="B46" s="71" t="s">
        <v>98</v>
      </c>
      <c r="C46" s="72">
        <v>805</v>
      </c>
      <c r="Y46" s="71" t="s">
        <v>98</v>
      </c>
      <c r="Z46" s="72">
        <v>151</v>
      </c>
      <c r="AA46" s="72">
        <v>66</v>
      </c>
      <c r="AB46" s="72">
        <v>-62</v>
      </c>
      <c r="AC46" s="72">
        <v>805</v>
      </c>
    </row>
    <row r="47" spans="2:29" x14ac:dyDescent="0.55000000000000004">
      <c r="B47" s="71" t="s">
        <v>97</v>
      </c>
      <c r="C47" s="72">
        <v>519</v>
      </c>
      <c r="Y47" s="71" t="s">
        <v>97</v>
      </c>
      <c r="Z47" s="72">
        <v>-16</v>
      </c>
      <c r="AA47" s="72">
        <v>-9</v>
      </c>
      <c r="AB47" s="72">
        <v>313</v>
      </c>
      <c r="AC47" s="72">
        <v>519</v>
      </c>
    </row>
    <row r="48" spans="2:29" x14ac:dyDescent="0.55000000000000004">
      <c r="B48" s="71" t="s">
        <v>91</v>
      </c>
      <c r="C48" s="72">
        <v>403</v>
      </c>
      <c r="Y48" s="71" t="s">
        <v>91</v>
      </c>
      <c r="Z48" s="72">
        <v>96</v>
      </c>
      <c r="AA48" s="72">
        <v>-106</v>
      </c>
      <c r="AB48" s="72">
        <v>508</v>
      </c>
      <c r="AC48" s="72">
        <v>403</v>
      </c>
    </row>
    <row r="49" spans="2:29" x14ac:dyDescent="0.55000000000000004">
      <c r="B49" s="71" t="s">
        <v>89</v>
      </c>
      <c r="C49" s="72">
        <v>311</v>
      </c>
      <c r="Y49" s="71" t="s">
        <v>89</v>
      </c>
      <c r="Z49" s="72">
        <v>-122</v>
      </c>
      <c r="AA49" s="72">
        <v>-713</v>
      </c>
      <c r="AB49" s="72">
        <v>804</v>
      </c>
      <c r="AC49" s="72">
        <v>311</v>
      </c>
    </row>
    <row r="50" spans="2:29" x14ac:dyDescent="0.55000000000000004">
      <c r="B50" s="71" t="s">
        <v>95</v>
      </c>
      <c r="C50" s="72">
        <v>193</v>
      </c>
      <c r="Y50" s="71" t="s">
        <v>95</v>
      </c>
      <c r="Z50" s="72">
        <v>864</v>
      </c>
      <c r="AA50" s="72">
        <v>313</v>
      </c>
      <c r="AB50" s="72">
        <v>-1196</v>
      </c>
      <c r="AC50" s="72">
        <v>193</v>
      </c>
    </row>
    <row r="51" spans="2:29" x14ac:dyDescent="0.55000000000000004">
      <c r="B51" s="71" t="s">
        <v>88</v>
      </c>
      <c r="C51" s="72">
        <v>94</v>
      </c>
      <c r="Y51" s="71" t="s">
        <v>88</v>
      </c>
      <c r="Z51" s="72">
        <v>-126</v>
      </c>
      <c r="AA51" s="72">
        <v>16</v>
      </c>
      <c r="AB51" s="72">
        <v>28</v>
      </c>
      <c r="AC51" s="72">
        <v>94</v>
      </c>
    </row>
    <row r="52" spans="2:29" x14ac:dyDescent="0.55000000000000004">
      <c r="B52" s="71" t="s">
        <v>92</v>
      </c>
      <c r="C52" s="72">
        <v>-298</v>
      </c>
      <c r="Y52" s="71" t="s">
        <v>92</v>
      </c>
      <c r="Z52" s="72">
        <v>-64</v>
      </c>
      <c r="AA52" s="72">
        <v>-26</v>
      </c>
      <c r="AB52" s="72">
        <v>-192</v>
      </c>
      <c r="AC52" s="72">
        <v>-298</v>
      </c>
    </row>
    <row r="53" spans="2:29" x14ac:dyDescent="0.55000000000000004">
      <c r="B53" s="71" t="s">
        <v>90</v>
      </c>
      <c r="C53" s="72">
        <v>-528</v>
      </c>
      <c r="Y53" s="71" t="s">
        <v>90</v>
      </c>
      <c r="Z53" s="72">
        <v>-663</v>
      </c>
      <c r="AA53" s="72">
        <v>138</v>
      </c>
      <c r="AB53" s="72">
        <v>-163</v>
      </c>
      <c r="AC53" s="72">
        <v>-528</v>
      </c>
    </row>
    <row r="80" spans="2:29" ht="57.6" x14ac:dyDescent="0.55000000000000004">
      <c r="B80" s="69" t="s">
        <v>126</v>
      </c>
      <c r="C80" s="70" t="s">
        <v>137</v>
      </c>
      <c r="Y80" s="70" t="s">
        <v>139</v>
      </c>
      <c r="Z80" s="70" t="s">
        <v>130</v>
      </c>
      <c r="AA80" s="69" t="s">
        <v>131</v>
      </c>
      <c r="AB80" s="70" t="s">
        <v>132</v>
      </c>
      <c r="AC80" s="69" t="s">
        <v>100</v>
      </c>
    </row>
    <row r="81" spans="2:29" x14ac:dyDescent="0.55000000000000004">
      <c r="B81" s="71" t="s">
        <v>95</v>
      </c>
      <c r="C81" s="72">
        <v>4095</v>
      </c>
      <c r="Y81" s="71" t="s">
        <v>95</v>
      </c>
      <c r="Z81" s="72">
        <v>-80</v>
      </c>
      <c r="AA81" s="72">
        <v>1817</v>
      </c>
      <c r="AB81" s="72">
        <v>2595</v>
      </c>
      <c r="AC81" s="72">
        <v>4095</v>
      </c>
    </row>
    <row r="82" spans="2:29" x14ac:dyDescent="0.55000000000000004">
      <c r="B82" s="71" t="s">
        <v>90</v>
      </c>
      <c r="C82" s="72">
        <v>3823</v>
      </c>
      <c r="Y82" s="71" t="s">
        <v>90</v>
      </c>
      <c r="Z82" s="72">
        <v>598</v>
      </c>
      <c r="AA82" s="72">
        <v>2708</v>
      </c>
      <c r="AB82" s="72">
        <v>532</v>
      </c>
      <c r="AC82" s="72">
        <v>3823</v>
      </c>
    </row>
    <row r="83" spans="2:29" x14ac:dyDescent="0.55000000000000004">
      <c r="B83" s="71" t="s">
        <v>89</v>
      </c>
      <c r="C83" s="72">
        <v>2359</v>
      </c>
      <c r="Y83" s="71" t="s">
        <v>89</v>
      </c>
      <c r="Z83" s="72">
        <v>631</v>
      </c>
      <c r="AA83" s="72">
        <v>744</v>
      </c>
      <c r="AB83" s="72">
        <v>1381</v>
      </c>
      <c r="AC83" s="72">
        <v>2359</v>
      </c>
    </row>
    <row r="84" spans="2:29" x14ac:dyDescent="0.55000000000000004">
      <c r="B84" s="71" t="s">
        <v>94</v>
      </c>
      <c r="C84" s="72">
        <v>1757</v>
      </c>
      <c r="Y84" s="71" t="s">
        <v>94</v>
      </c>
      <c r="Z84" s="72">
        <v>830</v>
      </c>
      <c r="AA84" s="72">
        <v>143</v>
      </c>
      <c r="AB84" s="72">
        <v>1263</v>
      </c>
      <c r="AC84" s="72">
        <v>1757</v>
      </c>
    </row>
    <row r="85" spans="2:29" x14ac:dyDescent="0.55000000000000004">
      <c r="B85" s="71" t="s">
        <v>91</v>
      </c>
      <c r="C85" s="72">
        <v>1529</v>
      </c>
      <c r="Y85" s="71" t="s">
        <v>91</v>
      </c>
      <c r="Z85" s="72">
        <v>998</v>
      </c>
      <c r="AA85" s="72">
        <v>783</v>
      </c>
      <c r="AB85" s="72">
        <v>379</v>
      </c>
      <c r="AC85" s="72">
        <v>1529</v>
      </c>
    </row>
    <row r="86" spans="2:29" x14ac:dyDescent="0.55000000000000004">
      <c r="B86" s="71" t="s">
        <v>97</v>
      </c>
      <c r="C86" s="72">
        <v>1274</v>
      </c>
      <c r="Y86" s="71" t="s">
        <v>97</v>
      </c>
      <c r="Z86" s="72">
        <v>618</v>
      </c>
      <c r="AA86" s="72">
        <v>429</v>
      </c>
      <c r="AB86" s="72">
        <v>737</v>
      </c>
      <c r="AC86" s="72">
        <v>1274</v>
      </c>
    </row>
    <row r="87" spans="2:29" x14ac:dyDescent="0.55000000000000004">
      <c r="B87" s="71" t="s">
        <v>93</v>
      </c>
      <c r="C87" s="72">
        <v>1235</v>
      </c>
      <c r="Y87" s="71" t="s">
        <v>93</v>
      </c>
      <c r="Z87" s="72">
        <v>710</v>
      </c>
      <c r="AA87" s="72">
        <v>874</v>
      </c>
      <c r="AB87" s="72">
        <v>630</v>
      </c>
      <c r="AC87" s="72">
        <v>1235</v>
      </c>
    </row>
    <row r="88" spans="2:29" x14ac:dyDescent="0.55000000000000004">
      <c r="B88" s="71" t="s">
        <v>99</v>
      </c>
      <c r="C88" s="72">
        <v>474</v>
      </c>
      <c r="Y88" s="71" t="s">
        <v>99</v>
      </c>
      <c r="Z88" s="72">
        <v>652</v>
      </c>
      <c r="AA88" s="72">
        <v>500</v>
      </c>
      <c r="AB88" s="72">
        <v>-42</v>
      </c>
      <c r="AC88" s="72">
        <v>474</v>
      </c>
    </row>
    <row r="89" spans="2:29" x14ac:dyDescent="0.55000000000000004">
      <c r="B89" s="71" t="s">
        <v>88</v>
      </c>
      <c r="C89" s="72">
        <v>299</v>
      </c>
      <c r="Y89" s="71" t="s">
        <v>88</v>
      </c>
      <c r="Z89" s="72">
        <v>93</v>
      </c>
      <c r="AA89" s="72">
        <v>515</v>
      </c>
      <c r="AB89" s="72">
        <v>-282</v>
      </c>
      <c r="AC89" s="72">
        <v>299</v>
      </c>
    </row>
    <row r="90" spans="2:29" x14ac:dyDescent="0.55000000000000004">
      <c r="B90" s="71" t="s">
        <v>98</v>
      </c>
      <c r="C90" s="72">
        <v>-606</v>
      </c>
      <c r="Y90" s="71" t="s">
        <v>98</v>
      </c>
      <c r="Z90" s="72">
        <v>-103</v>
      </c>
      <c r="AA90" s="72">
        <v>53</v>
      </c>
      <c r="AB90" s="72">
        <v>-687</v>
      </c>
      <c r="AC90" s="72">
        <v>-606</v>
      </c>
    </row>
    <row r="91" spans="2:29" x14ac:dyDescent="0.55000000000000004">
      <c r="B91" s="71" t="s">
        <v>96</v>
      </c>
      <c r="C91" s="72">
        <v>-930</v>
      </c>
      <c r="Y91" s="71" t="s">
        <v>96</v>
      </c>
      <c r="Z91" s="72">
        <v>29</v>
      </c>
      <c r="AA91" s="72">
        <v>-752</v>
      </c>
      <c r="AB91" s="72">
        <v>-219</v>
      </c>
      <c r="AC91" s="72">
        <v>-930</v>
      </c>
    </row>
    <row r="92" spans="2:29" x14ac:dyDescent="0.55000000000000004">
      <c r="B92" s="71" t="s">
        <v>92</v>
      </c>
      <c r="C92" s="72">
        <v>-1071</v>
      </c>
      <c r="Y92" s="71" t="s">
        <v>92</v>
      </c>
      <c r="Z92" s="72">
        <v>23</v>
      </c>
      <c r="AA92" s="72">
        <v>-910</v>
      </c>
      <c r="AB92" s="72">
        <v>-206</v>
      </c>
      <c r="AC92" s="72">
        <v>-1071</v>
      </c>
    </row>
    <row r="120" spans="2:29" ht="72" x14ac:dyDescent="0.55000000000000004">
      <c r="B120" s="69" t="s">
        <v>126</v>
      </c>
      <c r="C120" s="70" t="s">
        <v>140</v>
      </c>
      <c r="Y120" s="70" t="s">
        <v>139</v>
      </c>
      <c r="Z120" s="70" t="s">
        <v>130</v>
      </c>
      <c r="AA120" s="69" t="s">
        <v>131</v>
      </c>
      <c r="AB120" s="70" t="s">
        <v>132</v>
      </c>
      <c r="AC120" s="69" t="s">
        <v>100</v>
      </c>
    </row>
    <row r="121" spans="2:29" x14ac:dyDescent="0.55000000000000004">
      <c r="B121" s="71" t="s">
        <v>95</v>
      </c>
      <c r="C121" s="72">
        <v>1746</v>
      </c>
      <c r="Y121" s="71" t="s">
        <v>95</v>
      </c>
      <c r="Z121" s="72">
        <v>145</v>
      </c>
      <c r="AA121" s="72">
        <v>975</v>
      </c>
      <c r="AB121" s="72">
        <v>713</v>
      </c>
      <c r="AC121" s="72">
        <v>1746</v>
      </c>
    </row>
    <row r="122" spans="2:29" x14ac:dyDescent="0.55000000000000004">
      <c r="B122" s="71" t="s">
        <v>88</v>
      </c>
      <c r="C122" s="72">
        <v>1075</v>
      </c>
      <c r="Y122" s="71" t="s">
        <v>88</v>
      </c>
      <c r="Z122" s="72">
        <v>30</v>
      </c>
      <c r="AA122" s="72">
        <v>4</v>
      </c>
      <c r="AB122" s="72">
        <v>1071</v>
      </c>
      <c r="AC122" s="72">
        <v>1075</v>
      </c>
    </row>
    <row r="123" spans="2:29" x14ac:dyDescent="0.55000000000000004">
      <c r="B123" s="71" t="s">
        <v>89</v>
      </c>
      <c r="C123" s="72">
        <v>956</v>
      </c>
      <c r="Y123" s="71" t="s">
        <v>89</v>
      </c>
      <c r="Z123" s="72">
        <v>190</v>
      </c>
      <c r="AA123" s="72">
        <v>397</v>
      </c>
      <c r="AB123" s="72">
        <v>572</v>
      </c>
      <c r="AC123" s="72">
        <v>956</v>
      </c>
    </row>
    <row r="124" spans="2:29" x14ac:dyDescent="0.55000000000000004">
      <c r="B124" s="71" t="s">
        <v>94</v>
      </c>
      <c r="C124" s="72">
        <v>830</v>
      </c>
      <c r="Y124" s="71" t="s">
        <v>94</v>
      </c>
      <c r="Z124" s="72">
        <v>307</v>
      </c>
      <c r="AA124" s="72">
        <v>242</v>
      </c>
      <c r="AB124" s="72">
        <v>520</v>
      </c>
      <c r="AC124" s="72">
        <v>830</v>
      </c>
    </row>
    <row r="125" spans="2:29" x14ac:dyDescent="0.55000000000000004">
      <c r="B125" s="71" t="s">
        <v>97</v>
      </c>
      <c r="C125" s="72">
        <v>535</v>
      </c>
      <c r="Y125" s="71" t="s">
        <v>97</v>
      </c>
      <c r="Z125" s="72">
        <v>77</v>
      </c>
      <c r="AA125" s="72">
        <v>75</v>
      </c>
      <c r="AB125" s="72">
        <v>418</v>
      </c>
      <c r="AC125" s="72">
        <v>535</v>
      </c>
    </row>
    <row r="126" spans="2:29" x14ac:dyDescent="0.55000000000000004">
      <c r="B126" s="71" t="s">
        <v>99</v>
      </c>
      <c r="C126" s="72">
        <v>326</v>
      </c>
      <c r="Y126" s="71" t="s">
        <v>99</v>
      </c>
      <c r="Z126" s="72">
        <v>0</v>
      </c>
      <c r="AA126" s="72">
        <v>5</v>
      </c>
      <c r="AB126" s="72">
        <v>321</v>
      </c>
      <c r="AC126" s="72">
        <v>326</v>
      </c>
    </row>
    <row r="127" spans="2:29" x14ac:dyDescent="0.55000000000000004">
      <c r="B127" s="71" t="s">
        <v>90</v>
      </c>
      <c r="C127" s="72">
        <v>227</v>
      </c>
      <c r="Y127" s="71" t="s">
        <v>90</v>
      </c>
      <c r="Z127" s="72">
        <v>27</v>
      </c>
      <c r="AA127" s="72">
        <v>27</v>
      </c>
      <c r="AB127" s="72">
        <v>182</v>
      </c>
      <c r="AC127" s="72">
        <v>227</v>
      </c>
    </row>
    <row r="128" spans="2:29" x14ac:dyDescent="0.55000000000000004">
      <c r="B128" s="71" t="s">
        <v>91</v>
      </c>
      <c r="C128" s="72">
        <v>-22</v>
      </c>
      <c r="Y128" s="71" t="s">
        <v>91</v>
      </c>
      <c r="Z128" s="72">
        <v>114</v>
      </c>
      <c r="AA128" s="72">
        <v>-283</v>
      </c>
      <c r="AB128" s="72">
        <v>89</v>
      </c>
      <c r="AC128" s="72">
        <v>-22</v>
      </c>
    </row>
    <row r="129" spans="2:29" x14ac:dyDescent="0.55000000000000004">
      <c r="B129" s="71" t="s">
        <v>93</v>
      </c>
      <c r="C129" s="72">
        <v>-28</v>
      </c>
      <c r="Y129" s="71" t="s">
        <v>93</v>
      </c>
      <c r="Z129" s="72">
        <v>-234</v>
      </c>
      <c r="AA129" s="72">
        <v>-238</v>
      </c>
      <c r="AB129" s="72">
        <v>281</v>
      </c>
      <c r="AC129" s="72">
        <v>-28</v>
      </c>
    </row>
    <row r="130" spans="2:29" x14ac:dyDescent="0.55000000000000004">
      <c r="B130" s="71" t="s">
        <v>98</v>
      </c>
      <c r="C130" s="72">
        <v>-115</v>
      </c>
      <c r="Y130" s="71" t="s">
        <v>98</v>
      </c>
      <c r="Z130" s="72">
        <v>-39</v>
      </c>
      <c r="AA130" s="72">
        <v>-7</v>
      </c>
      <c r="AB130" s="72">
        <v>-240</v>
      </c>
      <c r="AC130" s="72">
        <v>-115</v>
      </c>
    </row>
    <row r="131" spans="2:29" x14ac:dyDescent="0.55000000000000004">
      <c r="B131" s="71" t="s">
        <v>96</v>
      </c>
      <c r="C131" s="72">
        <v>-185</v>
      </c>
      <c r="Y131" s="71" t="s">
        <v>96</v>
      </c>
      <c r="Z131" s="72">
        <v>151</v>
      </c>
      <c r="AA131" s="72">
        <v>178</v>
      </c>
      <c r="AB131" s="72">
        <v>-362</v>
      </c>
      <c r="AC131" s="72">
        <v>-185</v>
      </c>
    </row>
    <row r="132" spans="2:29" x14ac:dyDescent="0.55000000000000004">
      <c r="B132" s="71" t="s">
        <v>92</v>
      </c>
      <c r="C132" s="72">
        <v>-616</v>
      </c>
      <c r="Y132" s="71" t="s">
        <v>92</v>
      </c>
      <c r="Z132" s="72">
        <v>-393</v>
      </c>
      <c r="AA132" s="72">
        <v>-855</v>
      </c>
      <c r="AB132" s="72">
        <v>250</v>
      </c>
      <c r="AC132" s="72">
        <v>-616</v>
      </c>
    </row>
  </sheetData>
  <conditionalFormatting sqref="C4:C15">
    <cfRule type="cellIs" dxfId="73" priority="43" operator="lessThan">
      <formula>0</formula>
    </cfRule>
    <cfRule type="cellIs" dxfId="72" priority="44" operator="greaterThan">
      <formula>0</formula>
    </cfRule>
  </conditionalFormatting>
  <conditionalFormatting sqref="Z4:Z15 AB4:AB15">
    <cfRule type="cellIs" dxfId="71" priority="41" operator="lessThan">
      <formula>0</formula>
    </cfRule>
    <cfRule type="cellIs" dxfId="70" priority="42" operator="greaterThan">
      <formula>0</formula>
    </cfRule>
  </conditionalFormatting>
  <conditionalFormatting sqref="AA4:AA15">
    <cfRule type="cellIs" dxfId="69" priority="39" operator="lessThan">
      <formula>0</formula>
    </cfRule>
    <cfRule type="cellIs" dxfId="68" priority="40" operator="greaterThan">
      <formula>0</formula>
    </cfRule>
  </conditionalFormatting>
  <conditionalFormatting sqref="AC4:AC15">
    <cfRule type="cellIs" dxfId="67" priority="37" operator="lessThan">
      <formula>0</formula>
    </cfRule>
    <cfRule type="cellIs" dxfId="66" priority="38" operator="greaterThan">
      <formula>0</formula>
    </cfRule>
  </conditionalFormatting>
  <conditionalFormatting sqref="C42:C53">
    <cfRule type="cellIs" dxfId="65" priority="35" operator="lessThan">
      <formula>0</formula>
    </cfRule>
    <cfRule type="cellIs" dxfId="64" priority="36" operator="greaterThan">
      <formula>0</formula>
    </cfRule>
  </conditionalFormatting>
  <conditionalFormatting sqref="Z42:Z53 AB42:AB53">
    <cfRule type="cellIs" dxfId="63" priority="33" operator="lessThan">
      <formula>0</formula>
    </cfRule>
    <cfRule type="cellIs" dxfId="62" priority="34" operator="greaterThan">
      <formula>0</formula>
    </cfRule>
  </conditionalFormatting>
  <conditionalFormatting sqref="AA42:AA53">
    <cfRule type="cellIs" dxfId="61" priority="31" operator="lessThan">
      <formula>0</formula>
    </cfRule>
    <cfRule type="cellIs" dxfId="60" priority="32" operator="greaterThan">
      <formula>0</formula>
    </cfRule>
  </conditionalFormatting>
  <conditionalFormatting sqref="AC42:AC53">
    <cfRule type="cellIs" dxfId="59" priority="29" operator="lessThan">
      <formula>0</formula>
    </cfRule>
    <cfRule type="cellIs" dxfId="58" priority="30" operator="greaterThan">
      <formula>0</formula>
    </cfRule>
  </conditionalFormatting>
  <conditionalFormatting sqref="C81:C92">
    <cfRule type="cellIs" dxfId="57" priority="27" operator="lessThan">
      <formula>0</formula>
    </cfRule>
    <cfRule type="cellIs" dxfId="56" priority="28" operator="greaterThan">
      <formula>0</formula>
    </cfRule>
  </conditionalFormatting>
  <conditionalFormatting sqref="Z82:Z92 AB82:AB92">
    <cfRule type="cellIs" dxfId="55" priority="25" operator="lessThan">
      <formula>0</formula>
    </cfRule>
    <cfRule type="cellIs" dxfId="54" priority="26" operator="greaterThan">
      <formula>0</formula>
    </cfRule>
  </conditionalFormatting>
  <conditionalFormatting sqref="AA82:AA92">
    <cfRule type="cellIs" dxfId="53" priority="23" operator="lessThan">
      <formula>0</formula>
    </cfRule>
    <cfRule type="cellIs" dxfId="52" priority="24" operator="greaterThan">
      <formula>0</formula>
    </cfRule>
  </conditionalFormatting>
  <conditionalFormatting sqref="AC82:AC92">
    <cfRule type="cellIs" dxfId="51" priority="21" operator="lessThan">
      <formula>0</formula>
    </cfRule>
    <cfRule type="cellIs" dxfId="50" priority="22" operator="greaterThan">
      <formula>0</formula>
    </cfRule>
  </conditionalFormatting>
  <conditionalFormatting sqref="Z81 AB81">
    <cfRule type="cellIs" dxfId="49" priority="19" operator="lessThan">
      <formula>0</formula>
    </cfRule>
    <cfRule type="cellIs" dxfId="48" priority="20" operator="greaterThan">
      <formula>0</formula>
    </cfRule>
  </conditionalFormatting>
  <conditionalFormatting sqref="AA81">
    <cfRule type="cellIs" dxfId="47" priority="17" operator="lessThan">
      <formula>0</formula>
    </cfRule>
    <cfRule type="cellIs" dxfId="46" priority="18" operator="greaterThan">
      <formula>0</formula>
    </cfRule>
  </conditionalFormatting>
  <conditionalFormatting sqref="AC81">
    <cfRule type="cellIs" dxfId="45" priority="15" operator="lessThan">
      <formula>0</formula>
    </cfRule>
    <cfRule type="cellIs" dxfId="44" priority="16" operator="greaterThan">
      <formula>0</formula>
    </cfRule>
  </conditionalFormatting>
  <conditionalFormatting sqref="Z122:Z132 AB122:AB132">
    <cfRule type="cellIs" dxfId="43" priority="13" operator="lessThan">
      <formula>0</formula>
    </cfRule>
    <cfRule type="cellIs" dxfId="42" priority="14" operator="greaterThan">
      <formula>0</formula>
    </cfRule>
  </conditionalFormatting>
  <conditionalFormatting sqref="AA122:AA132">
    <cfRule type="cellIs" dxfId="41" priority="11" operator="lessThan">
      <formula>0</formula>
    </cfRule>
    <cfRule type="cellIs" dxfId="40" priority="12" operator="greaterThan">
      <formula>0</formula>
    </cfRule>
  </conditionalFormatting>
  <conditionalFormatting sqref="AC122:AC132">
    <cfRule type="cellIs" dxfId="39" priority="9" operator="lessThan">
      <formula>0</formula>
    </cfRule>
    <cfRule type="cellIs" dxfId="38" priority="10" operator="greaterThan">
      <formula>0</formula>
    </cfRule>
  </conditionalFormatting>
  <conditionalFormatting sqref="Z121 AB121">
    <cfRule type="cellIs" dxfId="37" priority="7" operator="lessThan">
      <formula>0</formula>
    </cfRule>
    <cfRule type="cellIs" dxfId="36" priority="8" operator="greaterThan">
      <formula>0</formula>
    </cfRule>
  </conditionalFormatting>
  <conditionalFormatting sqref="AA121">
    <cfRule type="cellIs" dxfId="35" priority="5" operator="lessThan">
      <formula>0</formula>
    </cfRule>
    <cfRule type="cellIs" dxfId="34" priority="6" operator="greaterThan">
      <formula>0</formula>
    </cfRule>
  </conditionalFormatting>
  <conditionalFormatting sqref="AC121">
    <cfRule type="cellIs" dxfId="33" priority="3" operator="lessThan">
      <formula>0</formula>
    </cfRule>
    <cfRule type="cellIs" dxfId="32" priority="4" operator="greaterThan">
      <formula>0</formula>
    </cfRule>
  </conditionalFormatting>
  <conditionalFormatting sqref="C121:C132">
    <cfRule type="cellIs" dxfId="31" priority="1" operator="lessThan">
      <formula>0</formula>
    </cfRule>
    <cfRule type="cellIs" dxfId="30" priority="2" operator="greaterThan">
      <formula>0</formula>
    </cfRule>
  </conditionalFormatting>
  <hyperlinks>
    <hyperlink ref="B1" location="Index!A1" display="Back to Index" xr:uid="{3E9D9738-B3F4-D844-98F3-B16FEBE4E947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2A1AC-DBAA-2748-A1AD-059464529305}">
  <dimension ref="A1:T101"/>
  <sheetViews>
    <sheetView workbookViewId="0"/>
  </sheetViews>
  <sheetFormatPr defaultColWidth="10.796875" defaultRowHeight="15.6" x14ac:dyDescent="0.6"/>
  <cols>
    <col min="1" max="1" width="32.5" customWidth="1"/>
    <col min="2" max="2" width="40.34765625" bestFit="1" customWidth="1"/>
    <col min="3" max="11" width="11.5" bestFit="1" customWidth="1"/>
    <col min="12" max="12" width="18.6484375" customWidth="1"/>
    <col min="13" max="13" width="14.5" customWidth="1"/>
    <col min="14" max="14" width="11.84765625" bestFit="1" customWidth="1"/>
    <col min="17" max="17" width="20.1484375" bestFit="1" customWidth="1"/>
    <col min="18" max="19" width="11.5" bestFit="1" customWidth="1"/>
    <col min="20" max="20" width="18" customWidth="1"/>
  </cols>
  <sheetData>
    <row r="1" spans="1:20" ht="96" customHeight="1" x14ac:dyDescent="0.6">
      <c r="A1" s="127" t="s">
        <v>273</v>
      </c>
      <c r="B1" s="126" t="s">
        <v>112</v>
      </c>
    </row>
    <row r="2" spans="1:20" x14ac:dyDescent="0.6">
      <c r="Q2" t="s">
        <v>47</v>
      </c>
      <c r="T2" s="165" t="s">
        <v>18</v>
      </c>
    </row>
    <row r="3" spans="1:20" ht="16" customHeight="1" x14ac:dyDescent="0.6">
      <c r="B3" t="s">
        <v>41</v>
      </c>
      <c r="C3" s="155" t="s">
        <v>10</v>
      </c>
      <c r="D3" s="155"/>
      <c r="E3" s="155"/>
      <c r="F3" s="155"/>
      <c r="G3" s="155"/>
      <c r="H3" s="155"/>
      <c r="I3" s="155"/>
      <c r="J3" s="155"/>
      <c r="K3" s="155"/>
      <c r="L3" s="156" t="s">
        <v>237</v>
      </c>
      <c r="M3" s="157"/>
      <c r="Q3" s="23"/>
      <c r="R3" s="4" t="s">
        <v>0</v>
      </c>
      <c r="S3" s="4" t="s">
        <v>8</v>
      </c>
      <c r="T3" s="165"/>
    </row>
    <row r="4" spans="1:20" x14ac:dyDescent="0.6">
      <c r="B4" s="22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104" t="s">
        <v>238</v>
      </c>
      <c r="M4" s="113" t="s">
        <v>236</v>
      </c>
      <c r="Q4" s="25" t="s">
        <v>46</v>
      </c>
      <c r="R4" s="26">
        <v>25427</v>
      </c>
      <c r="S4" s="26">
        <v>25919</v>
      </c>
      <c r="T4" s="1">
        <f>S4-R4</f>
        <v>492</v>
      </c>
    </row>
    <row r="5" spans="1:20" x14ac:dyDescent="0.6">
      <c r="B5" s="3" t="s">
        <v>25</v>
      </c>
      <c r="C5" s="5">
        <v>59266</v>
      </c>
      <c r="D5" s="5">
        <v>61112</v>
      </c>
      <c r="E5" s="5">
        <v>59005</v>
      </c>
      <c r="F5" s="5">
        <v>54770</v>
      </c>
      <c r="G5" s="5">
        <v>52896</v>
      </c>
      <c r="H5" s="5">
        <v>52297</v>
      </c>
      <c r="I5" s="5">
        <v>52298</v>
      </c>
      <c r="J5" s="5">
        <v>52124</v>
      </c>
      <c r="K5" s="5">
        <v>49866</v>
      </c>
      <c r="L5" s="87">
        <f>(K5-C5)/C5</f>
        <v>-0.15860695845847536</v>
      </c>
      <c r="M5" s="5">
        <f t="shared" ref="M5" si="0">K5-C5</f>
        <v>-9400</v>
      </c>
      <c r="N5" s="10"/>
      <c r="Q5" s="25" t="s">
        <v>45</v>
      </c>
      <c r="R5" s="26">
        <v>46727</v>
      </c>
      <c r="S5" s="26">
        <v>38620</v>
      </c>
      <c r="T5" s="1">
        <f t="shared" ref="T5" si="1">S5-R5</f>
        <v>-8107</v>
      </c>
    </row>
    <row r="6" spans="1:20" x14ac:dyDescent="0.6">
      <c r="B6" s="3" t="s">
        <v>38</v>
      </c>
      <c r="C6" s="5">
        <v>2338</v>
      </c>
      <c r="D6" s="5">
        <v>1912</v>
      </c>
      <c r="E6" s="5">
        <v>2178</v>
      </c>
      <c r="F6" s="5">
        <v>1931</v>
      </c>
      <c r="G6" s="5">
        <v>3908</v>
      </c>
      <c r="H6" s="5">
        <v>3963</v>
      </c>
      <c r="I6" s="5">
        <v>4880</v>
      </c>
      <c r="J6" s="5">
        <v>5149</v>
      </c>
      <c r="K6" s="5">
        <v>4930</v>
      </c>
      <c r="L6" s="87">
        <f t="shared" ref="L6:L10" si="2">(K6-C6)/C6</f>
        <v>1.1086398631308811</v>
      </c>
      <c r="M6" s="5">
        <f t="shared" ref="M6:M10" si="3">K6-C6</f>
        <v>2592</v>
      </c>
      <c r="N6" s="10"/>
    </row>
    <row r="7" spans="1:20" x14ac:dyDescent="0.6">
      <c r="B7" s="3" t="s">
        <v>37</v>
      </c>
      <c r="C7" s="5">
        <v>3607</v>
      </c>
      <c r="D7" s="5">
        <v>4065</v>
      </c>
      <c r="E7" s="5">
        <v>3902</v>
      </c>
      <c r="F7" s="5">
        <v>4051</v>
      </c>
      <c r="G7" s="5">
        <v>4144</v>
      </c>
      <c r="H7" s="5">
        <v>3619</v>
      </c>
      <c r="I7" s="5">
        <v>4069</v>
      </c>
      <c r="J7" s="5">
        <v>4383</v>
      </c>
      <c r="K7" s="5">
        <v>4630</v>
      </c>
      <c r="L7" s="87">
        <f t="shared" si="2"/>
        <v>0.28361519268089824</v>
      </c>
      <c r="M7" s="5">
        <f t="shared" si="3"/>
        <v>1023</v>
      </c>
      <c r="N7" s="10"/>
      <c r="Q7" s="24" t="s">
        <v>48</v>
      </c>
      <c r="R7" s="10">
        <f>R5/(R4+R5)</f>
        <v>0.64760096460348704</v>
      </c>
      <c r="S7" s="10">
        <f>S5/(S4+S5)</f>
        <v>0.59839786795580963</v>
      </c>
    </row>
    <row r="8" spans="1:20" x14ac:dyDescent="0.6">
      <c r="B8" s="3" t="s">
        <v>32</v>
      </c>
      <c r="C8" s="5">
        <v>5818</v>
      </c>
      <c r="D8" s="5">
        <v>5820</v>
      </c>
      <c r="E8" s="5">
        <v>5808</v>
      </c>
      <c r="F8" s="5">
        <v>3845</v>
      </c>
      <c r="G8" s="5">
        <v>3098</v>
      </c>
      <c r="H8" s="5">
        <v>2984</v>
      </c>
      <c r="I8" s="5">
        <v>2995</v>
      </c>
      <c r="J8" s="5">
        <v>3116</v>
      </c>
      <c r="K8" s="5">
        <v>3089</v>
      </c>
      <c r="L8" s="87">
        <f t="shared" si="2"/>
        <v>-0.46906153317291166</v>
      </c>
      <c r="M8" s="5">
        <f t="shared" si="3"/>
        <v>-2729</v>
      </c>
      <c r="N8" s="10"/>
    </row>
    <row r="9" spans="1:20" x14ac:dyDescent="0.6">
      <c r="B9" s="3" t="s">
        <v>39</v>
      </c>
      <c r="C9" s="5">
        <v>729</v>
      </c>
      <c r="D9" s="5">
        <v>578</v>
      </c>
      <c r="E9" s="5">
        <v>614</v>
      </c>
      <c r="F9" s="5">
        <v>608</v>
      </c>
      <c r="G9" s="5">
        <v>667</v>
      </c>
      <c r="H9" s="5">
        <v>1250</v>
      </c>
      <c r="I9" s="5">
        <v>1153</v>
      </c>
      <c r="J9" s="5">
        <v>1256</v>
      </c>
      <c r="K9" s="5">
        <v>1534</v>
      </c>
      <c r="L9" s="87">
        <f t="shared" si="2"/>
        <v>1.1042524005486969</v>
      </c>
      <c r="M9" s="5">
        <f t="shared" si="3"/>
        <v>805</v>
      </c>
      <c r="N9" s="10"/>
    </row>
    <row r="10" spans="1:20" x14ac:dyDescent="0.6">
      <c r="B10" s="3" t="s">
        <v>40</v>
      </c>
      <c r="C10" s="5">
        <v>396</v>
      </c>
      <c r="D10" s="5">
        <v>325</v>
      </c>
      <c r="E10" s="5">
        <v>288</v>
      </c>
      <c r="F10" s="5">
        <v>422</v>
      </c>
      <c r="G10" s="5">
        <v>344</v>
      </c>
      <c r="H10" s="5">
        <v>342</v>
      </c>
      <c r="I10" s="5">
        <v>454</v>
      </c>
      <c r="J10" s="5">
        <v>444</v>
      </c>
      <c r="K10" s="5">
        <v>490</v>
      </c>
      <c r="L10" s="87">
        <f t="shared" si="2"/>
        <v>0.23737373737373738</v>
      </c>
      <c r="M10" s="5">
        <f t="shared" si="3"/>
        <v>94</v>
      </c>
      <c r="N10" s="10"/>
    </row>
    <row r="11" spans="1:20" x14ac:dyDescent="0.6">
      <c r="Q11" t="s">
        <v>49</v>
      </c>
      <c r="T11" s="165" t="s">
        <v>18</v>
      </c>
    </row>
    <row r="12" spans="1:20" x14ac:dyDescent="0.6">
      <c r="K12" s="24" t="s">
        <v>43</v>
      </c>
      <c r="L12" s="116">
        <f>M8+M5</f>
        <v>-12129</v>
      </c>
      <c r="Q12" s="23"/>
      <c r="R12" s="4" t="s">
        <v>0</v>
      </c>
      <c r="S12" s="4" t="s">
        <v>8</v>
      </c>
      <c r="T12" s="165"/>
    </row>
    <row r="13" spans="1:20" x14ac:dyDescent="0.6">
      <c r="K13" s="24" t="s">
        <v>44</v>
      </c>
      <c r="L13" s="1">
        <f>M6+M7+M9+M10</f>
        <v>4514</v>
      </c>
      <c r="Q13" s="25" t="s">
        <v>46</v>
      </c>
      <c r="R13" s="26">
        <v>8749269</v>
      </c>
      <c r="S13" s="26">
        <v>11698279</v>
      </c>
      <c r="T13" s="1">
        <f>S13-R13</f>
        <v>2949010</v>
      </c>
    </row>
    <row r="14" spans="1:20" x14ac:dyDescent="0.6">
      <c r="Q14" s="25" t="s">
        <v>45</v>
      </c>
      <c r="R14" s="26">
        <v>26924944</v>
      </c>
      <c r="S14" s="26">
        <v>21270164</v>
      </c>
      <c r="T14" s="1">
        <f t="shared" ref="T14" si="4">S14-R14</f>
        <v>-5654780</v>
      </c>
    </row>
    <row r="16" spans="1:20" x14ac:dyDescent="0.6">
      <c r="Q16" s="24" t="s">
        <v>48</v>
      </c>
      <c r="R16" s="10">
        <f>R14/(R13+R14)</f>
        <v>0.75474528337878122</v>
      </c>
      <c r="S16" s="10">
        <f>S14/(S13+S14)</f>
        <v>0.64516738021264763</v>
      </c>
    </row>
    <row r="48" spans="2:13" ht="16" customHeight="1" x14ac:dyDescent="0.6">
      <c r="B48" s="23" t="s">
        <v>42</v>
      </c>
      <c r="C48" s="155" t="s">
        <v>10</v>
      </c>
      <c r="D48" s="155"/>
      <c r="E48" s="155"/>
      <c r="F48" s="155"/>
      <c r="G48" s="155"/>
      <c r="H48" s="155"/>
      <c r="I48" s="155"/>
      <c r="J48" s="155"/>
      <c r="K48" s="155"/>
      <c r="L48" s="156" t="s">
        <v>237</v>
      </c>
      <c r="M48" s="157"/>
    </row>
    <row r="49" spans="2:13" x14ac:dyDescent="0.6">
      <c r="B49" s="22"/>
      <c r="C49" s="4" t="s">
        <v>0</v>
      </c>
      <c r="D49" s="4" t="s">
        <v>1</v>
      </c>
      <c r="E49" s="4" t="s">
        <v>2</v>
      </c>
      <c r="F49" s="4" t="s">
        <v>3</v>
      </c>
      <c r="G49" s="4" t="s">
        <v>4</v>
      </c>
      <c r="H49" s="4" t="s">
        <v>5</v>
      </c>
      <c r="I49" s="4" t="s">
        <v>6</v>
      </c>
      <c r="J49" s="4" t="s">
        <v>7</v>
      </c>
      <c r="K49" s="4" t="s">
        <v>8</v>
      </c>
      <c r="L49" s="104" t="s">
        <v>238</v>
      </c>
      <c r="M49" s="113" t="s">
        <v>236</v>
      </c>
    </row>
    <row r="50" spans="2:13" x14ac:dyDescent="0.6">
      <c r="B50" s="3" t="s">
        <v>25</v>
      </c>
      <c r="C50" s="5">
        <v>31248864</v>
      </c>
      <c r="D50" s="5">
        <v>34060890</v>
      </c>
      <c r="E50" s="5">
        <v>34304721</v>
      </c>
      <c r="F50" s="5">
        <v>32948522</v>
      </c>
      <c r="G50" s="5">
        <v>28489443</v>
      </c>
      <c r="H50" s="5">
        <v>27771219</v>
      </c>
      <c r="I50" s="5">
        <v>26554047</v>
      </c>
      <c r="J50" s="5">
        <v>27100188</v>
      </c>
      <c r="K50" s="5">
        <v>27178966</v>
      </c>
      <c r="L50" s="87">
        <f>(K50-C50)/C50</f>
        <v>-0.130241470537937</v>
      </c>
      <c r="M50" s="5">
        <f t="shared" ref="M50:M55" si="5">K50-C50</f>
        <v>-4069898</v>
      </c>
    </row>
    <row r="51" spans="2:13" x14ac:dyDescent="0.6">
      <c r="B51" s="3" t="s">
        <v>37</v>
      </c>
      <c r="C51" s="5">
        <v>1252906</v>
      </c>
      <c r="D51" s="5">
        <v>1534552</v>
      </c>
      <c r="E51" s="5">
        <v>1575191</v>
      </c>
      <c r="F51" s="5">
        <v>1376323</v>
      </c>
      <c r="G51" s="5">
        <v>1346196</v>
      </c>
      <c r="H51" s="5">
        <v>1524390</v>
      </c>
      <c r="I51" s="5">
        <v>1571146</v>
      </c>
      <c r="J51" s="5">
        <v>1999148</v>
      </c>
      <c r="K51" s="5">
        <v>1814231</v>
      </c>
      <c r="L51" s="87">
        <f t="shared" ref="L51:L55" si="6">(K51-C51)/C51</f>
        <v>0.44801844671507679</v>
      </c>
      <c r="M51" s="5">
        <f t="shared" si="5"/>
        <v>561325</v>
      </c>
    </row>
    <row r="52" spans="2:13" x14ac:dyDescent="0.6">
      <c r="B52" s="3" t="s">
        <v>38</v>
      </c>
      <c r="C52" s="5">
        <v>754662</v>
      </c>
      <c r="D52" s="5">
        <v>719640</v>
      </c>
      <c r="E52" s="5">
        <v>680673</v>
      </c>
      <c r="F52" s="5">
        <v>759568</v>
      </c>
      <c r="G52" s="5">
        <v>1126288</v>
      </c>
      <c r="H52" s="5">
        <v>1323936</v>
      </c>
      <c r="I52" s="5">
        <v>1346849</v>
      </c>
      <c r="J52" s="5">
        <v>1478620</v>
      </c>
      <c r="K52" s="5">
        <v>1754444</v>
      </c>
      <c r="L52" s="87">
        <f t="shared" si="6"/>
        <v>1.3248076622381941</v>
      </c>
      <c r="M52" s="5">
        <f t="shared" si="5"/>
        <v>999782</v>
      </c>
    </row>
    <row r="53" spans="2:13" x14ac:dyDescent="0.6">
      <c r="B53" s="3" t="s">
        <v>32</v>
      </c>
      <c r="C53" s="5">
        <v>2187332</v>
      </c>
      <c r="D53" s="5">
        <v>2622681</v>
      </c>
      <c r="E53" s="5">
        <v>2286636</v>
      </c>
      <c r="F53" s="5">
        <v>2126463</v>
      </c>
      <c r="G53" s="5">
        <v>2031603</v>
      </c>
      <c r="H53" s="5">
        <v>1813754</v>
      </c>
      <c r="I53" s="5">
        <v>1907761</v>
      </c>
      <c r="J53" s="5">
        <v>1651842</v>
      </c>
      <c r="K53" s="5">
        <v>1651813</v>
      </c>
      <c r="L53" s="87">
        <f t="shared" si="6"/>
        <v>-0.24482748846539987</v>
      </c>
      <c r="M53" s="5">
        <f t="shared" si="5"/>
        <v>-535519</v>
      </c>
    </row>
    <row r="54" spans="2:13" x14ac:dyDescent="0.6">
      <c r="B54" s="3" t="s">
        <v>39</v>
      </c>
      <c r="C54" s="5">
        <v>64896</v>
      </c>
      <c r="D54" s="5">
        <v>79431</v>
      </c>
      <c r="E54" s="5">
        <v>64455</v>
      </c>
      <c r="F54" s="5">
        <v>61482</v>
      </c>
      <c r="G54" s="5">
        <v>61213</v>
      </c>
      <c r="H54" s="5">
        <v>147862</v>
      </c>
      <c r="I54" s="5">
        <v>176922</v>
      </c>
      <c r="J54" s="5">
        <v>219119</v>
      </c>
      <c r="K54" s="5">
        <v>293458</v>
      </c>
      <c r="L54" s="87">
        <f t="shared" si="6"/>
        <v>3.5219736193293887</v>
      </c>
      <c r="M54" s="5">
        <f t="shared" si="5"/>
        <v>228562</v>
      </c>
    </row>
    <row r="55" spans="2:13" x14ac:dyDescent="0.6">
      <c r="B55" s="3" t="s">
        <v>40</v>
      </c>
      <c r="C55" s="5">
        <v>165553</v>
      </c>
      <c r="D55" s="5">
        <v>169423</v>
      </c>
      <c r="E55" s="5">
        <v>203496</v>
      </c>
      <c r="F55" s="5">
        <v>211395</v>
      </c>
      <c r="G55" s="5">
        <v>221649</v>
      </c>
      <c r="H55" s="5">
        <v>252624</v>
      </c>
      <c r="I55" s="5">
        <v>240539</v>
      </c>
      <c r="J55" s="5">
        <v>249512</v>
      </c>
      <c r="K55" s="5">
        <v>275531</v>
      </c>
      <c r="L55" s="87">
        <f t="shared" si="6"/>
        <v>0.66430689869709403</v>
      </c>
      <c r="M55" s="5">
        <f t="shared" si="5"/>
        <v>109978</v>
      </c>
    </row>
    <row r="57" spans="2:13" x14ac:dyDescent="0.6">
      <c r="K57" s="24" t="s">
        <v>43</v>
      </c>
      <c r="L57" s="116">
        <v>-4605417</v>
      </c>
    </row>
    <row r="58" spans="2:13" x14ac:dyDescent="0.6">
      <c r="K58" s="24" t="s">
        <v>44</v>
      </c>
      <c r="L58" s="116">
        <v>1899647</v>
      </c>
    </row>
    <row r="94" spans="2:8" x14ac:dyDescent="0.6">
      <c r="C94" t="s">
        <v>18</v>
      </c>
    </row>
    <row r="95" spans="2:8" x14ac:dyDescent="0.6">
      <c r="C95" s="36" t="s">
        <v>21</v>
      </c>
      <c r="F95" s="36" t="s">
        <v>110</v>
      </c>
    </row>
    <row r="96" spans="2:8" x14ac:dyDescent="0.6">
      <c r="B96" s="3" t="s">
        <v>25</v>
      </c>
      <c r="C96" s="5">
        <v>-9400</v>
      </c>
      <c r="F96" s="91">
        <v>-4.0698980000000002</v>
      </c>
      <c r="H96" s="86"/>
    </row>
    <row r="97" spans="2:8" x14ac:dyDescent="0.6">
      <c r="B97" s="3" t="s">
        <v>37</v>
      </c>
      <c r="C97" s="5">
        <v>2592</v>
      </c>
      <c r="F97" s="91">
        <v>0.56132499999999996</v>
      </c>
      <c r="H97" s="86"/>
    </row>
    <row r="98" spans="2:8" x14ac:dyDescent="0.6">
      <c r="B98" s="3" t="s">
        <v>38</v>
      </c>
      <c r="C98" s="5">
        <v>1023</v>
      </c>
      <c r="F98" s="91">
        <v>0.99978199999999995</v>
      </c>
      <c r="H98" s="86"/>
    </row>
    <row r="99" spans="2:8" x14ac:dyDescent="0.6">
      <c r="B99" s="3" t="s">
        <v>32</v>
      </c>
      <c r="C99" s="5">
        <v>-2729</v>
      </c>
      <c r="F99" s="91">
        <v>-0.53551899999999997</v>
      </c>
      <c r="H99" s="86"/>
    </row>
    <row r="100" spans="2:8" x14ac:dyDescent="0.6">
      <c r="B100" s="3" t="s">
        <v>39</v>
      </c>
      <c r="C100" s="5">
        <v>805</v>
      </c>
      <c r="F100" s="91">
        <v>0.22856199999999999</v>
      </c>
      <c r="H100" s="86"/>
    </row>
    <row r="101" spans="2:8" x14ac:dyDescent="0.6">
      <c r="B101" s="3" t="s">
        <v>40</v>
      </c>
      <c r="C101" s="5">
        <v>94</v>
      </c>
      <c r="F101" s="91">
        <v>0.10997800000000001</v>
      </c>
      <c r="H101" s="86"/>
    </row>
  </sheetData>
  <sortState ref="B50:K55">
    <sortCondition descending="1" ref="K50:K55"/>
  </sortState>
  <mergeCells count="6">
    <mergeCell ref="C48:K48"/>
    <mergeCell ref="T2:T3"/>
    <mergeCell ref="T11:T12"/>
    <mergeCell ref="C3:K3"/>
    <mergeCell ref="L3:M3"/>
    <mergeCell ref="L48:M48"/>
  </mergeCells>
  <conditionalFormatting sqref="L5:M10">
    <cfRule type="cellIs" dxfId="29" priority="3" operator="lessThan">
      <formula>0</formula>
    </cfRule>
    <cfRule type="cellIs" dxfId="28" priority="4" operator="greaterThan">
      <formula>0</formula>
    </cfRule>
  </conditionalFormatting>
  <conditionalFormatting sqref="L50:M55">
    <cfRule type="cellIs" dxfId="27" priority="1" operator="lessThan">
      <formula>0</formula>
    </cfRule>
    <cfRule type="cellIs" dxfId="26" priority="2" operator="greaterThan">
      <formula>0</formula>
    </cfRule>
  </conditionalFormatting>
  <hyperlinks>
    <hyperlink ref="B1" location="Index!A1" display="Back to Index" xr:uid="{B6CBA2A3-9268-3941-97EC-5165D00DFA5F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47B71-4BFB-BB47-B5AB-E41755C852D9}">
  <dimension ref="A1:AJ87"/>
  <sheetViews>
    <sheetView workbookViewId="0"/>
  </sheetViews>
  <sheetFormatPr defaultColWidth="10.796875" defaultRowHeight="15.6" x14ac:dyDescent="0.6"/>
  <cols>
    <col min="1" max="1" width="30.34765625" customWidth="1"/>
    <col min="2" max="2" width="48.34765625" bestFit="1" customWidth="1"/>
    <col min="3" max="11" width="11.5" bestFit="1" customWidth="1"/>
    <col min="12" max="12" width="16.1484375" customWidth="1"/>
    <col min="13" max="13" width="14.1484375" customWidth="1"/>
    <col min="15" max="15" width="35.84765625" bestFit="1" customWidth="1"/>
    <col min="16" max="16" width="26.84765625" bestFit="1" customWidth="1"/>
    <col min="17" max="17" width="14" bestFit="1" customWidth="1"/>
    <col min="27" max="27" width="12.5" customWidth="1"/>
    <col min="28" max="36" width="11.5" bestFit="1" customWidth="1"/>
  </cols>
  <sheetData>
    <row r="1" spans="1:36" ht="73" customHeight="1" x14ac:dyDescent="0.6">
      <c r="A1" s="127" t="s">
        <v>264</v>
      </c>
      <c r="B1" s="126" t="s">
        <v>112</v>
      </c>
    </row>
    <row r="3" spans="1:36" ht="16" customHeight="1" x14ac:dyDescent="0.6">
      <c r="B3" t="s">
        <v>232</v>
      </c>
      <c r="C3" s="155" t="s">
        <v>10</v>
      </c>
      <c r="D3" s="155"/>
      <c r="E3" s="155"/>
      <c r="F3" s="155"/>
      <c r="G3" s="155"/>
      <c r="H3" s="155"/>
      <c r="I3" s="155"/>
      <c r="J3" s="155"/>
      <c r="K3" s="155"/>
      <c r="L3" s="156" t="s">
        <v>237</v>
      </c>
      <c r="M3" s="157"/>
      <c r="AA3" t="s">
        <v>209</v>
      </c>
    </row>
    <row r="4" spans="1:36" x14ac:dyDescent="0.6"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104" t="s">
        <v>238</v>
      </c>
      <c r="M4" s="113" t="s">
        <v>236</v>
      </c>
      <c r="AB4" s="155" t="s">
        <v>10</v>
      </c>
      <c r="AC4" s="155"/>
      <c r="AD4" s="155"/>
      <c r="AE4" s="155"/>
      <c r="AF4" s="155"/>
      <c r="AG4" s="155"/>
      <c r="AH4" s="155"/>
      <c r="AI4" s="155"/>
      <c r="AJ4" s="155"/>
    </row>
    <row r="5" spans="1:36" x14ac:dyDescent="0.6">
      <c r="B5" s="5" t="s">
        <v>62</v>
      </c>
      <c r="C5" s="5">
        <v>1934489</v>
      </c>
      <c r="D5" s="5">
        <v>1772307</v>
      </c>
      <c r="E5" s="5">
        <v>2038863</v>
      </c>
      <c r="F5" s="5">
        <v>1944580</v>
      </c>
      <c r="G5" s="5">
        <v>1946237</v>
      </c>
      <c r="H5" s="5">
        <v>2226719</v>
      </c>
      <c r="I5" s="5">
        <v>2189609</v>
      </c>
      <c r="J5" s="5">
        <v>2180805</v>
      </c>
      <c r="K5" s="5">
        <v>1998166</v>
      </c>
      <c r="L5" s="87">
        <f>(K5-C5)/C5</f>
        <v>3.2916703067321654E-2</v>
      </c>
      <c r="M5" s="5">
        <f t="shared" ref="M5" si="0">K5-C5</f>
        <v>63677</v>
      </c>
      <c r="AB5" s="31" t="s">
        <v>0</v>
      </c>
      <c r="AC5" s="31" t="s">
        <v>1</v>
      </c>
      <c r="AD5" s="31" t="s">
        <v>2</v>
      </c>
      <c r="AE5" s="31" t="s">
        <v>3</v>
      </c>
      <c r="AF5" s="31" t="s">
        <v>4</v>
      </c>
      <c r="AG5" s="31" t="s">
        <v>5</v>
      </c>
      <c r="AH5" s="31" t="s">
        <v>6</v>
      </c>
      <c r="AI5" s="31" t="s">
        <v>7</v>
      </c>
      <c r="AJ5" s="31" t="s">
        <v>8</v>
      </c>
    </row>
    <row r="6" spans="1:36" x14ac:dyDescent="0.6">
      <c r="B6" s="5" t="s">
        <v>31</v>
      </c>
      <c r="C6" s="5">
        <v>1618801</v>
      </c>
      <c r="D6" s="5">
        <v>1799967</v>
      </c>
      <c r="E6" s="5">
        <v>1611868</v>
      </c>
      <c r="F6" s="5">
        <v>1647531</v>
      </c>
      <c r="G6" s="5">
        <v>1727370</v>
      </c>
      <c r="H6" s="5">
        <v>1567230</v>
      </c>
      <c r="I6" s="5">
        <v>1678874</v>
      </c>
      <c r="J6" s="5">
        <v>1579985</v>
      </c>
      <c r="K6" s="5">
        <v>1741066</v>
      </c>
      <c r="L6" s="87">
        <f t="shared" ref="L6:L24" si="1">(K6-C6)/C6</f>
        <v>7.5528122357226113E-2</v>
      </c>
      <c r="M6" s="5">
        <f t="shared" ref="M6:M24" si="2">K6-C6</f>
        <v>122265</v>
      </c>
      <c r="AA6" s="36" t="s">
        <v>110</v>
      </c>
      <c r="AB6" s="91">
        <v>18.725695000000002</v>
      </c>
      <c r="AC6" s="91">
        <v>19.311957</v>
      </c>
      <c r="AD6" s="91">
        <v>19.478081</v>
      </c>
      <c r="AE6" s="91">
        <v>19.437836999999998</v>
      </c>
      <c r="AF6" s="91">
        <v>19.372019000000002</v>
      </c>
      <c r="AG6" s="91">
        <v>18.142368999999999</v>
      </c>
      <c r="AH6" s="91">
        <v>18.123877</v>
      </c>
      <c r="AI6" s="91">
        <v>18.105015000000002</v>
      </c>
      <c r="AJ6" s="91">
        <v>18.261551000000001</v>
      </c>
    </row>
    <row r="7" spans="1:36" x14ac:dyDescent="0.6">
      <c r="B7" s="5" t="s">
        <v>54</v>
      </c>
      <c r="C7" s="5">
        <v>1840837</v>
      </c>
      <c r="D7" s="5">
        <v>1915087</v>
      </c>
      <c r="E7" s="5">
        <v>1865372</v>
      </c>
      <c r="F7" s="5">
        <v>1743104</v>
      </c>
      <c r="G7" s="5">
        <v>1754847</v>
      </c>
      <c r="H7" s="5">
        <v>1444488</v>
      </c>
      <c r="I7" s="5">
        <v>1395611</v>
      </c>
      <c r="J7" s="5">
        <v>1485136</v>
      </c>
      <c r="K7" s="5">
        <v>1520402</v>
      </c>
      <c r="L7" s="87">
        <f t="shared" si="1"/>
        <v>-0.17407027346799309</v>
      </c>
      <c r="M7" s="5">
        <f t="shared" si="2"/>
        <v>-320435</v>
      </c>
      <c r="AA7" s="36" t="s">
        <v>21</v>
      </c>
      <c r="AB7" s="5">
        <v>84717</v>
      </c>
      <c r="AC7" s="5">
        <v>90878</v>
      </c>
      <c r="AD7" s="5">
        <v>92408</v>
      </c>
      <c r="AE7" s="5">
        <v>94932</v>
      </c>
      <c r="AF7" s="5">
        <v>95763</v>
      </c>
      <c r="AG7" s="5">
        <v>94873</v>
      </c>
      <c r="AH7" s="5">
        <v>96463</v>
      </c>
      <c r="AI7" s="5">
        <v>98695</v>
      </c>
      <c r="AJ7" s="5">
        <v>98956</v>
      </c>
    </row>
    <row r="8" spans="1:36" x14ac:dyDescent="0.6">
      <c r="B8" s="5" t="s">
        <v>50</v>
      </c>
      <c r="C8" s="5">
        <v>1412301</v>
      </c>
      <c r="D8" s="5">
        <v>1272003</v>
      </c>
      <c r="E8" s="5">
        <v>1334401</v>
      </c>
      <c r="F8" s="5">
        <v>1321760</v>
      </c>
      <c r="G8" s="5">
        <v>1326396</v>
      </c>
      <c r="H8" s="5">
        <v>1364529</v>
      </c>
      <c r="I8" s="5">
        <v>1481312</v>
      </c>
      <c r="J8" s="5">
        <v>1400874</v>
      </c>
      <c r="K8" s="5">
        <v>1482608</v>
      </c>
      <c r="L8" s="87">
        <f t="shared" si="1"/>
        <v>4.9781880774707375E-2</v>
      </c>
      <c r="M8" s="5">
        <f t="shared" si="2"/>
        <v>70307</v>
      </c>
      <c r="AB8" s="86"/>
      <c r="AC8" s="86"/>
      <c r="AD8" s="86"/>
      <c r="AE8" s="86"/>
      <c r="AF8" s="86"/>
      <c r="AG8" s="86"/>
      <c r="AH8" s="86"/>
      <c r="AI8" s="86"/>
      <c r="AJ8" s="86"/>
    </row>
    <row r="9" spans="1:36" x14ac:dyDescent="0.6">
      <c r="B9" s="5" t="s">
        <v>67</v>
      </c>
      <c r="C9" s="5">
        <v>1148311</v>
      </c>
      <c r="D9" s="5">
        <v>1041444</v>
      </c>
      <c r="E9" s="5">
        <v>1103064</v>
      </c>
      <c r="F9" s="5">
        <v>1106502</v>
      </c>
      <c r="G9" s="5">
        <v>1261082</v>
      </c>
      <c r="H9" s="5">
        <v>1268765</v>
      </c>
      <c r="I9" s="5">
        <v>1138240</v>
      </c>
      <c r="J9" s="5">
        <v>1116970</v>
      </c>
      <c r="K9" s="5">
        <v>1223149</v>
      </c>
      <c r="L9" s="87">
        <f t="shared" si="1"/>
        <v>6.5172239924550054E-2</v>
      </c>
      <c r="M9" s="5">
        <f t="shared" si="2"/>
        <v>74838</v>
      </c>
    </row>
    <row r="10" spans="1:36" x14ac:dyDescent="0.6">
      <c r="B10" s="5" t="s">
        <v>27</v>
      </c>
      <c r="C10" s="5">
        <v>854242</v>
      </c>
      <c r="D10" s="5">
        <v>915476</v>
      </c>
      <c r="E10" s="5">
        <v>932382</v>
      </c>
      <c r="F10" s="5">
        <v>983022</v>
      </c>
      <c r="G10" s="5">
        <v>967650</v>
      </c>
      <c r="H10" s="5">
        <v>1080940</v>
      </c>
      <c r="I10" s="5">
        <v>1165911</v>
      </c>
      <c r="J10" s="5">
        <v>1124579</v>
      </c>
      <c r="K10" s="5">
        <v>1195815</v>
      </c>
      <c r="L10" s="87">
        <f t="shared" si="1"/>
        <v>0.39985507619620669</v>
      </c>
      <c r="M10" s="5">
        <f t="shared" si="2"/>
        <v>341573</v>
      </c>
    </row>
    <row r="11" spans="1:36" x14ac:dyDescent="0.6">
      <c r="B11" s="5" t="s">
        <v>59</v>
      </c>
      <c r="C11" s="5">
        <v>890753</v>
      </c>
      <c r="D11" s="5">
        <v>976945</v>
      </c>
      <c r="E11" s="5">
        <v>975460</v>
      </c>
      <c r="F11" s="5">
        <v>954947</v>
      </c>
      <c r="G11" s="5">
        <v>968128</v>
      </c>
      <c r="H11" s="5">
        <v>1073778</v>
      </c>
      <c r="I11" s="5">
        <v>1105772</v>
      </c>
      <c r="J11" s="5">
        <v>1147994</v>
      </c>
      <c r="K11" s="5">
        <v>1058930</v>
      </c>
      <c r="L11" s="87">
        <f t="shared" si="1"/>
        <v>0.18880318112877531</v>
      </c>
      <c r="M11" s="5">
        <f t="shared" si="2"/>
        <v>168177</v>
      </c>
    </row>
    <row r="12" spans="1:36" x14ac:dyDescent="0.6">
      <c r="B12" s="5" t="s">
        <v>57</v>
      </c>
      <c r="C12" s="5">
        <v>956462</v>
      </c>
      <c r="D12" s="5">
        <v>1019074</v>
      </c>
      <c r="E12" s="5">
        <v>1018445</v>
      </c>
      <c r="F12" s="5">
        <v>1055566</v>
      </c>
      <c r="G12" s="5">
        <v>997392</v>
      </c>
      <c r="H12" s="5">
        <v>998930</v>
      </c>
      <c r="I12" s="5">
        <v>1020621</v>
      </c>
      <c r="J12" s="5">
        <v>994884</v>
      </c>
      <c r="K12" s="5">
        <v>944083</v>
      </c>
      <c r="L12" s="87">
        <f t="shared" si="1"/>
        <v>-1.2942490135520282E-2</v>
      </c>
      <c r="M12" s="5">
        <f t="shared" si="2"/>
        <v>-12379</v>
      </c>
    </row>
    <row r="13" spans="1:36" x14ac:dyDescent="0.6">
      <c r="B13" s="5" t="s">
        <v>61</v>
      </c>
      <c r="C13" s="5">
        <v>916546</v>
      </c>
      <c r="D13" s="5">
        <v>823468</v>
      </c>
      <c r="E13" s="5">
        <v>840815</v>
      </c>
      <c r="F13" s="5">
        <v>918784</v>
      </c>
      <c r="G13" s="5">
        <v>950708</v>
      </c>
      <c r="H13" s="5">
        <v>956366</v>
      </c>
      <c r="I13" s="5">
        <v>936032</v>
      </c>
      <c r="J13" s="5">
        <v>960814</v>
      </c>
      <c r="K13" s="5">
        <v>941604</v>
      </c>
      <c r="L13" s="87">
        <f t="shared" si="1"/>
        <v>2.733959888538055E-2</v>
      </c>
      <c r="M13" s="5">
        <f t="shared" si="2"/>
        <v>25058</v>
      </c>
    </row>
    <row r="14" spans="1:36" x14ac:dyDescent="0.6">
      <c r="B14" s="5" t="s">
        <v>66</v>
      </c>
      <c r="C14" s="5">
        <v>748137</v>
      </c>
      <c r="D14" s="5">
        <v>908775</v>
      </c>
      <c r="E14" s="5">
        <v>750604</v>
      </c>
      <c r="F14" s="5">
        <v>713610</v>
      </c>
      <c r="G14" s="5">
        <v>687591</v>
      </c>
      <c r="H14" s="5">
        <v>726374</v>
      </c>
      <c r="I14" s="5">
        <v>822488</v>
      </c>
      <c r="J14" s="5">
        <v>836651</v>
      </c>
      <c r="K14" s="5">
        <v>902501</v>
      </c>
      <c r="L14" s="87">
        <f t="shared" si="1"/>
        <v>0.20633119335095043</v>
      </c>
      <c r="M14" s="5">
        <f t="shared" si="2"/>
        <v>154364</v>
      </c>
    </row>
    <row r="15" spans="1:36" x14ac:dyDescent="0.6">
      <c r="B15" s="5" t="s">
        <v>52</v>
      </c>
      <c r="C15" s="5">
        <v>1331134</v>
      </c>
      <c r="D15" s="5">
        <v>1310560</v>
      </c>
      <c r="E15" s="5">
        <v>1199487</v>
      </c>
      <c r="F15" s="5">
        <v>1178623</v>
      </c>
      <c r="G15" s="5">
        <v>1124560</v>
      </c>
      <c r="H15" s="5">
        <v>995710</v>
      </c>
      <c r="I15" s="5">
        <v>1087299</v>
      </c>
      <c r="J15" s="5">
        <v>949941</v>
      </c>
      <c r="K15" s="5">
        <v>873442</v>
      </c>
      <c r="L15" s="87">
        <f t="shared" si="1"/>
        <v>-0.34383615774219572</v>
      </c>
      <c r="M15" s="5">
        <f t="shared" si="2"/>
        <v>-457692</v>
      </c>
    </row>
    <row r="16" spans="1:36" x14ac:dyDescent="0.6">
      <c r="B16" s="5" t="s">
        <v>55</v>
      </c>
      <c r="C16" s="5">
        <v>480766</v>
      </c>
      <c r="D16" s="5">
        <v>500897</v>
      </c>
      <c r="E16" s="5">
        <v>595916</v>
      </c>
      <c r="F16" s="5">
        <v>592197</v>
      </c>
      <c r="G16" s="5">
        <v>592990</v>
      </c>
      <c r="H16" s="5">
        <v>500928</v>
      </c>
      <c r="I16" s="5">
        <v>528280</v>
      </c>
      <c r="J16" s="5">
        <v>788504</v>
      </c>
      <c r="K16" s="5">
        <v>819148</v>
      </c>
      <c r="L16" s="87">
        <f t="shared" si="1"/>
        <v>0.70383928980002741</v>
      </c>
      <c r="M16" s="5">
        <f t="shared" si="2"/>
        <v>338382</v>
      </c>
    </row>
    <row r="17" spans="2:13" x14ac:dyDescent="0.6">
      <c r="B17" s="5" t="s">
        <v>63</v>
      </c>
      <c r="C17" s="5">
        <v>1204244</v>
      </c>
      <c r="D17" s="5">
        <v>1201109</v>
      </c>
      <c r="E17" s="5">
        <v>1140475</v>
      </c>
      <c r="F17" s="5">
        <v>1162641</v>
      </c>
      <c r="G17" s="5">
        <v>832544</v>
      </c>
      <c r="H17" s="5">
        <v>748492</v>
      </c>
      <c r="I17" s="5">
        <v>751497</v>
      </c>
      <c r="J17" s="5">
        <v>786366</v>
      </c>
      <c r="K17" s="5">
        <v>807160</v>
      </c>
      <c r="L17" s="87">
        <f t="shared" si="1"/>
        <v>-0.32973716290054172</v>
      </c>
      <c r="M17" s="5">
        <f t="shared" si="2"/>
        <v>-397084</v>
      </c>
    </row>
    <row r="18" spans="2:13" x14ac:dyDescent="0.6">
      <c r="B18" s="5" t="s">
        <v>53</v>
      </c>
      <c r="C18" s="5">
        <v>775263</v>
      </c>
      <c r="D18" s="5">
        <v>871190</v>
      </c>
      <c r="E18" s="5">
        <v>993360</v>
      </c>
      <c r="F18" s="5">
        <v>970534</v>
      </c>
      <c r="G18" s="5">
        <v>1011128</v>
      </c>
      <c r="H18" s="5">
        <v>546510</v>
      </c>
      <c r="I18" s="5">
        <v>678980</v>
      </c>
      <c r="J18" s="5">
        <v>736790</v>
      </c>
      <c r="K18" s="5">
        <v>754095</v>
      </c>
      <c r="L18" s="87">
        <f t="shared" si="1"/>
        <v>-2.7304282546697055E-2</v>
      </c>
      <c r="M18" s="5">
        <f t="shared" si="2"/>
        <v>-21168</v>
      </c>
    </row>
    <row r="19" spans="2:13" x14ac:dyDescent="0.6">
      <c r="B19" s="5" t="s">
        <v>51</v>
      </c>
      <c r="C19" s="5">
        <v>352701</v>
      </c>
      <c r="D19" s="5">
        <v>405694</v>
      </c>
      <c r="E19" s="5">
        <v>469880</v>
      </c>
      <c r="F19" s="5">
        <v>516002</v>
      </c>
      <c r="G19" s="5">
        <v>590262</v>
      </c>
      <c r="H19" s="5">
        <v>634050</v>
      </c>
      <c r="I19" s="5">
        <v>575817</v>
      </c>
      <c r="J19" s="5">
        <v>529933</v>
      </c>
      <c r="K19" s="5">
        <v>573057</v>
      </c>
      <c r="L19" s="87">
        <f t="shared" si="1"/>
        <v>0.62476715404832994</v>
      </c>
      <c r="M19" s="5">
        <f t="shared" si="2"/>
        <v>220356</v>
      </c>
    </row>
    <row r="20" spans="2:13" x14ac:dyDescent="0.6">
      <c r="B20" s="5" t="s">
        <v>65</v>
      </c>
      <c r="C20" s="5">
        <v>496218</v>
      </c>
      <c r="D20" s="5">
        <v>527082</v>
      </c>
      <c r="E20" s="5">
        <v>519783</v>
      </c>
      <c r="F20" s="5">
        <v>544916</v>
      </c>
      <c r="G20" s="5">
        <v>573657</v>
      </c>
      <c r="H20" s="5">
        <v>515758</v>
      </c>
      <c r="I20" s="5">
        <v>494525</v>
      </c>
      <c r="J20" s="5">
        <v>434044</v>
      </c>
      <c r="K20" s="5">
        <v>447770</v>
      </c>
      <c r="L20" s="87">
        <f t="shared" si="1"/>
        <v>-9.7634507414080099E-2</v>
      </c>
      <c r="M20" s="5">
        <f t="shared" si="2"/>
        <v>-48448</v>
      </c>
    </row>
    <row r="21" spans="2:13" x14ac:dyDescent="0.6">
      <c r="B21" s="5" t="s">
        <v>60</v>
      </c>
      <c r="C21" s="5">
        <v>371109</v>
      </c>
      <c r="D21" s="5">
        <v>384304</v>
      </c>
      <c r="E21" s="5">
        <v>435851</v>
      </c>
      <c r="F21" s="5">
        <v>443795</v>
      </c>
      <c r="G21" s="5">
        <v>460921</v>
      </c>
      <c r="H21" s="5">
        <v>412469</v>
      </c>
      <c r="I21" s="5">
        <v>328133</v>
      </c>
      <c r="J21" s="5">
        <v>326381</v>
      </c>
      <c r="K21" s="5">
        <v>333854</v>
      </c>
      <c r="L21" s="87">
        <f t="shared" si="1"/>
        <v>-0.10038829562204096</v>
      </c>
      <c r="M21" s="5">
        <f t="shared" si="2"/>
        <v>-37255</v>
      </c>
    </row>
    <row r="22" spans="2:13" x14ac:dyDescent="0.6">
      <c r="B22" s="5" t="s">
        <v>64</v>
      </c>
      <c r="C22" s="5">
        <v>1044640</v>
      </c>
      <c r="D22" s="5">
        <v>1262777</v>
      </c>
      <c r="E22" s="5">
        <v>1262365</v>
      </c>
      <c r="F22" s="5">
        <v>1228381</v>
      </c>
      <c r="G22" s="5">
        <v>1195157</v>
      </c>
      <c r="H22" s="5">
        <v>491830</v>
      </c>
      <c r="I22" s="5">
        <v>398759</v>
      </c>
      <c r="J22" s="5">
        <v>386265</v>
      </c>
      <c r="K22" s="5">
        <v>314782</v>
      </c>
      <c r="L22" s="87">
        <f t="shared" si="1"/>
        <v>-0.69866939807014861</v>
      </c>
      <c r="M22" s="5">
        <f t="shared" si="2"/>
        <v>-729858</v>
      </c>
    </row>
    <row r="23" spans="2:13" x14ac:dyDescent="0.6">
      <c r="B23" s="5" t="s">
        <v>58</v>
      </c>
      <c r="C23" s="5">
        <v>308281</v>
      </c>
      <c r="D23" s="5">
        <v>342070</v>
      </c>
      <c r="E23" s="5">
        <v>327483</v>
      </c>
      <c r="F23" s="5">
        <v>343622</v>
      </c>
      <c r="G23" s="5">
        <v>336565</v>
      </c>
      <c r="H23" s="5">
        <v>550118</v>
      </c>
      <c r="I23" s="5">
        <v>301840</v>
      </c>
      <c r="J23" s="5">
        <v>298107</v>
      </c>
      <c r="K23" s="5">
        <v>291630</v>
      </c>
      <c r="L23" s="87">
        <f t="shared" si="1"/>
        <v>-5.401241075512276E-2</v>
      </c>
      <c r="M23" s="5">
        <f t="shared" si="2"/>
        <v>-16651</v>
      </c>
    </row>
    <row r="24" spans="2:13" x14ac:dyDescent="0.6">
      <c r="B24" s="5" t="s">
        <v>56</v>
      </c>
      <c r="C24" s="5">
        <v>40460</v>
      </c>
      <c r="D24" s="5">
        <v>61728</v>
      </c>
      <c r="E24" s="5">
        <v>62207</v>
      </c>
      <c r="F24" s="5">
        <v>67720</v>
      </c>
      <c r="G24" s="5">
        <v>66834</v>
      </c>
      <c r="H24" s="5">
        <v>38385</v>
      </c>
      <c r="I24" s="5">
        <v>44277</v>
      </c>
      <c r="J24" s="5">
        <v>39992</v>
      </c>
      <c r="K24" s="5">
        <v>38289</v>
      </c>
      <c r="L24" s="87">
        <f t="shared" si="1"/>
        <v>-5.3657933761739988E-2</v>
      </c>
      <c r="M24" s="5">
        <f t="shared" si="2"/>
        <v>-2171</v>
      </c>
    </row>
    <row r="25" spans="2:13" x14ac:dyDescent="0.6">
      <c r="B25" s="92" t="s">
        <v>100</v>
      </c>
      <c r="C25" s="1">
        <f>SUM(C5:C24)</f>
        <v>18725695</v>
      </c>
      <c r="D25" s="1">
        <f t="shared" ref="D25:K25" si="3">SUM(D5:D24)</f>
        <v>19311957</v>
      </c>
      <c r="E25" s="1">
        <f t="shared" si="3"/>
        <v>19478081</v>
      </c>
      <c r="F25" s="1">
        <f t="shared" si="3"/>
        <v>19437837</v>
      </c>
      <c r="G25" s="1">
        <f t="shared" si="3"/>
        <v>19372019</v>
      </c>
      <c r="H25" s="1">
        <f t="shared" si="3"/>
        <v>18142369</v>
      </c>
      <c r="I25" s="1">
        <f t="shared" si="3"/>
        <v>18123877</v>
      </c>
      <c r="J25" s="1">
        <f t="shared" si="3"/>
        <v>18105015</v>
      </c>
      <c r="K25" s="1">
        <f t="shared" si="3"/>
        <v>18261551</v>
      </c>
    </row>
    <row r="26" spans="2:13" x14ac:dyDescent="0.6">
      <c r="B26" s="117"/>
      <c r="C26" s="1"/>
      <c r="D26" s="1"/>
      <c r="E26" s="1"/>
      <c r="F26" s="1"/>
      <c r="G26" s="1"/>
      <c r="H26" s="1"/>
      <c r="I26" s="1"/>
      <c r="J26" s="1"/>
      <c r="K26" s="1"/>
    </row>
    <row r="27" spans="2:13" x14ac:dyDescent="0.6">
      <c r="B27" s="32" t="s">
        <v>69</v>
      </c>
      <c r="C27" s="155" t="s">
        <v>10</v>
      </c>
      <c r="D27" s="155"/>
      <c r="E27" s="155"/>
      <c r="F27" s="155"/>
      <c r="G27" s="155"/>
      <c r="H27" s="155"/>
      <c r="I27" s="155"/>
      <c r="J27" s="155"/>
      <c r="K27" s="155"/>
      <c r="L27" s="156" t="s">
        <v>237</v>
      </c>
      <c r="M27" s="157"/>
    </row>
    <row r="28" spans="2:13" x14ac:dyDescent="0.6">
      <c r="C28" s="31" t="s">
        <v>0</v>
      </c>
      <c r="D28" s="31" t="s">
        <v>1</v>
      </c>
      <c r="E28" s="31" t="s">
        <v>2</v>
      </c>
      <c r="F28" s="31" t="s">
        <v>3</v>
      </c>
      <c r="G28" s="31" t="s">
        <v>4</v>
      </c>
      <c r="H28" s="31" t="s">
        <v>5</v>
      </c>
      <c r="I28" s="31" t="s">
        <v>6</v>
      </c>
      <c r="J28" s="31" t="s">
        <v>7</v>
      </c>
      <c r="K28" s="31" t="s">
        <v>8</v>
      </c>
      <c r="L28" s="104" t="s">
        <v>238</v>
      </c>
      <c r="M28" s="113" t="s">
        <v>236</v>
      </c>
    </row>
    <row r="29" spans="2:13" x14ac:dyDescent="0.6">
      <c r="B29" s="5" t="s">
        <v>55</v>
      </c>
      <c r="C29" s="5">
        <v>480766</v>
      </c>
      <c r="D29" s="5">
        <v>500897</v>
      </c>
      <c r="E29" s="5">
        <v>595916</v>
      </c>
      <c r="F29" s="5">
        <v>592197</v>
      </c>
      <c r="G29" s="5">
        <v>592990</v>
      </c>
      <c r="H29" s="5">
        <v>500928</v>
      </c>
      <c r="I29" s="5">
        <v>528280</v>
      </c>
      <c r="J29" s="5">
        <v>788504</v>
      </c>
      <c r="K29" s="5">
        <v>819148</v>
      </c>
      <c r="L29" s="87">
        <f>(K29-C29)/C29</f>
        <v>0.70383928980002741</v>
      </c>
      <c r="M29" s="5">
        <f t="shared" ref="M29" si="4">K29-C29</f>
        <v>338382</v>
      </c>
    </row>
    <row r="30" spans="2:13" x14ac:dyDescent="0.6">
      <c r="B30" s="5" t="s">
        <v>51</v>
      </c>
      <c r="C30" s="5">
        <v>352701</v>
      </c>
      <c r="D30" s="5">
        <v>405694</v>
      </c>
      <c r="E30" s="5">
        <v>469880</v>
      </c>
      <c r="F30" s="5">
        <v>516002</v>
      </c>
      <c r="G30" s="5">
        <v>590262</v>
      </c>
      <c r="H30" s="5">
        <v>634050</v>
      </c>
      <c r="I30" s="5">
        <v>575817</v>
      </c>
      <c r="J30" s="5">
        <v>529933</v>
      </c>
      <c r="K30" s="5">
        <v>573057</v>
      </c>
      <c r="L30" s="87">
        <f t="shared" ref="L30:L38" si="5">(K30-C30)/C30</f>
        <v>0.62476715404832994</v>
      </c>
      <c r="M30" s="5">
        <f t="shared" ref="M30:M38" si="6">K30-C30</f>
        <v>220356</v>
      </c>
    </row>
    <row r="31" spans="2:13" x14ac:dyDescent="0.6">
      <c r="B31" s="5" t="s">
        <v>27</v>
      </c>
      <c r="C31" s="5">
        <v>854242</v>
      </c>
      <c r="D31" s="5">
        <v>915476</v>
      </c>
      <c r="E31" s="5">
        <v>932382</v>
      </c>
      <c r="F31" s="5">
        <v>983022</v>
      </c>
      <c r="G31" s="5">
        <v>967650</v>
      </c>
      <c r="H31" s="5">
        <v>1080940</v>
      </c>
      <c r="I31" s="5">
        <v>1165911</v>
      </c>
      <c r="J31" s="5">
        <v>1124579</v>
      </c>
      <c r="K31" s="5">
        <v>1195815</v>
      </c>
      <c r="L31" s="87">
        <f t="shared" si="5"/>
        <v>0.39985507619620669</v>
      </c>
      <c r="M31" s="5">
        <f t="shared" si="6"/>
        <v>341573</v>
      </c>
    </row>
    <row r="32" spans="2:13" x14ac:dyDescent="0.6">
      <c r="B32" s="5" t="s">
        <v>66</v>
      </c>
      <c r="C32" s="5">
        <v>748137</v>
      </c>
      <c r="D32" s="5">
        <v>908775</v>
      </c>
      <c r="E32" s="5">
        <v>750604</v>
      </c>
      <c r="F32" s="5">
        <v>713610</v>
      </c>
      <c r="G32" s="5">
        <v>687591</v>
      </c>
      <c r="H32" s="5">
        <v>726374</v>
      </c>
      <c r="I32" s="5">
        <v>822488</v>
      </c>
      <c r="J32" s="5">
        <v>836651</v>
      </c>
      <c r="K32" s="5">
        <v>902501</v>
      </c>
      <c r="L32" s="87">
        <f t="shared" si="5"/>
        <v>0.20633119335095043</v>
      </c>
      <c r="M32" s="5">
        <f t="shared" si="6"/>
        <v>154364</v>
      </c>
    </row>
    <row r="33" spans="2:18" x14ac:dyDescent="0.6">
      <c r="B33" s="5" t="s">
        <v>59</v>
      </c>
      <c r="C33" s="5">
        <v>890753</v>
      </c>
      <c r="D33" s="5">
        <v>976945</v>
      </c>
      <c r="E33" s="5">
        <v>975460</v>
      </c>
      <c r="F33" s="5">
        <v>954947</v>
      </c>
      <c r="G33" s="5">
        <v>968128</v>
      </c>
      <c r="H33" s="5">
        <v>1073778</v>
      </c>
      <c r="I33" s="5">
        <v>1105772</v>
      </c>
      <c r="J33" s="5">
        <v>1147994</v>
      </c>
      <c r="K33" s="5">
        <v>1058930</v>
      </c>
      <c r="L33" s="87">
        <f t="shared" si="5"/>
        <v>0.18880318112877531</v>
      </c>
      <c r="M33" s="5">
        <f t="shared" si="6"/>
        <v>168177</v>
      </c>
    </row>
    <row r="34" spans="2:18" x14ac:dyDescent="0.6">
      <c r="B34" s="5" t="s">
        <v>31</v>
      </c>
      <c r="C34" s="5">
        <v>1618801</v>
      </c>
      <c r="D34" s="5">
        <v>1799967</v>
      </c>
      <c r="E34" s="5">
        <v>1611868</v>
      </c>
      <c r="F34" s="5">
        <v>1647531</v>
      </c>
      <c r="G34" s="5">
        <v>1727370</v>
      </c>
      <c r="H34" s="5">
        <v>1567230</v>
      </c>
      <c r="I34" s="5">
        <v>1678874</v>
      </c>
      <c r="J34" s="5">
        <v>1579985</v>
      </c>
      <c r="K34" s="5">
        <v>1741066</v>
      </c>
      <c r="L34" s="87">
        <f t="shared" si="5"/>
        <v>7.5528122357226113E-2</v>
      </c>
      <c r="M34" s="5">
        <f t="shared" si="6"/>
        <v>122265</v>
      </c>
    </row>
    <row r="35" spans="2:18" x14ac:dyDescent="0.6">
      <c r="B35" s="5" t="s">
        <v>67</v>
      </c>
      <c r="C35" s="5">
        <v>1148311</v>
      </c>
      <c r="D35" s="5">
        <v>1041444</v>
      </c>
      <c r="E35" s="5">
        <v>1103064</v>
      </c>
      <c r="F35" s="5">
        <v>1106502</v>
      </c>
      <c r="G35" s="5">
        <v>1261082</v>
      </c>
      <c r="H35" s="5">
        <v>1268765</v>
      </c>
      <c r="I35" s="5">
        <v>1138240</v>
      </c>
      <c r="J35" s="5">
        <v>1116970</v>
      </c>
      <c r="K35" s="5">
        <v>1223149</v>
      </c>
      <c r="L35" s="87">
        <f t="shared" si="5"/>
        <v>6.5172239924550054E-2</v>
      </c>
      <c r="M35" s="5">
        <f t="shared" si="6"/>
        <v>74838</v>
      </c>
    </row>
    <row r="36" spans="2:18" x14ac:dyDescent="0.6">
      <c r="B36" s="5" t="s">
        <v>50</v>
      </c>
      <c r="C36" s="5">
        <v>1412301</v>
      </c>
      <c r="D36" s="5">
        <v>1272003</v>
      </c>
      <c r="E36" s="5">
        <v>1334401</v>
      </c>
      <c r="F36" s="5">
        <v>1321760</v>
      </c>
      <c r="G36" s="5">
        <v>1326396</v>
      </c>
      <c r="H36" s="5">
        <v>1364529</v>
      </c>
      <c r="I36" s="5">
        <v>1481312</v>
      </c>
      <c r="J36" s="5">
        <v>1400874</v>
      </c>
      <c r="K36" s="5">
        <v>1482608</v>
      </c>
      <c r="L36" s="87">
        <f t="shared" si="5"/>
        <v>4.9781880774707375E-2</v>
      </c>
      <c r="M36" s="5">
        <f t="shared" si="6"/>
        <v>70307</v>
      </c>
    </row>
    <row r="37" spans="2:18" x14ac:dyDescent="0.6">
      <c r="B37" s="5" t="s">
        <v>62</v>
      </c>
      <c r="C37" s="5">
        <v>1934489</v>
      </c>
      <c r="D37" s="5">
        <v>1772307</v>
      </c>
      <c r="E37" s="5">
        <v>2038863</v>
      </c>
      <c r="F37" s="5">
        <v>1944580</v>
      </c>
      <c r="G37" s="5">
        <v>1946237</v>
      </c>
      <c r="H37" s="5">
        <v>2226719</v>
      </c>
      <c r="I37" s="5">
        <v>2189609</v>
      </c>
      <c r="J37" s="5">
        <v>2180805</v>
      </c>
      <c r="K37" s="5">
        <v>1998166</v>
      </c>
      <c r="L37" s="87">
        <f t="shared" si="5"/>
        <v>3.2916703067321654E-2</v>
      </c>
      <c r="M37" s="5">
        <f t="shared" si="6"/>
        <v>63677</v>
      </c>
    </row>
    <row r="38" spans="2:18" x14ac:dyDescent="0.6">
      <c r="B38" s="5" t="s">
        <v>61</v>
      </c>
      <c r="C38" s="5">
        <v>916546</v>
      </c>
      <c r="D38" s="5">
        <v>823468</v>
      </c>
      <c r="E38" s="5">
        <v>840815</v>
      </c>
      <c r="F38" s="5">
        <v>918784</v>
      </c>
      <c r="G38" s="5">
        <v>950708</v>
      </c>
      <c r="H38" s="5">
        <v>956366</v>
      </c>
      <c r="I38" s="5">
        <v>936032</v>
      </c>
      <c r="J38" s="5">
        <v>960814</v>
      </c>
      <c r="K38" s="5">
        <v>941604</v>
      </c>
      <c r="L38" s="87">
        <f t="shared" si="5"/>
        <v>2.733959888538055E-2</v>
      </c>
      <c r="M38" s="5">
        <f t="shared" si="6"/>
        <v>25058</v>
      </c>
    </row>
    <row r="39" spans="2:18" x14ac:dyDescent="0.6">
      <c r="L39" s="1"/>
    </row>
    <row r="40" spans="2:18" x14ac:dyDescent="0.6">
      <c r="O40" t="s">
        <v>75</v>
      </c>
      <c r="Q40" s="29"/>
      <c r="R40" s="29"/>
    </row>
    <row r="41" spans="2:18" x14ac:dyDescent="0.6">
      <c r="O41">
        <v>2009</v>
      </c>
      <c r="P41">
        <v>2017</v>
      </c>
      <c r="Q41" s="28"/>
      <c r="R41" s="28"/>
    </row>
    <row r="42" spans="2:18" x14ac:dyDescent="0.6">
      <c r="O42" s="5" t="s">
        <v>62</v>
      </c>
      <c r="P42" s="5" t="s">
        <v>62</v>
      </c>
      <c r="Q42" s="28"/>
      <c r="R42" s="28"/>
    </row>
    <row r="43" spans="2:18" x14ac:dyDescent="0.6">
      <c r="O43" s="5" t="s">
        <v>54</v>
      </c>
      <c r="P43" s="5" t="s">
        <v>31</v>
      </c>
      <c r="Q43" s="28"/>
      <c r="R43" s="28"/>
    </row>
    <row r="44" spans="2:18" x14ac:dyDescent="0.6">
      <c r="O44" s="5" t="s">
        <v>31</v>
      </c>
      <c r="P44" s="5" t="s">
        <v>54</v>
      </c>
      <c r="Q44" s="28"/>
      <c r="R44" s="28"/>
    </row>
    <row r="45" spans="2:18" x14ac:dyDescent="0.6">
      <c r="O45" s="5" t="s">
        <v>50</v>
      </c>
      <c r="P45" s="5" t="s">
        <v>50</v>
      </c>
      <c r="Q45" s="28"/>
      <c r="R45" s="28"/>
    </row>
    <row r="46" spans="2:18" x14ac:dyDescent="0.6">
      <c r="O46" s="5" t="s">
        <v>52</v>
      </c>
      <c r="P46" s="5" t="s">
        <v>67</v>
      </c>
      <c r="Q46" s="28"/>
      <c r="R46" s="28"/>
    </row>
    <row r="47" spans="2:18" x14ac:dyDescent="0.6">
      <c r="O47" s="27"/>
      <c r="P47" s="27"/>
      <c r="Q47" s="28"/>
      <c r="R47" s="28"/>
    </row>
    <row r="48" spans="2:18" x14ac:dyDescent="0.6">
      <c r="O48" s="27"/>
      <c r="P48" s="27"/>
      <c r="Q48" s="28"/>
      <c r="R48" s="28"/>
    </row>
    <row r="49" spans="15:18" x14ac:dyDescent="0.6">
      <c r="O49" s="27"/>
      <c r="P49" s="27"/>
      <c r="Q49" s="28"/>
      <c r="R49" s="28"/>
    </row>
    <row r="50" spans="15:18" x14ac:dyDescent="0.6">
      <c r="O50" s="27"/>
      <c r="P50" s="27"/>
      <c r="Q50" s="28"/>
      <c r="R50" s="28"/>
    </row>
    <row r="51" spans="15:18" x14ac:dyDescent="0.6">
      <c r="O51" s="166"/>
      <c r="P51" s="167"/>
      <c r="Q51" s="28"/>
      <c r="R51" s="28"/>
    </row>
    <row r="52" spans="15:18" x14ac:dyDescent="0.6">
      <c r="O52" t="s">
        <v>74</v>
      </c>
    </row>
    <row r="53" spans="15:18" x14ac:dyDescent="0.6">
      <c r="P53" s="36">
        <v>2009</v>
      </c>
      <c r="Q53" s="36">
        <v>2017</v>
      </c>
    </row>
    <row r="54" spans="15:18" x14ac:dyDescent="0.6">
      <c r="O54" s="36" t="s">
        <v>71</v>
      </c>
      <c r="P54" s="37">
        <v>5138603</v>
      </c>
      <c r="Q54" s="37">
        <v>5494938</v>
      </c>
    </row>
    <row r="55" spans="15:18" x14ac:dyDescent="0.6">
      <c r="O55" s="36" t="s">
        <v>72</v>
      </c>
      <c r="P55" s="37">
        <v>13587092</v>
      </c>
      <c r="Q55" s="37">
        <v>12766613</v>
      </c>
    </row>
    <row r="56" spans="15:18" x14ac:dyDescent="0.6">
      <c r="O56" s="36" t="s">
        <v>73</v>
      </c>
      <c r="P56" s="38">
        <f>P54/(P54+P55)</f>
        <v>0.27441454108912916</v>
      </c>
      <c r="Q56" s="38">
        <f>Q54/(Q54+Q55)</f>
        <v>0.30090204276734217</v>
      </c>
    </row>
    <row r="75" spans="2:13" x14ac:dyDescent="0.6">
      <c r="B75" t="s">
        <v>68</v>
      </c>
      <c r="C75" s="155" t="s">
        <v>10</v>
      </c>
      <c r="D75" s="155"/>
      <c r="E75" s="155"/>
      <c r="F75" s="155"/>
      <c r="G75" s="155"/>
      <c r="H75" s="155"/>
      <c r="I75" s="155"/>
      <c r="J75" s="155"/>
      <c r="K75" s="155"/>
      <c r="L75" s="156" t="s">
        <v>237</v>
      </c>
      <c r="M75" s="157"/>
    </row>
    <row r="76" spans="2:13" x14ac:dyDescent="0.6">
      <c r="C76" s="31" t="s">
        <v>0</v>
      </c>
      <c r="D76" s="31" t="s">
        <v>1</v>
      </c>
      <c r="E76" s="31" t="s">
        <v>2</v>
      </c>
      <c r="F76" s="31" t="s">
        <v>3</v>
      </c>
      <c r="G76" s="31" t="s">
        <v>4</v>
      </c>
      <c r="H76" s="31" t="s">
        <v>5</v>
      </c>
      <c r="I76" s="31" t="s">
        <v>6</v>
      </c>
      <c r="J76" s="31" t="s">
        <v>7</v>
      </c>
      <c r="K76" s="31" t="s">
        <v>8</v>
      </c>
      <c r="L76" s="104" t="s">
        <v>238</v>
      </c>
      <c r="M76" s="113" t="s">
        <v>236</v>
      </c>
    </row>
    <row r="77" spans="2:13" x14ac:dyDescent="0.6">
      <c r="B77" s="5" t="s">
        <v>57</v>
      </c>
      <c r="C77" s="5">
        <v>956462</v>
      </c>
      <c r="D77" s="5">
        <v>1019074</v>
      </c>
      <c r="E77" s="5">
        <v>1018445</v>
      </c>
      <c r="F77" s="5">
        <v>1055566</v>
      </c>
      <c r="G77" s="5">
        <v>997392</v>
      </c>
      <c r="H77" s="5">
        <v>998930</v>
      </c>
      <c r="I77" s="5">
        <v>1020621</v>
      </c>
      <c r="J77" s="5">
        <v>994884</v>
      </c>
      <c r="K77" s="5">
        <v>944083</v>
      </c>
      <c r="L77" s="87">
        <f>(K77-C77)/C77</f>
        <v>-1.2942490135520282E-2</v>
      </c>
      <c r="M77" s="5">
        <f t="shared" ref="M77:M83" si="7">K77-C77</f>
        <v>-12379</v>
      </c>
    </row>
    <row r="78" spans="2:13" x14ac:dyDescent="0.6">
      <c r="B78" s="5" t="s">
        <v>53</v>
      </c>
      <c r="C78" s="5">
        <v>775263</v>
      </c>
      <c r="D78" s="5">
        <v>871190</v>
      </c>
      <c r="E78" s="5">
        <v>993360</v>
      </c>
      <c r="F78" s="5">
        <v>970534</v>
      </c>
      <c r="G78" s="5">
        <v>1011128</v>
      </c>
      <c r="H78" s="5">
        <v>546510</v>
      </c>
      <c r="I78" s="5">
        <v>678980</v>
      </c>
      <c r="J78" s="5">
        <v>736790</v>
      </c>
      <c r="K78" s="5">
        <v>754095</v>
      </c>
      <c r="L78" s="87">
        <f t="shared" ref="L78:L83" si="8">(K78-C78)/C78</f>
        <v>-2.7304282546697055E-2</v>
      </c>
      <c r="M78" s="5">
        <f t="shared" si="7"/>
        <v>-21168</v>
      </c>
    </row>
    <row r="79" spans="2:13" x14ac:dyDescent="0.6">
      <c r="B79" s="5" t="s">
        <v>56</v>
      </c>
      <c r="C79" s="5">
        <v>40460</v>
      </c>
      <c r="D79" s="5">
        <v>61728</v>
      </c>
      <c r="E79" s="5">
        <v>62207</v>
      </c>
      <c r="F79" s="5">
        <v>67720</v>
      </c>
      <c r="G79" s="5">
        <v>66834</v>
      </c>
      <c r="H79" s="5">
        <v>38385</v>
      </c>
      <c r="I79" s="5">
        <v>44277</v>
      </c>
      <c r="J79" s="5">
        <v>39992</v>
      </c>
      <c r="K79" s="5">
        <v>38289</v>
      </c>
      <c r="L79" s="87">
        <f t="shared" si="8"/>
        <v>-5.3657933761739988E-2</v>
      </c>
      <c r="M79" s="5">
        <f t="shared" si="7"/>
        <v>-2171</v>
      </c>
    </row>
    <row r="80" spans="2:13" x14ac:dyDescent="0.6">
      <c r="B80" s="5" t="s">
        <v>58</v>
      </c>
      <c r="C80" s="5">
        <v>308281</v>
      </c>
      <c r="D80" s="5">
        <v>342070</v>
      </c>
      <c r="E80" s="5">
        <v>327483</v>
      </c>
      <c r="F80" s="5">
        <v>343622</v>
      </c>
      <c r="G80" s="5">
        <v>336565</v>
      </c>
      <c r="H80" s="5">
        <v>550118</v>
      </c>
      <c r="I80" s="5">
        <v>301840</v>
      </c>
      <c r="J80" s="5">
        <v>298107</v>
      </c>
      <c r="K80" s="5">
        <v>291630</v>
      </c>
      <c r="L80" s="87">
        <f t="shared" si="8"/>
        <v>-5.401241075512276E-2</v>
      </c>
      <c r="M80" s="5">
        <f t="shared" si="7"/>
        <v>-16651</v>
      </c>
    </row>
    <row r="81" spans="2:13" x14ac:dyDescent="0.6">
      <c r="B81" s="5" t="s">
        <v>65</v>
      </c>
      <c r="C81" s="5">
        <v>496218</v>
      </c>
      <c r="D81" s="5">
        <v>527082</v>
      </c>
      <c r="E81" s="5">
        <v>519783</v>
      </c>
      <c r="F81" s="5">
        <v>544916</v>
      </c>
      <c r="G81" s="5">
        <v>573657</v>
      </c>
      <c r="H81" s="5">
        <v>515758</v>
      </c>
      <c r="I81" s="5">
        <v>494525</v>
      </c>
      <c r="J81" s="5">
        <v>434044</v>
      </c>
      <c r="K81" s="5">
        <v>447770</v>
      </c>
      <c r="L81" s="87">
        <f t="shared" si="8"/>
        <v>-9.7634507414080099E-2</v>
      </c>
      <c r="M81" s="5">
        <f t="shared" si="7"/>
        <v>-48448</v>
      </c>
    </row>
    <row r="82" spans="2:13" x14ac:dyDescent="0.6">
      <c r="B82" s="5" t="s">
        <v>60</v>
      </c>
      <c r="C82" s="5">
        <v>371109</v>
      </c>
      <c r="D82" s="5">
        <v>384304</v>
      </c>
      <c r="E82" s="5">
        <v>435851</v>
      </c>
      <c r="F82" s="5">
        <v>443795</v>
      </c>
      <c r="G82" s="5">
        <v>460921</v>
      </c>
      <c r="H82" s="5">
        <v>412469</v>
      </c>
      <c r="I82" s="5">
        <v>328133</v>
      </c>
      <c r="J82" s="5">
        <v>326381</v>
      </c>
      <c r="K82" s="5">
        <v>333854</v>
      </c>
      <c r="L82" s="87">
        <f t="shared" si="8"/>
        <v>-0.10038829562204096</v>
      </c>
      <c r="M82" s="5">
        <f t="shared" si="7"/>
        <v>-37255</v>
      </c>
    </row>
    <row r="83" spans="2:13" x14ac:dyDescent="0.6">
      <c r="B83" s="5" t="s">
        <v>54</v>
      </c>
      <c r="C83" s="5">
        <v>1840837</v>
      </c>
      <c r="D83" s="5">
        <v>1915087</v>
      </c>
      <c r="E83" s="5">
        <v>1865372</v>
      </c>
      <c r="F83" s="5">
        <v>1743104</v>
      </c>
      <c r="G83" s="5">
        <v>1754847</v>
      </c>
      <c r="H83" s="5">
        <v>1444488</v>
      </c>
      <c r="I83" s="5">
        <v>1395611</v>
      </c>
      <c r="J83" s="5">
        <v>1485136</v>
      </c>
      <c r="K83" s="5">
        <v>1520402</v>
      </c>
      <c r="L83" s="87">
        <f t="shared" si="8"/>
        <v>-0.17407027346799309</v>
      </c>
      <c r="M83" s="5">
        <f t="shared" si="7"/>
        <v>-320435</v>
      </c>
    </row>
    <row r="84" spans="2:13" x14ac:dyDescent="0.6">
      <c r="B84" s="5" t="s">
        <v>63</v>
      </c>
      <c r="C84" s="5">
        <v>1204244</v>
      </c>
      <c r="D84" s="5">
        <v>1201109</v>
      </c>
      <c r="E84" s="5">
        <v>1140475</v>
      </c>
      <c r="F84" s="5">
        <v>1162641</v>
      </c>
      <c r="G84" s="5">
        <v>832544</v>
      </c>
      <c r="H84" s="5">
        <v>748492</v>
      </c>
      <c r="I84" s="5">
        <v>751497</v>
      </c>
      <c r="J84" s="5">
        <v>786366</v>
      </c>
      <c r="K84" s="5">
        <v>807160</v>
      </c>
      <c r="L84" s="87">
        <f t="shared" ref="L84:L86" si="9">(K84-C84)/C84</f>
        <v>-0.32973716290054172</v>
      </c>
      <c r="M84" s="5">
        <f t="shared" ref="M84:M86" si="10">K84-C84</f>
        <v>-397084</v>
      </c>
    </row>
    <row r="85" spans="2:13" x14ac:dyDescent="0.6">
      <c r="B85" s="5" t="s">
        <v>52</v>
      </c>
      <c r="C85" s="5">
        <v>1331134</v>
      </c>
      <c r="D85" s="5">
        <v>1310560</v>
      </c>
      <c r="E85" s="5">
        <v>1199487</v>
      </c>
      <c r="F85" s="5">
        <v>1178623</v>
      </c>
      <c r="G85" s="5">
        <v>1124560</v>
      </c>
      <c r="H85" s="5">
        <v>995710</v>
      </c>
      <c r="I85" s="5">
        <v>1087299</v>
      </c>
      <c r="J85" s="5">
        <v>949941</v>
      </c>
      <c r="K85" s="5">
        <v>873442</v>
      </c>
      <c r="L85" s="87">
        <f t="shared" si="9"/>
        <v>-0.34383615774219572</v>
      </c>
      <c r="M85" s="5">
        <f t="shared" si="10"/>
        <v>-457692</v>
      </c>
    </row>
    <row r="86" spans="2:13" x14ac:dyDescent="0.6">
      <c r="B86" s="5" t="s">
        <v>64</v>
      </c>
      <c r="C86" s="5">
        <v>1044640</v>
      </c>
      <c r="D86" s="5">
        <v>1262777</v>
      </c>
      <c r="E86" s="5">
        <v>1262365</v>
      </c>
      <c r="F86" s="5">
        <v>1228381</v>
      </c>
      <c r="G86" s="5">
        <v>1195157</v>
      </c>
      <c r="H86" s="5">
        <v>491830</v>
      </c>
      <c r="I86" s="5">
        <v>398759</v>
      </c>
      <c r="J86" s="5">
        <v>386265</v>
      </c>
      <c r="K86" s="5">
        <v>314782</v>
      </c>
      <c r="L86" s="87">
        <f t="shared" si="9"/>
        <v>-0.69866939807014861</v>
      </c>
      <c r="M86" s="5">
        <f t="shared" si="10"/>
        <v>-729858</v>
      </c>
    </row>
    <row r="87" spans="2:13" x14ac:dyDescent="0.6">
      <c r="L87" s="1"/>
    </row>
  </sheetData>
  <sortState ref="B5:M24">
    <sortCondition descending="1" ref="K5:K24"/>
  </sortState>
  <mergeCells count="8">
    <mergeCell ref="AB4:AJ4"/>
    <mergeCell ref="C75:K75"/>
    <mergeCell ref="O51:P51"/>
    <mergeCell ref="C3:K3"/>
    <mergeCell ref="C27:K27"/>
    <mergeCell ref="L3:M3"/>
    <mergeCell ref="L27:M27"/>
    <mergeCell ref="L75:M75"/>
  </mergeCells>
  <conditionalFormatting sqref="L5:M24">
    <cfRule type="cellIs" dxfId="25" priority="5" operator="lessThan">
      <formula>0</formula>
    </cfRule>
    <cfRule type="cellIs" dxfId="24" priority="6" operator="greaterThan">
      <formula>0</formula>
    </cfRule>
  </conditionalFormatting>
  <conditionalFormatting sqref="L29:M38">
    <cfRule type="cellIs" dxfId="23" priority="3" operator="lessThan">
      <formula>0</formula>
    </cfRule>
    <cfRule type="cellIs" dxfId="22" priority="4" operator="greaterThan">
      <formula>0</formula>
    </cfRule>
  </conditionalFormatting>
  <conditionalFormatting sqref="L77:M86">
    <cfRule type="cellIs" dxfId="21" priority="1" operator="lessThan">
      <formula>0</formula>
    </cfRule>
    <cfRule type="cellIs" dxfId="20" priority="2" operator="greaterThan">
      <formula>0</formula>
    </cfRule>
  </conditionalFormatting>
  <hyperlinks>
    <hyperlink ref="B1" location="Index!A1" display="Back to Index" xr:uid="{AF1C2D85-7D7E-D44F-8065-E20ABD5470AB}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280E-D98B-744D-8294-6243EB8F5316}">
  <dimension ref="A1:W25"/>
  <sheetViews>
    <sheetView workbookViewId="0"/>
  </sheetViews>
  <sheetFormatPr defaultColWidth="10.796875" defaultRowHeight="15.6" x14ac:dyDescent="0.6"/>
  <cols>
    <col min="1" max="1" width="26.84765625" customWidth="1"/>
    <col min="2" max="2" width="48.34765625" bestFit="1" customWidth="1"/>
    <col min="12" max="12" width="17" customWidth="1"/>
    <col min="13" max="13" width="14.1484375" customWidth="1"/>
    <col min="16" max="16" width="35.84765625" bestFit="1" customWidth="1"/>
    <col min="17" max="17" width="26.84765625" bestFit="1" customWidth="1"/>
    <col min="19" max="19" width="15.84765625" bestFit="1" customWidth="1"/>
  </cols>
  <sheetData>
    <row r="1" spans="1:23" ht="68.05" customHeight="1" x14ac:dyDescent="0.6">
      <c r="A1" s="127" t="s">
        <v>265</v>
      </c>
      <c r="B1" s="126" t="s">
        <v>112</v>
      </c>
    </row>
    <row r="3" spans="1:23" ht="16" customHeight="1" x14ac:dyDescent="0.6">
      <c r="B3" t="s">
        <v>21</v>
      </c>
      <c r="C3" s="155" t="s">
        <v>10</v>
      </c>
      <c r="D3" s="155"/>
      <c r="E3" s="155"/>
      <c r="F3" s="155"/>
      <c r="G3" s="155"/>
      <c r="H3" s="155"/>
      <c r="I3" s="155"/>
      <c r="J3" s="155"/>
      <c r="K3" s="155"/>
      <c r="L3" s="156" t="s">
        <v>237</v>
      </c>
      <c r="M3" s="157"/>
    </row>
    <row r="4" spans="1:23" x14ac:dyDescent="0.6"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104" t="s">
        <v>238</v>
      </c>
      <c r="M4" s="113" t="s">
        <v>236</v>
      </c>
      <c r="P4" t="s">
        <v>70</v>
      </c>
    </row>
    <row r="5" spans="1:23" x14ac:dyDescent="0.6">
      <c r="B5" s="33" t="s">
        <v>67</v>
      </c>
      <c r="C5" s="31">
        <v>8315</v>
      </c>
      <c r="D5" s="31">
        <v>8691</v>
      </c>
      <c r="E5" s="31">
        <v>9169</v>
      </c>
      <c r="F5" s="31">
        <v>9442</v>
      </c>
      <c r="G5" s="31">
        <v>9641</v>
      </c>
      <c r="H5" s="31">
        <v>9504</v>
      </c>
      <c r="I5" s="31">
        <v>9316</v>
      </c>
      <c r="J5" s="31">
        <v>9573</v>
      </c>
      <c r="K5" s="31">
        <v>10504</v>
      </c>
      <c r="L5" s="87">
        <f>(K5-C5)/C5</f>
        <v>0.26325917017438366</v>
      </c>
      <c r="M5" s="5">
        <f t="shared" ref="M5" si="0">K5-C5</f>
        <v>2189</v>
      </c>
      <c r="P5">
        <v>2009</v>
      </c>
      <c r="Q5">
        <v>2017</v>
      </c>
      <c r="S5" t="s">
        <v>74</v>
      </c>
    </row>
    <row r="6" spans="1:23" x14ac:dyDescent="0.6">
      <c r="B6" s="33" t="s">
        <v>62</v>
      </c>
      <c r="C6" s="31">
        <v>5612</v>
      </c>
      <c r="D6" s="31">
        <v>6131</v>
      </c>
      <c r="E6" s="31">
        <v>5803</v>
      </c>
      <c r="F6" s="31">
        <v>7544</v>
      </c>
      <c r="G6" s="31">
        <v>7114</v>
      </c>
      <c r="H6" s="31">
        <v>8555</v>
      </c>
      <c r="I6" s="31">
        <v>9823</v>
      </c>
      <c r="J6" s="31">
        <v>10119</v>
      </c>
      <c r="K6" s="31">
        <v>9539</v>
      </c>
      <c r="L6" s="87">
        <f t="shared" ref="L6:L24" si="1">(K6-C6)/C6</f>
        <v>0.69975053456878122</v>
      </c>
      <c r="M6" s="5">
        <f t="shared" ref="M6:M24" si="2">K6-C6</f>
        <v>3927</v>
      </c>
      <c r="P6" s="34" t="s">
        <v>31</v>
      </c>
      <c r="Q6" s="34" t="s">
        <v>67</v>
      </c>
      <c r="T6" s="36">
        <v>2009</v>
      </c>
      <c r="U6" s="36">
        <v>2017</v>
      </c>
      <c r="V6" s="29"/>
    </row>
    <row r="7" spans="1:23" x14ac:dyDescent="0.6">
      <c r="B7" s="33" t="s">
        <v>54</v>
      </c>
      <c r="C7" s="31">
        <v>6977</v>
      </c>
      <c r="D7" s="31">
        <v>9146</v>
      </c>
      <c r="E7" s="31">
        <v>9002</v>
      </c>
      <c r="F7" s="31">
        <v>8405</v>
      </c>
      <c r="G7" s="31">
        <v>8989</v>
      </c>
      <c r="H7" s="31">
        <v>8610</v>
      </c>
      <c r="I7" s="31">
        <v>7897</v>
      </c>
      <c r="J7" s="31">
        <v>8345</v>
      </c>
      <c r="K7" s="31">
        <v>8658</v>
      </c>
      <c r="L7" s="87">
        <f t="shared" si="1"/>
        <v>0.2409344990683675</v>
      </c>
      <c r="M7" s="5">
        <f t="shared" si="2"/>
        <v>1681</v>
      </c>
      <c r="P7" s="34" t="s">
        <v>67</v>
      </c>
      <c r="Q7" s="34" t="s">
        <v>62</v>
      </c>
      <c r="S7" s="36" t="s">
        <v>71</v>
      </c>
      <c r="T7" s="36">
        <v>10950</v>
      </c>
      <c r="U7" s="36">
        <v>18389</v>
      </c>
      <c r="V7" s="39"/>
      <c r="W7" s="1"/>
    </row>
    <row r="8" spans="1:23" x14ac:dyDescent="0.6">
      <c r="B8" s="33" t="s">
        <v>31</v>
      </c>
      <c r="C8" s="31">
        <v>9590</v>
      </c>
      <c r="D8" s="31">
        <v>9577</v>
      </c>
      <c r="E8" s="31">
        <v>9275</v>
      </c>
      <c r="F8" s="31">
        <v>9162</v>
      </c>
      <c r="G8" s="31">
        <v>9402</v>
      </c>
      <c r="H8" s="31">
        <v>8819</v>
      </c>
      <c r="I8" s="31">
        <v>8602</v>
      </c>
      <c r="J8" s="31">
        <v>8752</v>
      </c>
      <c r="K8" s="31">
        <v>8638</v>
      </c>
      <c r="L8" s="87">
        <f t="shared" si="1"/>
        <v>-9.9270072992700728E-2</v>
      </c>
      <c r="M8" s="5">
        <f t="shared" si="2"/>
        <v>-952</v>
      </c>
      <c r="P8" s="34" t="s">
        <v>66</v>
      </c>
      <c r="Q8" s="34" t="s">
        <v>54</v>
      </c>
      <c r="S8" s="36" t="s">
        <v>72</v>
      </c>
      <c r="T8" s="36">
        <v>73767</v>
      </c>
      <c r="U8" s="36">
        <v>80567</v>
      </c>
      <c r="V8" s="39"/>
      <c r="W8" s="1"/>
    </row>
    <row r="9" spans="1:23" x14ac:dyDescent="0.6">
      <c r="B9" s="33" t="s">
        <v>27</v>
      </c>
      <c r="C9" s="31">
        <v>6076</v>
      </c>
      <c r="D9" s="31">
        <v>6727</v>
      </c>
      <c r="E9" s="31">
        <v>7157</v>
      </c>
      <c r="F9" s="31">
        <v>6758</v>
      </c>
      <c r="G9" s="31">
        <v>7103</v>
      </c>
      <c r="H9" s="31">
        <v>7609</v>
      </c>
      <c r="I9" s="31">
        <v>8232</v>
      </c>
      <c r="J9" s="31">
        <v>7996</v>
      </c>
      <c r="K9" s="31">
        <v>8360</v>
      </c>
      <c r="L9" s="87">
        <f t="shared" si="1"/>
        <v>0.3759052007899934</v>
      </c>
      <c r="M9" s="5">
        <f t="shared" si="2"/>
        <v>2284</v>
      </c>
      <c r="P9" s="34" t="s">
        <v>57</v>
      </c>
      <c r="Q9" s="34" t="s">
        <v>31</v>
      </c>
      <c r="S9" s="36" t="s">
        <v>73</v>
      </c>
      <c r="T9" s="38">
        <f>T7/(T7+T8)</f>
        <v>0.12925386876305819</v>
      </c>
      <c r="U9" s="38">
        <f>U7/(U7+U8)</f>
        <v>0.18583006588786935</v>
      </c>
      <c r="V9" s="39"/>
      <c r="W9" s="1"/>
    </row>
    <row r="10" spans="1:23" x14ac:dyDescent="0.6">
      <c r="B10" s="33" t="s">
        <v>66</v>
      </c>
      <c r="C10" s="31">
        <v>7643</v>
      </c>
      <c r="D10" s="31">
        <v>7358</v>
      </c>
      <c r="E10" s="31">
        <v>7138</v>
      </c>
      <c r="F10" s="31">
        <v>7009</v>
      </c>
      <c r="G10" s="31">
        <v>7139</v>
      </c>
      <c r="H10" s="31">
        <v>7576</v>
      </c>
      <c r="I10" s="31">
        <v>7363</v>
      </c>
      <c r="J10" s="31">
        <v>7776</v>
      </c>
      <c r="K10" s="31">
        <v>7984</v>
      </c>
      <c r="L10" s="87">
        <f t="shared" si="1"/>
        <v>4.4615988486196523E-2</v>
      </c>
      <c r="M10" s="5">
        <f t="shared" si="2"/>
        <v>341</v>
      </c>
      <c r="P10" s="34" t="s">
        <v>54</v>
      </c>
      <c r="Q10" s="34" t="s">
        <v>27</v>
      </c>
      <c r="S10" s="35"/>
      <c r="T10" s="27"/>
      <c r="U10" s="39"/>
      <c r="V10" s="39"/>
      <c r="W10" s="1"/>
    </row>
    <row r="11" spans="1:23" x14ac:dyDescent="0.6">
      <c r="B11" s="33" t="s">
        <v>57</v>
      </c>
      <c r="C11" s="31">
        <v>7056</v>
      </c>
      <c r="D11" s="31">
        <v>6749</v>
      </c>
      <c r="E11" s="31">
        <v>5874</v>
      </c>
      <c r="F11" s="31">
        <v>6510</v>
      </c>
      <c r="G11" s="31">
        <v>6147</v>
      </c>
      <c r="H11" s="31">
        <v>5797</v>
      </c>
      <c r="I11" s="31">
        <v>6298</v>
      </c>
      <c r="J11" s="31">
        <v>6070</v>
      </c>
      <c r="K11" s="31">
        <v>6249</v>
      </c>
      <c r="L11" s="87">
        <f t="shared" si="1"/>
        <v>-0.11437074829931973</v>
      </c>
      <c r="M11" s="5">
        <f t="shared" si="2"/>
        <v>-807</v>
      </c>
      <c r="S11" s="35"/>
      <c r="T11" s="27"/>
      <c r="U11" s="39"/>
      <c r="V11" s="39"/>
      <c r="W11" s="1"/>
    </row>
    <row r="12" spans="1:23" x14ac:dyDescent="0.6">
      <c r="B12" s="33" t="s">
        <v>50</v>
      </c>
      <c r="C12" s="31">
        <v>4579</v>
      </c>
      <c r="D12" s="31">
        <v>5111</v>
      </c>
      <c r="E12" s="31">
        <v>5191</v>
      </c>
      <c r="F12" s="31">
        <v>5288</v>
      </c>
      <c r="G12" s="31">
        <v>5940</v>
      </c>
      <c r="H12" s="31">
        <v>5349</v>
      </c>
      <c r="I12" s="31">
        <v>5542</v>
      </c>
      <c r="J12" s="31">
        <v>5592</v>
      </c>
      <c r="K12" s="31">
        <v>5557</v>
      </c>
      <c r="L12" s="87">
        <f t="shared" si="1"/>
        <v>0.21358375191089757</v>
      </c>
      <c r="M12" s="5">
        <f t="shared" si="2"/>
        <v>978</v>
      </c>
      <c r="S12" s="27"/>
      <c r="T12" s="27"/>
      <c r="U12" s="39"/>
      <c r="V12" s="39"/>
      <c r="W12" s="1"/>
    </row>
    <row r="13" spans="1:23" x14ac:dyDescent="0.6">
      <c r="B13" s="33" t="s">
        <v>63</v>
      </c>
      <c r="C13" s="31">
        <v>6290</v>
      </c>
      <c r="D13" s="31">
        <v>6604</v>
      </c>
      <c r="E13" s="31">
        <v>6654</v>
      </c>
      <c r="F13" s="31">
        <v>6552</v>
      </c>
      <c r="G13" s="31">
        <v>5364</v>
      </c>
      <c r="H13" s="31">
        <v>4848</v>
      </c>
      <c r="I13" s="31">
        <v>5179</v>
      </c>
      <c r="J13" s="31">
        <v>5108</v>
      </c>
      <c r="K13" s="31">
        <v>5035</v>
      </c>
      <c r="L13" s="87">
        <f t="shared" si="1"/>
        <v>-0.19952305246422894</v>
      </c>
      <c r="M13" s="5">
        <f t="shared" si="2"/>
        <v>-1255</v>
      </c>
      <c r="S13" s="35"/>
      <c r="T13" s="27"/>
      <c r="U13" s="39"/>
      <c r="V13" s="39"/>
      <c r="W13" s="1"/>
    </row>
    <row r="14" spans="1:23" x14ac:dyDescent="0.6">
      <c r="B14" s="33" t="s">
        <v>59</v>
      </c>
      <c r="C14" s="31">
        <v>4122</v>
      </c>
      <c r="D14" s="31">
        <v>4163</v>
      </c>
      <c r="E14" s="31">
        <v>3857</v>
      </c>
      <c r="F14" s="31">
        <v>4069</v>
      </c>
      <c r="G14" s="31">
        <v>4333</v>
      </c>
      <c r="H14" s="31">
        <v>3638</v>
      </c>
      <c r="I14" s="31">
        <v>3150</v>
      </c>
      <c r="J14" s="31">
        <v>4189</v>
      </c>
      <c r="K14" s="31">
        <v>4252</v>
      </c>
      <c r="L14" s="87">
        <f t="shared" si="1"/>
        <v>3.1538088306647262E-2</v>
      </c>
      <c r="M14" s="5">
        <f t="shared" si="2"/>
        <v>130</v>
      </c>
      <c r="S14" s="35"/>
      <c r="T14" s="27"/>
      <c r="U14" s="39"/>
      <c r="V14" s="39"/>
      <c r="W14" s="1"/>
    </row>
    <row r="15" spans="1:23" x14ac:dyDescent="0.6">
      <c r="B15" s="33" t="s">
        <v>61</v>
      </c>
      <c r="C15" s="31">
        <v>2105</v>
      </c>
      <c r="D15" s="31">
        <v>2315</v>
      </c>
      <c r="E15" s="31">
        <v>2487</v>
      </c>
      <c r="F15" s="31">
        <v>2649</v>
      </c>
      <c r="G15" s="31">
        <v>3698</v>
      </c>
      <c r="H15" s="31">
        <v>4068</v>
      </c>
      <c r="I15" s="31">
        <v>4102</v>
      </c>
      <c r="J15" s="31">
        <v>4256</v>
      </c>
      <c r="K15" s="31">
        <v>4115</v>
      </c>
      <c r="L15" s="87">
        <f t="shared" si="1"/>
        <v>0.95486935866983369</v>
      </c>
      <c r="M15" s="5">
        <f t="shared" si="2"/>
        <v>2010</v>
      </c>
      <c r="S15" s="35"/>
      <c r="T15" s="27"/>
      <c r="U15" s="39"/>
      <c r="V15" s="39"/>
      <c r="W15" s="1"/>
    </row>
    <row r="16" spans="1:23" x14ac:dyDescent="0.6">
      <c r="B16" s="33" t="s">
        <v>52</v>
      </c>
      <c r="C16" s="31">
        <v>2690</v>
      </c>
      <c r="D16" s="31">
        <v>2641</v>
      </c>
      <c r="E16" s="31">
        <v>3209</v>
      </c>
      <c r="F16" s="31">
        <v>3628</v>
      </c>
      <c r="G16" s="31">
        <v>3697</v>
      </c>
      <c r="H16" s="31">
        <v>3471</v>
      </c>
      <c r="I16" s="31">
        <v>4493</v>
      </c>
      <c r="J16" s="31">
        <v>3786</v>
      </c>
      <c r="K16" s="31">
        <v>3570</v>
      </c>
      <c r="L16" s="87">
        <f t="shared" si="1"/>
        <v>0.32713754646840149</v>
      </c>
      <c r="M16" s="5">
        <f t="shared" si="2"/>
        <v>880</v>
      </c>
      <c r="S16" s="35"/>
      <c r="T16" s="27"/>
      <c r="U16" s="39"/>
      <c r="V16" s="39"/>
      <c r="W16" s="1"/>
    </row>
    <row r="17" spans="2:23" x14ac:dyDescent="0.6">
      <c r="B17" s="33" t="s">
        <v>53</v>
      </c>
      <c r="C17" s="31">
        <v>2973</v>
      </c>
      <c r="D17" s="31">
        <v>3128</v>
      </c>
      <c r="E17" s="31">
        <v>3157</v>
      </c>
      <c r="F17" s="31">
        <v>3640</v>
      </c>
      <c r="G17" s="31">
        <v>3474</v>
      </c>
      <c r="H17" s="31">
        <v>3092</v>
      </c>
      <c r="I17" s="31">
        <v>2948</v>
      </c>
      <c r="J17" s="31">
        <v>3360</v>
      </c>
      <c r="K17" s="31">
        <v>3494</v>
      </c>
      <c r="L17" s="87">
        <f t="shared" si="1"/>
        <v>0.17524386141944165</v>
      </c>
      <c r="M17" s="5">
        <f t="shared" si="2"/>
        <v>521</v>
      </c>
      <c r="V17" s="39"/>
      <c r="W17" s="1"/>
    </row>
    <row r="18" spans="2:23" x14ac:dyDescent="0.6">
      <c r="B18" s="33" t="s">
        <v>65</v>
      </c>
      <c r="C18" s="31">
        <v>2601</v>
      </c>
      <c r="D18" s="31">
        <v>3432</v>
      </c>
      <c r="E18" s="31">
        <v>3590</v>
      </c>
      <c r="F18" s="31">
        <v>3497</v>
      </c>
      <c r="G18" s="31">
        <v>4277</v>
      </c>
      <c r="H18" s="31">
        <v>3958</v>
      </c>
      <c r="I18" s="31">
        <v>4072</v>
      </c>
      <c r="J18" s="31">
        <v>3489</v>
      </c>
      <c r="K18" s="31">
        <v>3326</v>
      </c>
      <c r="L18" s="87">
        <f t="shared" si="1"/>
        <v>0.27873894655901577</v>
      </c>
      <c r="M18" s="5">
        <f t="shared" si="2"/>
        <v>725</v>
      </c>
    </row>
    <row r="19" spans="2:23" x14ac:dyDescent="0.6">
      <c r="B19" s="33" t="s">
        <v>55</v>
      </c>
      <c r="C19" s="31">
        <v>1894</v>
      </c>
      <c r="D19" s="31">
        <v>2330</v>
      </c>
      <c r="E19" s="31">
        <v>2214</v>
      </c>
      <c r="F19" s="31">
        <v>2393</v>
      </c>
      <c r="G19" s="31">
        <v>2289</v>
      </c>
      <c r="H19" s="31">
        <v>2397</v>
      </c>
      <c r="I19" s="31">
        <v>2552</v>
      </c>
      <c r="J19" s="31">
        <v>2618</v>
      </c>
      <c r="K19" s="31">
        <v>2873</v>
      </c>
      <c r="L19" s="87">
        <f t="shared" si="1"/>
        <v>0.5168954593453009</v>
      </c>
      <c r="M19" s="5">
        <f t="shared" si="2"/>
        <v>979</v>
      </c>
    </row>
    <row r="20" spans="2:23" x14ac:dyDescent="0.6">
      <c r="B20" s="33" t="s">
        <v>60</v>
      </c>
      <c r="C20" s="31">
        <v>2335</v>
      </c>
      <c r="D20" s="31">
        <v>2442</v>
      </c>
      <c r="E20" s="31">
        <v>3052</v>
      </c>
      <c r="F20" s="31">
        <v>2957</v>
      </c>
      <c r="G20" s="31">
        <v>2781</v>
      </c>
      <c r="H20" s="31">
        <v>2879</v>
      </c>
      <c r="I20" s="31">
        <v>2428</v>
      </c>
      <c r="J20" s="31">
        <v>2270</v>
      </c>
      <c r="K20" s="31">
        <v>2450</v>
      </c>
      <c r="L20" s="87">
        <f t="shared" si="1"/>
        <v>4.9250535331905779E-2</v>
      </c>
      <c r="M20" s="5">
        <f t="shared" si="2"/>
        <v>115</v>
      </c>
    </row>
    <row r="21" spans="2:23" x14ac:dyDescent="0.6">
      <c r="B21" s="33" t="s">
        <v>58</v>
      </c>
      <c r="C21" s="31">
        <v>2346</v>
      </c>
      <c r="D21" s="31">
        <v>2501</v>
      </c>
      <c r="E21" s="31">
        <v>2486</v>
      </c>
      <c r="F21" s="31">
        <v>2512</v>
      </c>
      <c r="G21" s="31">
        <v>2371</v>
      </c>
      <c r="H21" s="31">
        <v>2506</v>
      </c>
      <c r="I21" s="31">
        <v>2312</v>
      </c>
      <c r="J21" s="31">
        <v>3185</v>
      </c>
      <c r="K21" s="31">
        <v>2121</v>
      </c>
      <c r="L21" s="87">
        <f t="shared" si="1"/>
        <v>-9.5907928388746802E-2</v>
      </c>
      <c r="M21" s="5">
        <f t="shared" si="2"/>
        <v>-225</v>
      </c>
    </row>
    <row r="22" spans="2:23" x14ac:dyDescent="0.6">
      <c r="B22" s="33" t="s">
        <v>51</v>
      </c>
      <c r="C22" s="31">
        <v>811</v>
      </c>
      <c r="D22" s="31">
        <v>873</v>
      </c>
      <c r="E22" s="31">
        <v>876</v>
      </c>
      <c r="F22" s="31">
        <v>920</v>
      </c>
      <c r="G22" s="31">
        <v>967</v>
      </c>
      <c r="H22" s="31">
        <v>996</v>
      </c>
      <c r="I22" s="31">
        <v>1335</v>
      </c>
      <c r="J22" s="31">
        <v>1364</v>
      </c>
      <c r="K22" s="31">
        <v>1406</v>
      </c>
      <c r="L22" s="87">
        <f t="shared" si="1"/>
        <v>0.73366214549938347</v>
      </c>
      <c r="M22" s="5">
        <f t="shared" si="2"/>
        <v>595</v>
      </c>
    </row>
    <row r="23" spans="2:23" x14ac:dyDescent="0.6">
      <c r="B23" s="33" t="s">
        <v>64</v>
      </c>
      <c r="C23" s="31">
        <v>495</v>
      </c>
      <c r="D23" s="31">
        <v>688</v>
      </c>
      <c r="E23" s="31">
        <v>1938</v>
      </c>
      <c r="F23" s="31">
        <v>1710</v>
      </c>
      <c r="G23" s="31">
        <v>740</v>
      </c>
      <c r="H23" s="31">
        <v>948</v>
      </c>
      <c r="I23" s="31">
        <v>528</v>
      </c>
      <c r="J23" s="31">
        <v>540</v>
      </c>
      <c r="K23" s="31">
        <v>548</v>
      </c>
      <c r="L23" s="87">
        <f t="shared" si="1"/>
        <v>0.10707070707070707</v>
      </c>
      <c r="M23" s="5">
        <f t="shared" si="2"/>
        <v>53</v>
      </c>
    </row>
    <row r="24" spans="2:23" x14ac:dyDescent="0.6">
      <c r="B24" s="34" t="s">
        <v>56</v>
      </c>
      <c r="C24" s="30">
        <v>207</v>
      </c>
      <c r="D24" s="30">
        <v>271</v>
      </c>
      <c r="E24" s="30">
        <v>279</v>
      </c>
      <c r="F24" s="30">
        <v>287</v>
      </c>
      <c r="G24" s="30">
        <v>297</v>
      </c>
      <c r="H24" s="30">
        <v>253</v>
      </c>
      <c r="I24" s="30">
        <v>291</v>
      </c>
      <c r="J24" s="30">
        <v>307</v>
      </c>
      <c r="K24" s="30">
        <v>277</v>
      </c>
      <c r="L24" s="87">
        <f t="shared" si="1"/>
        <v>0.33816425120772947</v>
      </c>
      <c r="M24" s="5">
        <f t="shared" si="2"/>
        <v>70</v>
      </c>
    </row>
    <row r="25" spans="2:23" x14ac:dyDescent="0.6">
      <c r="B25" s="92" t="s">
        <v>100</v>
      </c>
      <c r="C25" s="1">
        <f>SUM(C5:C24)</f>
        <v>84717</v>
      </c>
      <c r="D25" s="1">
        <f t="shared" ref="D25:K25" si="3">SUM(D5:D24)</f>
        <v>90878</v>
      </c>
      <c r="E25" s="1">
        <f t="shared" si="3"/>
        <v>92408</v>
      </c>
      <c r="F25" s="1">
        <f t="shared" si="3"/>
        <v>94932</v>
      </c>
      <c r="G25" s="1">
        <f t="shared" si="3"/>
        <v>95763</v>
      </c>
      <c r="H25" s="1">
        <f t="shared" si="3"/>
        <v>94873</v>
      </c>
      <c r="I25" s="1">
        <f t="shared" si="3"/>
        <v>96463</v>
      </c>
      <c r="J25" s="1">
        <f t="shared" si="3"/>
        <v>98695</v>
      </c>
      <c r="K25" s="1">
        <f t="shared" si="3"/>
        <v>98956</v>
      </c>
      <c r="L25" s="87">
        <f t="shared" ref="L25" si="4">(K25-C25)/C25</f>
        <v>0.16807724541709457</v>
      </c>
      <c r="M25" s="5">
        <f t="shared" ref="M25" si="5">K25-C25</f>
        <v>14239</v>
      </c>
    </row>
  </sheetData>
  <sortState ref="B5:M24">
    <sortCondition descending="1" ref="K5:K24"/>
  </sortState>
  <mergeCells count="2">
    <mergeCell ref="C3:K3"/>
    <mergeCell ref="L3:M3"/>
  </mergeCells>
  <conditionalFormatting sqref="L5:M25">
    <cfRule type="cellIs" dxfId="19" priority="1" operator="lessThan">
      <formula>0</formula>
    </cfRule>
    <cfRule type="cellIs" dxfId="18" priority="2" operator="greaterThan">
      <formula>0</formula>
    </cfRule>
  </conditionalFormatting>
  <hyperlinks>
    <hyperlink ref="B1" location="Index!A1" display="Back to Index" xr:uid="{251F5112-F3B3-644E-848A-C36D5B16DC45}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0A26C-9D59-F842-9FD1-AD926C704A56}">
  <dimension ref="A1:AP76"/>
  <sheetViews>
    <sheetView workbookViewId="0"/>
  </sheetViews>
  <sheetFormatPr defaultColWidth="10.796875" defaultRowHeight="15.6" x14ac:dyDescent="0.6"/>
  <cols>
    <col min="1" max="1" width="34.34765625" customWidth="1"/>
    <col min="2" max="2" width="49" bestFit="1" customWidth="1"/>
    <col min="3" max="3" width="12.5" customWidth="1"/>
    <col min="4" max="4" width="13.5" bestFit="1" customWidth="1"/>
    <col min="15" max="15" width="49" bestFit="1" customWidth="1"/>
    <col min="27" max="27" width="49" bestFit="1" customWidth="1"/>
    <col min="41" max="41" width="49" bestFit="1" customWidth="1"/>
    <col min="42" max="42" width="39.5" bestFit="1" customWidth="1"/>
  </cols>
  <sheetData>
    <row r="1" spans="1:42" ht="46.8" x14ac:dyDescent="0.6">
      <c r="A1" s="127" t="s">
        <v>266</v>
      </c>
      <c r="B1" s="126" t="s">
        <v>112</v>
      </c>
      <c r="P1" s="1"/>
      <c r="Q1" s="1"/>
      <c r="R1" s="1"/>
      <c r="S1" s="1"/>
      <c r="T1" s="1"/>
      <c r="U1" s="1"/>
      <c r="V1" s="1"/>
      <c r="W1" s="1"/>
      <c r="X1" s="1"/>
    </row>
    <row r="2" spans="1:42" x14ac:dyDescent="0.6">
      <c r="AB2" s="1"/>
      <c r="AC2" s="1"/>
      <c r="AD2" s="1"/>
      <c r="AE2" s="1"/>
      <c r="AF2" s="1"/>
      <c r="AG2" s="1"/>
      <c r="AH2" s="1"/>
      <c r="AI2" s="1"/>
      <c r="AJ2" s="1"/>
    </row>
    <row r="3" spans="1:42" x14ac:dyDescent="0.6">
      <c r="B3" t="s">
        <v>87</v>
      </c>
      <c r="C3" s="155" t="s">
        <v>10</v>
      </c>
      <c r="D3" s="155"/>
      <c r="E3" s="155"/>
      <c r="F3" s="155"/>
      <c r="G3" s="155"/>
      <c r="H3" s="155"/>
      <c r="I3" s="155"/>
      <c r="J3" s="155"/>
      <c r="K3" s="155"/>
      <c r="O3" t="s">
        <v>232</v>
      </c>
      <c r="P3" s="155" t="s">
        <v>10</v>
      </c>
      <c r="Q3" s="155"/>
      <c r="R3" s="155"/>
      <c r="S3" s="155"/>
      <c r="T3" s="155"/>
      <c r="U3" s="155"/>
      <c r="V3" s="155"/>
      <c r="W3" s="155"/>
      <c r="X3" s="155"/>
      <c r="AA3" t="s">
        <v>21</v>
      </c>
      <c r="AB3" s="156" t="s">
        <v>10</v>
      </c>
      <c r="AC3" s="168"/>
      <c r="AD3" s="168"/>
      <c r="AE3" s="168"/>
      <c r="AF3" s="168"/>
      <c r="AG3" s="168"/>
      <c r="AH3" s="168"/>
      <c r="AI3" s="168"/>
      <c r="AJ3" s="157"/>
      <c r="AN3" s="24" t="s">
        <v>185</v>
      </c>
      <c r="AO3" s="102">
        <v>2009</v>
      </c>
      <c r="AP3" s="102">
        <v>2017</v>
      </c>
    </row>
    <row r="4" spans="1:42" x14ac:dyDescent="0.6">
      <c r="B4" s="22"/>
      <c r="C4" s="31" t="s">
        <v>0</v>
      </c>
      <c r="D4" s="31" t="s">
        <v>1</v>
      </c>
      <c r="E4" s="31" t="s">
        <v>2</v>
      </c>
      <c r="F4" s="31" t="s">
        <v>3</v>
      </c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O4" s="22"/>
      <c r="P4" s="31" t="s">
        <v>0</v>
      </c>
      <c r="Q4" s="31" t="s">
        <v>1</v>
      </c>
      <c r="R4" s="31" t="s">
        <v>2</v>
      </c>
      <c r="S4" s="31" t="s">
        <v>3</v>
      </c>
      <c r="T4" s="31" t="s">
        <v>4</v>
      </c>
      <c r="U4" s="31" t="s">
        <v>5</v>
      </c>
      <c r="V4" s="31" t="s">
        <v>6</v>
      </c>
      <c r="W4" s="31" t="s">
        <v>7</v>
      </c>
      <c r="X4" s="31" t="s">
        <v>8</v>
      </c>
      <c r="AA4" s="22"/>
      <c r="AB4" s="31" t="s">
        <v>0</v>
      </c>
      <c r="AC4" s="31" t="s">
        <v>1</v>
      </c>
      <c r="AD4" s="31" t="s">
        <v>2</v>
      </c>
      <c r="AE4" s="31" t="s">
        <v>3</v>
      </c>
      <c r="AF4" s="31" t="s">
        <v>4</v>
      </c>
      <c r="AG4" s="31" t="s">
        <v>5</v>
      </c>
      <c r="AH4" s="31" t="s">
        <v>6</v>
      </c>
      <c r="AI4" s="31" t="s">
        <v>7</v>
      </c>
      <c r="AJ4" s="31" t="s">
        <v>8</v>
      </c>
      <c r="AO4" s="34" t="s">
        <v>76</v>
      </c>
      <c r="AP4" s="34" t="s">
        <v>76</v>
      </c>
    </row>
    <row r="5" spans="1:42" x14ac:dyDescent="0.6">
      <c r="B5" s="33" t="s">
        <v>76</v>
      </c>
      <c r="C5" s="31">
        <v>104</v>
      </c>
      <c r="D5" s="31">
        <v>111</v>
      </c>
      <c r="E5" s="31">
        <v>120</v>
      </c>
      <c r="F5" s="31">
        <v>130</v>
      </c>
      <c r="G5" s="31">
        <v>143</v>
      </c>
      <c r="H5" s="31">
        <v>148</v>
      </c>
      <c r="I5" s="31">
        <v>153</v>
      </c>
      <c r="J5" s="31">
        <v>155</v>
      </c>
      <c r="K5" s="31">
        <v>150</v>
      </c>
      <c r="L5" s="1"/>
      <c r="O5" s="33" t="s">
        <v>76</v>
      </c>
      <c r="P5" s="31">
        <v>443823</v>
      </c>
      <c r="Q5" s="31">
        <v>398878</v>
      </c>
      <c r="R5" s="31">
        <v>440318</v>
      </c>
      <c r="S5" s="31">
        <v>424247</v>
      </c>
      <c r="T5" s="31">
        <v>447330</v>
      </c>
      <c r="U5" s="31">
        <v>416283</v>
      </c>
      <c r="V5" s="31">
        <v>425654</v>
      </c>
      <c r="W5" s="31">
        <v>441317</v>
      </c>
      <c r="X5" s="31">
        <v>487587</v>
      </c>
      <c r="Y5" s="1">
        <f>X5-P5</f>
        <v>43764</v>
      </c>
      <c r="AA5" s="33" t="s">
        <v>76</v>
      </c>
      <c r="AB5" s="31">
        <v>3363</v>
      </c>
      <c r="AC5" s="31">
        <v>3619</v>
      </c>
      <c r="AD5" s="31">
        <v>3717</v>
      </c>
      <c r="AE5" s="31">
        <v>3802</v>
      </c>
      <c r="AF5" s="31">
        <v>3844</v>
      </c>
      <c r="AG5" s="31">
        <v>3670</v>
      </c>
      <c r="AH5" s="31">
        <v>3749</v>
      </c>
      <c r="AI5" s="31">
        <v>3750</v>
      </c>
      <c r="AJ5" s="31">
        <v>3875</v>
      </c>
      <c r="AK5" s="1">
        <f>AJ5-AB5</f>
        <v>512</v>
      </c>
      <c r="AL5" s="10">
        <v>0.26761026991441739</v>
      </c>
      <c r="AO5" s="34" t="s">
        <v>80</v>
      </c>
      <c r="AP5" s="34" t="s">
        <v>77</v>
      </c>
    </row>
    <row r="6" spans="1:42" x14ac:dyDescent="0.6">
      <c r="B6" s="33" t="s">
        <v>81</v>
      </c>
      <c r="C6" s="31">
        <v>43</v>
      </c>
      <c r="D6" s="31">
        <v>47</v>
      </c>
      <c r="E6" s="31">
        <v>52</v>
      </c>
      <c r="F6" s="31">
        <v>54</v>
      </c>
      <c r="G6" s="31">
        <v>62</v>
      </c>
      <c r="H6" s="31">
        <v>64</v>
      </c>
      <c r="I6" s="31">
        <v>72</v>
      </c>
      <c r="J6" s="31">
        <v>73</v>
      </c>
      <c r="K6" s="31">
        <v>72</v>
      </c>
      <c r="L6" s="1"/>
      <c r="O6" s="33" t="s">
        <v>84</v>
      </c>
      <c r="P6" s="31">
        <v>41964</v>
      </c>
      <c r="Q6" s="31">
        <v>20012</v>
      </c>
      <c r="R6" s="31">
        <v>21767</v>
      </c>
      <c r="S6" s="31">
        <v>29994</v>
      </c>
      <c r="T6" s="31">
        <v>32123</v>
      </c>
      <c r="U6" s="31">
        <v>134512</v>
      </c>
      <c r="V6" s="31">
        <v>61700</v>
      </c>
      <c r="W6" s="31">
        <v>142182</v>
      </c>
      <c r="X6" s="31">
        <v>182861</v>
      </c>
      <c r="Y6" s="1">
        <f t="shared" ref="Y6:Y16" si="0">X6-P6</f>
        <v>140897</v>
      </c>
      <c r="AA6" s="33" t="s">
        <v>80</v>
      </c>
      <c r="AB6" s="31">
        <v>1522</v>
      </c>
      <c r="AC6" s="31">
        <v>1440</v>
      </c>
      <c r="AD6" s="31">
        <v>1460</v>
      </c>
      <c r="AE6" s="31">
        <v>1462</v>
      </c>
      <c r="AF6" s="31">
        <v>1486</v>
      </c>
      <c r="AG6" s="31">
        <v>956</v>
      </c>
      <c r="AH6" s="31">
        <v>837</v>
      </c>
      <c r="AI6" s="31">
        <v>833</v>
      </c>
      <c r="AJ6" s="31">
        <v>1018</v>
      </c>
      <c r="AK6" s="1">
        <f t="shared" ref="AK6:AK15" si="1">AJ6-AB6</f>
        <v>-504</v>
      </c>
      <c r="AL6" s="10">
        <v>-0.3311432325886991</v>
      </c>
      <c r="AO6" s="34" t="s">
        <v>77</v>
      </c>
      <c r="AP6" s="34" t="s">
        <v>81</v>
      </c>
    </row>
    <row r="7" spans="1:42" x14ac:dyDescent="0.6">
      <c r="B7" s="33" t="s">
        <v>78</v>
      </c>
      <c r="C7" s="31">
        <v>49</v>
      </c>
      <c r="D7" s="31">
        <v>55</v>
      </c>
      <c r="E7" s="31">
        <v>57</v>
      </c>
      <c r="F7" s="31">
        <v>58</v>
      </c>
      <c r="G7" s="31">
        <v>62</v>
      </c>
      <c r="H7" s="31">
        <v>63</v>
      </c>
      <c r="I7" s="31">
        <v>65</v>
      </c>
      <c r="J7" s="31">
        <v>68</v>
      </c>
      <c r="K7" s="31">
        <v>66</v>
      </c>
      <c r="L7" s="1"/>
      <c r="O7" s="33" t="s">
        <v>81</v>
      </c>
      <c r="P7" s="31">
        <v>220364</v>
      </c>
      <c r="Q7" s="31">
        <v>186205</v>
      </c>
      <c r="R7" s="31">
        <v>200021</v>
      </c>
      <c r="S7" s="31">
        <v>202216</v>
      </c>
      <c r="T7" s="31">
        <v>249282</v>
      </c>
      <c r="U7" s="31">
        <v>183068</v>
      </c>
      <c r="V7" s="31">
        <v>184409</v>
      </c>
      <c r="W7" s="31">
        <v>164428</v>
      </c>
      <c r="X7" s="31">
        <v>168880</v>
      </c>
      <c r="Y7" s="1">
        <f t="shared" si="0"/>
        <v>-51484</v>
      </c>
      <c r="AA7" s="33" t="s">
        <v>77</v>
      </c>
      <c r="AB7" s="31">
        <v>1059</v>
      </c>
      <c r="AC7" s="31">
        <v>1115</v>
      </c>
      <c r="AD7" s="31">
        <v>1141</v>
      </c>
      <c r="AE7" s="31">
        <v>1201</v>
      </c>
      <c r="AF7" s="31">
        <v>1420</v>
      </c>
      <c r="AG7" s="31">
        <v>1537</v>
      </c>
      <c r="AH7" s="31">
        <v>1543</v>
      </c>
      <c r="AI7" s="31">
        <v>1580</v>
      </c>
      <c r="AJ7" s="31">
        <v>1645</v>
      </c>
      <c r="AK7" s="1">
        <f t="shared" si="1"/>
        <v>586</v>
      </c>
      <c r="AL7" s="10">
        <v>0.55335221907459864</v>
      </c>
      <c r="AO7" s="34" t="s">
        <v>78</v>
      </c>
      <c r="AP7" s="34" t="s">
        <v>84</v>
      </c>
    </row>
    <row r="8" spans="1:42" x14ac:dyDescent="0.6">
      <c r="B8" s="33" t="s">
        <v>84</v>
      </c>
      <c r="C8" s="31">
        <v>17</v>
      </c>
      <c r="D8" s="31">
        <v>23</v>
      </c>
      <c r="E8" s="31">
        <v>26</v>
      </c>
      <c r="F8" s="31">
        <v>40</v>
      </c>
      <c r="G8" s="31">
        <v>44</v>
      </c>
      <c r="H8" s="31">
        <v>49</v>
      </c>
      <c r="I8" s="31">
        <v>56</v>
      </c>
      <c r="J8" s="31">
        <v>60</v>
      </c>
      <c r="K8" s="31">
        <v>62</v>
      </c>
      <c r="L8" s="1"/>
      <c r="O8" s="33" t="s">
        <v>77</v>
      </c>
      <c r="P8" s="31">
        <v>68169</v>
      </c>
      <c r="Q8" s="31">
        <v>78396</v>
      </c>
      <c r="R8" s="31">
        <v>86225</v>
      </c>
      <c r="S8" s="31">
        <v>94371</v>
      </c>
      <c r="T8" s="31">
        <v>106109</v>
      </c>
      <c r="U8" s="31">
        <v>127424</v>
      </c>
      <c r="V8" s="31">
        <v>127891</v>
      </c>
      <c r="W8" s="31">
        <v>132734</v>
      </c>
      <c r="X8" s="31">
        <v>141455</v>
      </c>
      <c r="Y8" s="1">
        <f t="shared" si="0"/>
        <v>73286</v>
      </c>
      <c r="AA8" s="33" t="s">
        <v>78</v>
      </c>
      <c r="AB8" s="31">
        <v>909</v>
      </c>
      <c r="AC8" s="31">
        <v>986</v>
      </c>
      <c r="AD8" s="31">
        <v>1225</v>
      </c>
      <c r="AE8" s="31">
        <v>1268</v>
      </c>
      <c r="AF8" s="31">
        <v>949</v>
      </c>
      <c r="AG8" s="31">
        <v>1094</v>
      </c>
      <c r="AH8" s="31">
        <v>865</v>
      </c>
      <c r="AI8" s="31">
        <v>865</v>
      </c>
      <c r="AJ8" s="31">
        <v>889</v>
      </c>
      <c r="AK8" s="1">
        <f t="shared" si="1"/>
        <v>-20</v>
      </c>
      <c r="AL8" s="10">
        <v>-2.2002200220022004E-2</v>
      </c>
      <c r="AO8" s="34" t="s">
        <v>81</v>
      </c>
      <c r="AP8" s="34" t="s">
        <v>80</v>
      </c>
    </row>
    <row r="9" spans="1:42" x14ac:dyDescent="0.6">
      <c r="B9" s="33" t="s">
        <v>80</v>
      </c>
      <c r="C9" s="31">
        <v>35</v>
      </c>
      <c r="D9" s="31">
        <v>37</v>
      </c>
      <c r="E9" s="31">
        <v>38</v>
      </c>
      <c r="F9" s="31">
        <v>42</v>
      </c>
      <c r="G9" s="31">
        <v>48</v>
      </c>
      <c r="H9" s="31">
        <v>49</v>
      </c>
      <c r="I9" s="31">
        <v>53</v>
      </c>
      <c r="J9" s="31">
        <v>52</v>
      </c>
      <c r="K9" s="31">
        <v>50</v>
      </c>
      <c r="L9" s="1"/>
      <c r="O9" s="33" t="s">
        <v>80</v>
      </c>
      <c r="P9" s="31">
        <v>109937</v>
      </c>
      <c r="Q9" s="31">
        <v>111727</v>
      </c>
      <c r="R9" s="31">
        <v>106744</v>
      </c>
      <c r="S9" s="31">
        <v>119674</v>
      </c>
      <c r="T9" s="31">
        <v>190831</v>
      </c>
      <c r="U9" s="31">
        <v>162914</v>
      </c>
      <c r="V9" s="31">
        <v>104709</v>
      </c>
      <c r="W9" s="31">
        <v>106585</v>
      </c>
      <c r="X9" s="31">
        <v>126688</v>
      </c>
      <c r="Y9" s="1">
        <f t="shared" si="0"/>
        <v>16751</v>
      </c>
      <c r="AA9" s="33" t="s">
        <v>81</v>
      </c>
      <c r="AB9" s="31">
        <v>695</v>
      </c>
      <c r="AC9" s="31">
        <v>678</v>
      </c>
      <c r="AD9" s="31">
        <v>720</v>
      </c>
      <c r="AE9" s="31">
        <v>744</v>
      </c>
      <c r="AF9" s="31">
        <v>1000</v>
      </c>
      <c r="AG9" s="31">
        <v>1381</v>
      </c>
      <c r="AH9" s="31">
        <v>1457</v>
      </c>
      <c r="AI9" s="31">
        <v>1459</v>
      </c>
      <c r="AJ9" s="31">
        <v>1624</v>
      </c>
      <c r="AK9" s="1">
        <f t="shared" si="1"/>
        <v>929</v>
      </c>
      <c r="AL9" s="10">
        <v>1.3366906474820144</v>
      </c>
    </row>
    <row r="10" spans="1:42" x14ac:dyDescent="0.6">
      <c r="B10" s="33" t="s">
        <v>77</v>
      </c>
      <c r="C10" s="31">
        <v>15</v>
      </c>
      <c r="D10" s="31">
        <v>16</v>
      </c>
      <c r="E10" s="31">
        <v>18</v>
      </c>
      <c r="F10" s="31">
        <v>20</v>
      </c>
      <c r="G10" s="31">
        <v>21</v>
      </c>
      <c r="H10" s="31">
        <v>20</v>
      </c>
      <c r="I10" s="31">
        <v>20</v>
      </c>
      <c r="J10" s="31">
        <v>21</v>
      </c>
      <c r="K10" s="31">
        <v>21</v>
      </c>
      <c r="L10" s="1"/>
      <c r="O10" s="33" t="s">
        <v>78</v>
      </c>
      <c r="P10" s="31">
        <v>74408</v>
      </c>
      <c r="Q10" s="31">
        <v>70723</v>
      </c>
      <c r="R10" s="31">
        <v>80571</v>
      </c>
      <c r="S10" s="31">
        <v>73759</v>
      </c>
      <c r="T10" s="31">
        <v>77151</v>
      </c>
      <c r="U10" s="31">
        <v>72394</v>
      </c>
      <c r="V10" s="31">
        <v>71835</v>
      </c>
      <c r="W10" s="31">
        <v>81972</v>
      </c>
      <c r="X10" s="31">
        <v>83481</v>
      </c>
      <c r="Y10" s="1">
        <f t="shared" si="0"/>
        <v>9073</v>
      </c>
      <c r="AA10" s="33" t="s">
        <v>84</v>
      </c>
      <c r="AB10" s="31">
        <v>304</v>
      </c>
      <c r="AC10" s="31">
        <v>316</v>
      </c>
      <c r="AD10" s="31">
        <v>320</v>
      </c>
      <c r="AE10" s="31">
        <v>351</v>
      </c>
      <c r="AF10" s="31">
        <v>366</v>
      </c>
      <c r="AG10" s="31">
        <v>360</v>
      </c>
      <c r="AH10" s="31">
        <v>372</v>
      </c>
      <c r="AI10" s="31">
        <v>708</v>
      </c>
      <c r="AJ10" s="31">
        <v>1039</v>
      </c>
      <c r="AK10" s="1">
        <f t="shared" si="1"/>
        <v>735</v>
      </c>
      <c r="AL10" s="10">
        <v>2.4177631578947367</v>
      </c>
    </row>
    <row r="11" spans="1:42" x14ac:dyDescent="0.6">
      <c r="B11" s="33" t="s">
        <v>79</v>
      </c>
      <c r="C11" s="31">
        <v>10</v>
      </c>
      <c r="D11" s="31">
        <v>12</v>
      </c>
      <c r="E11" s="31">
        <v>13</v>
      </c>
      <c r="F11" s="31">
        <v>17</v>
      </c>
      <c r="G11" s="31">
        <v>17</v>
      </c>
      <c r="H11" s="31">
        <v>17</v>
      </c>
      <c r="I11" s="31">
        <v>19</v>
      </c>
      <c r="J11" s="31">
        <v>19</v>
      </c>
      <c r="K11" s="31">
        <v>18</v>
      </c>
      <c r="L11" s="1"/>
      <c r="O11" s="33" t="s">
        <v>79</v>
      </c>
      <c r="P11" s="31">
        <v>13135</v>
      </c>
      <c r="Q11" s="31">
        <v>15940</v>
      </c>
      <c r="R11" s="31">
        <v>15593</v>
      </c>
      <c r="S11" s="31">
        <v>16107</v>
      </c>
      <c r="T11" s="31">
        <v>15973</v>
      </c>
      <c r="U11" s="31">
        <v>16323</v>
      </c>
      <c r="V11" s="31">
        <v>15828</v>
      </c>
      <c r="W11" s="31">
        <v>17222</v>
      </c>
      <c r="X11" s="31">
        <v>19910</v>
      </c>
      <c r="Y11" s="1">
        <f t="shared" si="0"/>
        <v>6775</v>
      </c>
      <c r="AA11" s="33" t="s">
        <v>79</v>
      </c>
      <c r="AB11" s="31">
        <v>168</v>
      </c>
      <c r="AC11" s="31">
        <v>212</v>
      </c>
      <c r="AD11" s="31">
        <v>202</v>
      </c>
      <c r="AE11" s="31">
        <v>227</v>
      </c>
      <c r="AF11" s="31">
        <v>228</v>
      </c>
      <c r="AG11" s="31">
        <v>177</v>
      </c>
      <c r="AH11" s="31">
        <v>143</v>
      </c>
      <c r="AI11" s="31">
        <v>185</v>
      </c>
      <c r="AJ11" s="31">
        <v>246</v>
      </c>
      <c r="AK11" s="1">
        <f t="shared" si="1"/>
        <v>78</v>
      </c>
      <c r="AL11" s="10">
        <v>0.4642857142857143</v>
      </c>
    </row>
    <row r="12" spans="1:42" x14ac:dyDescent="0.6">
      <c r="B12" s="31" t="s">
        <v>86</v>
      </c>
      <c r="C12" s="31">
        <v>4</v>
      </c>
      <c r="D12" s="31">
        <v>7</v>
      </c>
      <c r="E12" s="31">
        <v>8</v>
      </c>
      <c r="F12" s="31">
        <v>8</v>
      </c>
      <c r="G12" s="31">
        <v>12</v>
      </c>
      <c r="H12" s="31">
        <v>13</v>
      </c>
      <c r="I12" s="31">
        <v>21</v>
      </c>
      <c r="J12" s="31">
        <v>16</v>
      </c>
      <c r="K12" s="31">
        <v>18</v>
      </c>
      <c r="L12" s="1"/>
      <c r="O12" s="33" t="s">
        <v>86</v>
      </c>
      <c r="P12" s="31">
        <v>31366</v>
      </c>
      <c r="Q12" s="31">
        <v>41612</v>
      </c>
      <c r="R12" s="31">
        <v>46765</v>
      </c>
      <c r="S12" s="31">
        <v>55293</v>
      </c>
      <c r="T12" s="31">
        <v>63423</v>
      </c>
      <c r="U12" s="31">
        <v>91349</v>
      </c>
      <c r="V12" s="31">
        <v>94486</v>
      </c>
      <c r="W12" s="31">
        <v>3782</v>
      </c>
      <c r="X12" s="31">
        <v>4515</v>
      </c>
      <c r="Y12" s="1">
        <f t="shared" si="0"/>
        <v>-26851</v>
      </c>
      <c r="AA12" s="33" t="s">
        <v>86</v>
      </c>
      <c r="AB12" s="31">
        <v>149</v>
      </c>
      <c r="AC12" s="31">
        <v>171</v>
      </c>
      <c r="AD12" s="31">
        <v>177</v>
      </c>
      <c r="AE12" s="31">
        <v>177</v>
      </c>
      <c r="AF12" s="31">
        <v>184</v>
      </c>
      <c r="AG12" s="31">
        <v>185</v>
      </c>
      <c r="AH12" s="31">
        <v>211</v>
      </c>
      <c r="AI12" s="31">
        <v>47</v>
      </c>
      <c r="AJ12" s="31">
        <v>52</v>
      </c>
      <c r="AK12" s="1">
        <f t="shared" si="1"/>
        <v>-97</v>
      </c>
      <c r="AL12" s="10">
        <v>-0.65100671140939592</v>
      </c>
    </row>
    <row r="13" spans="1:42" x14ac:dyDescent="0.6">
      <c r="B13" s="33" t="s">
        <v>83</v>
      </c>
      <c r="C13" s="31">
        <v>3</v>
      </c>
      <c r="D13" s="31">
        <v>5</v>
      </c>
      <c r="E13" s="31">
        <v>6</v>
      </c>
      <c r="F13" s="31">
        <v>9</v>
      </c>
      <c r="G13" s="31">
        <v>10</v>
      </c>
      <c r="H13" s="31">
        <v>11</v>
      </c>
      <c r="I13" s="31">
        <v>13</v>
      </c>
      <c r="J13" s="31">
        <v>13</v>
      </c>
      <c r="K13" s="31">
        <v>13</v>
      </c>
      <c r="L13" s="1"/>
      <c r="O13" s="33" t="s">
        <v>82</v>
      </c>
      <c r="P13" s="31">
        <v>332</v>
      </c>
      <c r="Q13" s="31">
        <v>376</v>
      </c>
      <c r="R13" s="31">
        <v>2917</v>
      </c>
      <c r="S13" s="31">
        <v>2947</v>
      </c>
      <c r="T13" s="31">
        <v>4146</v>
      </c>
      <c r="U13" s="31">
        <v>4261</v>
      </c>
      <c r="V13" s="31">
        <v>4370</v>
      </c>
      <c r="W13" s="31">
        <v>4195</v>
      </c>
      <c r="X13" s="31">
        <v>4466</v>
      </c>
      <c r="Y13" s="1">
        <f t="shared" si="0"/>
        <v>4134</v>
      </c>
      <c r="AA13" s="33" t="s">
        <v>85</v>
      </c>
      <c r="AB13" s="31">
        <v>30</v>
      </c>
      <c r="AC13" s="31">
        <v>29</v>
      </c>
      <c r="AD13" s="31">
        <v>29</v>
      </c>
      <c r="AE13" s="31">
        <v>29</v>
      </c>
      <c r="AF13" s="31">
        <v>30</v>
      </c>
      <c r="AG13" s="31">
        <v>32</v>
      </c>
      <c r="AH13" s="31">
        <v>33</v>
      </c>
      <c r="AI13" s="31">
        <v>14</v>
      </c>
      <c r="AJ13" s="31">
        <v>16</v>
      </c>
      <c r="AK13" s="1">
        <f t="shared" si="1"/>
        <v>-14</v>
      </c>
      <c r="AL13" s="10">
        <v>-0.46666666666666667</v>
      </c>
    </row>
    <row r="14" spans="1:42" x14ac:dyDescent="0.6">
      <c r="B14" s="33" t="s">
        <v>82</v>
      </c>
      <c r="C14" s="31">
        <v>3</v>
      </c>
      <c r="D14" s="31">
        <v>4</v>
      </c>
      <c r="E14" s="31">
        <v>5</v>
      </c>
      <c r="F14" s="31">
        <v>5</v>
      </c>
      <c r="G14" s="31">
        <v>6</v>
      </c>
      <c r="H14" s="31">
        <v>6</v>
      </c>
      <c r="I14" s="31">
        <v>6</v>
      </c>
      <c r="J14" s="31">
        <v>7</v>
      </c>
      <c r="K14" s="31">
        <v>7</v>
      </c>
      <c r="L14" s="1"/>
      <c r="O14" s="33" t="s">
        <v>83</v>
      </c>
      <c r="P14" s="31">
        <v>597</v>
      </c>
      <c r="Q14" s="31">
        <v>793</v>
      </c>
      <c r="R14" s="31">
        <v>995</v>
      </c>
      <c r="S14" s="31">
        <v>1587</v>
      </c>
      <c r="T14" s="31">
        <v>1544</v>
      </c>
      <c r="U14" s="31">
        <v>1638</v>
      </c>
      <c r="V14" s="31">
        <v>1811</v>
      </c>
      <c r="W14" s="31">
        <v>2267</v>
      </c>
      <c r="X14" s="31">
        <v>2701</v>
      </c>
      <c r="Y14" s="1">
        <f t="shared" si="0"/>
        <v>2104</v>
      </c>
      <c r="AA14" s="33" t="s">
        <v>83</v>
      </c>
      <c r="AB14" s="31">
        <v>15</v>
      </c>
      <c r="AC14" s="31">
        <v>15</v>
      </c>
      <c r="AD14" s="31">
        <v>17</v>
      </c>
      <c r="AE14" s="31">
        <v>20</v>
      </c>
      <c r="AF14" s="31">
        <v>19</v>
      </c>
      <c r="AG14" s="31">
        <v>20</v>
      </c>
      <c r="AH14" s="31">
        <v>23</v>
      </c>
      <c r="AI14" s="31">
        <v>40</v>
      </c>
      <c r="AJ14" s="31">
        <v>38</v>
      </c>
      <c r="AK14" s="1">
        <f t="shared" si="1"/>
        <v>23</v>
      </c>
      <c r="AL14" s="10">
        <v>1.5333333333333334</v>
      </c>
    </row>
    <row r="15" spans="1:42" x14ac:dyDescent="0.6">
      <c r="B15" s="34" t="s">
        <v>85</v>
      </c>
      <c r="C15" s="30">
        <v>4</v>
      </c>
      <c r="D15" s="30">
        <v>4</v>
      </c>
      <c r="E15" s="30">
        <v>4</v>
      </c>
      <c r="F15" s="30">
        <v>4</v>
      </c>
      <c r="G15" s="30">
        <v>4</v>
      </c>
      <c r="H15" s="30">
        <v>5</v>
      </c>
      <c r="I15" s="30">
        <v>7</v>
      </c>
      <c r="J15" s="30">
        <v>4</v>
      </c>
      <c r="K15" s="30">
        <v>5</v>
      </c>
      <c r="L15" s="1"/>
      <c r="O15" s="34" t="s">
        <v>85</v>
      </c>
      <c r="P15" s="30">
        <v>2046</v>
      </c>
      <c r="Q15" s="30">
        <v>2084</v>
      </c>
      <c r="R15" s="30">
        <v>1827</v>
      </c>
      <c r="S15" s="30">
        <v>1618</v>
      </c>
      <c r="T15" s="30">
        <v>1266</v>
      </c>
      <c r="U15" s="30">
        <v>1312</v>
      </c>
      <c r="V15" s="30">
        <v>1247</v>
      </c>
      <c r="W15" s="30">
        <v>300</v>
      </c>
      <c r="X15" s="30">
        <v>605</v>
      </c>
      <c r="Y15" s="1">
        <f t="shared" si="0"/>
        <v>-1441</v>
      </c>
      <c r="AA15" s="34" t="s">
        <v>82</v>
      </c>
      <c r="AB15" s="30">
        <v>1</v>
      </c>
      <c r="AC15" s="30">
        <v>3</v>
      </c>
      <c r="AD15" s="30">
        <v>43</v>
      </c>
      <c r="AE15" s="30">
        <v>44</v>
      </c>
      <c r="AF15" s="30">
        <v>58</v>
      </c>
      <c r="AG15" s="30">
        <v>69</v>
      </c>
      <c r="AH15" s="30">
        <v>64</v>
      </c>
      <c r="AI15" s="30">
        <v>74</v>
      </c>
      <c r="AJ15" s="30">
        <v>62</v>
      </c>
      <c r="AK15" s="1">
        <f t="shared" si="1"/>
        <v>61</v>
      </c>
      <c r="AL15" s="10">
        <v>61</v>
      </c>
    </row>
    <row r="16" spans="1:42" x14ac:dyDescent="0.6">
      <c r="B16" s="141" t="s">
        <v>301</v>
      </c>
      <c r="C16" s="39">
        <v>18</v>
      </c>
      <c r="D16" s="39">
        <v>14</v>
      </c>
      <c r="E16" s="39">
        <v>13</v>
      </c>
      <c r="F16" s="39">
        <v>10</v>
      </c>
      <c r="G16" s="39">
        <v>8</v>
      </c>
      <c r="H16" s="39">
        <v>6</v>
      </c>
      <c r="I16" s="39">
        <v>2</v>
      </c>
      <c r="J16" s="39">
        <v>1</v>
      </c>
      <c r="K16" s="39">
        <v>0</v>
      </c>
      <c r="O16" s="141" t="s">
        <v>301</v>
      </c>
      <c r="P16" s="152">
        <v>142170</v>
      </c>
      <c r="Q16" s="152">
        <v>114698</v>
      </c>
      <c r="R16" s="152">
        <v>99321</v>
      </c>
      <c r="S16" s="152">
        <v>84689</v>
      </c>
      <c r="T16" s="152">
        <v>71904</v>
      </c>
      <c r="U16" s="152">
        <v>57287</v>
      </c>
      <c r="V16" s="152">
        <v>44300</v>
      </c>
      <c r="W16" s="152">
        <v>19986</v>
      </c>
      <c r="X16" s="152">
        <v>0</v>
      </c>
      <c r="Y16" s="1">
        <f t="shared" si="0"/>
        <v>-142170</v>
      </c>
      <c r="AA16" s="141" t="s">
        <v>301</v>
      </c>
      <c r="AB16" s="151">
        <v>100</v>
      </c>
      <c r="AC16" s="151">
        <v>107</v>
      </c>
      <c r="AD16" s="151">
        <v>118</v>
      </c>
      <c r="AE16" s="151">
        <v>117</v>
      </c>
      <c r="AF16" s="151">
        <v>57</v>
      </c>
      <c r="AG16" s="151">
        <v>23</v>
      </c>
      <c r="AH16" s="151">
        <v>19</v>
      </c>
      <c r="AI16" s="151">
        <v>18</v>
      </c>
      <c r="AJ16" s="151">
        <v>0</v>
      </c>
      <c r="AK16" s="1">
        <f t="shared" ref="AK16" si="2">AJ16-AB16</f>
        <v>-100</v>
      </c>
      <c r="AL16" s="10">
        <v>62</v>
      </c>
    </row>
    <row r="17" spans="3:38" x14ac:dyDescent="0.6">
      <c r="W17" s="24" t="s">
        <v>76</v>
      </c>
      <c r="X17" s="10">
        <f>X5/SUM(X5:X16)</f>
        <v>0.39863254599398767</v>
      </c>
      <c r="AA17" s="24" t="s">
        <v>184</v>
      </c>
      <c r="AB17" s="1">
        <f>SUM(AB5:AB9)</f>
        <v>7548</v>
      </c>
      <c r="AI17" t="s">
        <v>184</v>
      </c>
      <c r="AJ17" s="1">
        <f>SUM(AJ5:AJ9)</f>
        <v>9051</v>
      </c>
      <c r="AK17" s="1">
        <f>AJ17-AB17</f>
        <v>1503</v>
      </c>
      <c r="AL17" s="10">
        <f t="shared" ref="AL17" si="3">AK17/AB17</f>
        <v>0.19912559618441972</v>
      </c>
    </row>
    <row r="18" spans="3:38" x14ac:dyDescent="0.6">
      <c r="C18" s="1"/>
      <c r="D18" s="1"/>
      <c r="E18" s="1"/>
      <c r="F18" s="1"/>
      <c r="G18" s="1"/>
      <c r="H18" s="1"/>
      <c r="I18" s="1"/>
      <c r="J18" s="1"/>
      <c r="K18" s="1"/>
      <c r="P18" s="1">
        <f>SUM(P5:P15)</f>
        <v>1006141</v>
      </c>
      <c r="X18" s="1">
        <f>SUM(X5:X15)</f>
        <v>1223149</v>
      </c>
      <c r="Y18" s="1">
        <f>X18-P18</f>
        <v>217008</v>
      </c>
      <c r="Z18">
        <f>Y18/P18</f>
        <v>0.21568348770202189</v>
      </c>
      <c r="AI18" s="24" t="s">
        <v>76</v>
      </c>
      <c r="AJ18" s="10">
        <f>AJ5/SUM(AJ5:AJ16)</f>
        <v>0.3689070830159939</v>
      </c>
    </row>
    <row r="19" spans="3:38" x14ac:dyDescent="0.6">
      <c r="AJ19" t="s">
        <v>100</v>
      </c>
      <c r="AK19" s="1">
        <f>SUM(AK5:AK15)</f>
        <v>2289</v>
      </c>
      <c r="AL19" s="10">
        <f>AK19/SUM(AB5:AB15)</f>
        <v>0.27863664029214852</v>
      </c>
    </row>
    <row r="21" spans="3:38" x14ac:dyDescent="0.6">
      <c r="AK21" s="1">
        <f>AK9+AK5+AK10+AK7</f>
        <v>2762</v>
      </c>
    </row>
    <row r="22" spans="3:38" x14ac:dyDescent="0.6">
      <c r="AK22" s="54">
        <f>AK21/(AK5+AK7+AK9+AK10+AK11+AK14+AK15)</f>
        <v>0.94459644322845415</v>
      </c>
    </row>
    <row r="52" spans="2:7" x14ac:dyDescent="0.6">
      <c r="C52" s="155" t="s">
        <v>102</v>
      </c>
      <c r="D52" s="155"/>
      <c r="E52" s="155" t="s">
        <v>102</v>
      </c>
      <c r="F52" s="155"/>
    </row>
    <row r="53" spans="2:7" x14ac:dyDescent="0.6">
      <c r="C53" s="36" t="s">
        <v>21</v>
      </c>
      <c r="F53" s="36" t="s">
        <v>22</v>
      </c>
    </row>
    <row r="54" spans="2:7" x14ac:dyDescent="0.6">
      <c r="B54" s="33" t="s">
        <v>81</v>
      </c>
      <c r="C54" s="36">
        <v>929</v>
      </c>
      <c r="F54" s="140">
        <v>-51.484000000000002</v>
      </c>
      <c r="G54" s="86"/>
    </row>
    <row r="55" spans="2:7" x14ac:dyDescent="0.6">
      <c r="B55" s="33" t="s">
        <v>76</v>
      </c>
      <c r="C55" s="36">
        <v>813</v>
      </c>
      <c r="F55" s="140">
        <v>44.417000000000002</v>
      </c>
      <c r="G55" s="86"/>
    </row>
    <row r="56" spans="2:7" x14ac:dyDescent="0.6">
      <c r="B56" s="33" t="s">
        <v>84</v>
      </c>
      <c r="C56" s="36">
        <v>735</v>
      </c>
      <c r="F56" s="140">
        <v>140.89699999999999</v>
      </c>
      <c r="G56" s="86"/>
    </row>
    <row r="57" spans="2:7" x14ac:dyDescent="0.6">
      <c r="B57" s="33" t="s">
        <v>77</v>
      </c>
      <c r="C57" s="36">
        <v>586</v>
      </c>
      <c r="F57" s="140">
        <v>73.286000000000001</v>
      </c>
      <c r="G57" s="86"/>
    </row>
    <row r="58" spans="2:7" x14ac:dyDescent="0.6">
      <c r="B58" s="33" t="s">
        <v>79</v>
      </c>
      <c r="C58" s="36">
        <v>78</v>
      </c>
      <c r="F58" s="140">
        <v>6.7750000000000004</v>
      </c>
      <c r="G58" s="86"/>
    </row>
    <row r="59" spans="2:7" x14ac:dyDescent="0.6">
      <c r="B59" s="33" t="s">
        <v>82</v>
      </c>
      <c r="C59" s="36">
        <v>61</v>
      </c>
      <c r="F59" s="140">
        <v>4.1340000000000003</v>
      </c>
      <c r="G59" s="86"/>
    </row>
    <row r="60" spans="2:7" x14ac:dyDescent="0.6">
      <c r="B60" s="33" t="s">
        <v>83</v>
      </c>
      <c r="C60" s="36">
        <v>23</v>
      </c>
      <c r="F60" s="93">
        <v>2.1</v>
      </c>
      <c r="G60" s="86"/>
    </row>
    <row r="61" spans="2:7" x14ac:dyDescent="0.6">
      <c r="B61" s="33" t="s">
        <v>85</v>
      </c>
      <c r="C61" s="36">
        <v>-14</v>
      </c>
      <c r="F61" s="140">
        <v>-1.4410000000000001</v>
      </c>
      <c r="G61" s="86"/>
    </row>
    <row r="62" spans="2:7" x14ac:dyDescent="0.6">
      <c r="B62" s="33" t="s">
        <v>78</v>
      </c>
      <c r="C62" s="36">
        <v>-20</v>
      </c>
      <c r="F62" s="140">
        <v>9.0730000000000004</v>
      </c>
      <c r="G62" s="86"/>
    </row>
    <row r="63" spans="2:7" x14ac:dyDescent="0.6">
      <c r="B63" s="33" t="s">
        <v>86</v>
      </c>
      <c r="C63" s="36">
        <v>-97</v>
      </c>
      <c r="F63" s="140">
        <v>-26.850999999999999</v>
      </c>
      <c r="G63" s="86"/>
    </row>
    <row r="64" spans="2:7" x14ac:dyDescent="0.6">
      <c r="B64" s="34" t="s">
        <v>80</v>
      </c>
      <c r="C64" s="36">
        <v>-504</v>
      </c>
      <c r="F64" s="140">
        <v>16.751000000000001</v>
      </c>
      <c r="G64" s="86"/>
    </row>
    <row r="65" spans="2:6" x14ac:dyDescent="0.6">
      <c r="B65" s="141" t="s">
        <v>301</v>
      </c>
      <c r="C65" s="153">
        <v>-100</v>
      </c>
      <c r="F65" s="154">
        <v>-142.19999999999999</v>
      </c>
    </row>
    <row r="66" spans="2:6" x14ac:dyDescent="0.6">
      <c r="B66" s="141" t="s">
        <v>294</v>
      </c>
      <c r="C66" s="7">
        <f>SUM(C54:C57)/SUM(C54:C60)</f>
        <v>0.94976744186046513</v>
      </c>
    </row>
    <row r="67" spans="2:6" x14ac:dyDescent="0.6">
      <c r="B67" s="89"/>
      <c r="C67" s="89"/>
    </row>
    <row r="68" spans="2:6" x14ac:dyDescent="0.6">
      <c r="B68" s="89"/>
      <c r="C68" s="89"/>
    </row>
    <row r="69" spans="2:6" x14ac:dyDescent="0.6">
      <c r="B69" s="89"/>
      <c r="C69" s="89"/>
    </row>
    <row r="70" spans="2:6" x14ac:dyDescent="0.6">
      <c r="B70" s="89"/>
      <c r="C70" s="89"/>
    </row>
    <row r="71" spans="2:6" x14ac:dyDescent="0.6">
      <c r="B71" s="89"/>
      <c r="C71" s="89"/>
    </row>
    <row r="72" spans="2:6" x14ac:dyDescent="0.6">
      <c r="B72" s="89"/>
      <c r="C72" s="89"/>
    </row>
    <row r="73" spans="2:6" x14ac:dyDescent="0.6">
      <c r="B73" s="89"/>
      <c r="C73" s="89"/>
    </row>
    <row r="74" spans="2:6" x14ac:dyDescent="0.6">
      <c r="B74" s="89"/>
      <c r="C74" s="89"/>
    </row>
    <row r="75" spans="2:6" x14ac:dyDescent="0.6">
      <c r="B75" s="89"/>
      <c r="C75" s="89"/>
    </row>
    <row r="76" spans="2:6" x14ac:dyDescent="0.6">
      <c r="B76" s="89"/>
      <c r="C76" s="89"/>
    </row>
  </sheetData>
  <sortState ref="B54:F64">
    <sortCondition descending="1" ref="C54:C64"/>
  </sortState>
  <mergeCells count="5">
    <mergeCell ref="C52:D52"/>
    <mergeCell ref="E52:F52"/>
    <mergeCell ref="C3:K3"/>
    <mergeCell ref="P3:X3"/>
    <mergeCell ref="AB3:AJ3"/>
  </mergeCells>
  <conditionalFormatting sqref="Y5:Y16 AK5:AK17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Y18">
    <cfRule type="cellIs" dxfId="15" priority="1" operator="lessThan">
      <formula>0</formula>
    </cfRule>
    <cfRule type="cellIs" dxfId="14" priority="2" operator="greaterThan">
      <formula>0</formula>
    </cfRule>
  </conditionalFormatting>
  <hyperlinks>
    <hyperlink ref="B1" location="Index!A1" display="Back to Index" xr:uid="{D7296B7D-1C51-4047-B281-357CC75CCD98}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F734-F4C5-174C-A636-7F1CD0D303DD}">
  <dimension ref="A1:AA124"/>
  <sheetViews>
    <sheetView workbookViewId="0"/>
  </sheetViews>
  <sheetFormatPr defaultColWidth="10.796875" defaultRowHeight="15.6" x14ac:dyDescent="0.6"/>
  <cols>
    <col min="1" max="1" width="33.34765625" customWidth="1"/>
    <col min="2" max="2" width="69.5" bestFit="1" customWidth="1"/>
    <col min="3" max="11" width="11.5" bestFit="1" customWidth="1"/>
    <col min="16" max="16" width="57.84765625" bestFit="1" customWidth="1"/>
  </cols>
  <sheetData>
    <row r="1" spans="1:27" ht="95.05" customHeight="1" x14ac:dyDescent="0.6">
      <c r="A1" s="127" t="s">
        <v>267</v>
      </c>
      <c r="B1" s="126" t="s">
        <v>112</v>
      </c>
    </row>
    <row r="3" spans="1:27" x14ac:dyDescent="0.6">
      <c r="B3" t="s">
        <v>245</v>
      </c>
      <c r="C3" s="155" t="s">
        <v>10</v>
      </c>
      <c r="D3" s="155"/>
      <c r="E3" s="155"/>
      <c r="F3" s="155"/>
      <c r="G3" s="155"/>
      <c r="H3" s="155"/>
      <c r="I3" s="155"/>
      <c r="J3" s="155"/>
      <c r="K3" s="155"/>
      <c r="L3" s="156" t="s">
        <v>237</v>
      </c>
      <c r="M3" s="157"/>
      <c r="O3" s="59"/>
      <c r="P3" t="s">
        <v>244</v>
      </c>
      <c r="Q3" s="155" t="s">
        <v>10</v>
      </c>
      <c r="R3" s="155"/>
      <c r="S3" s="155"/>
      <c r="T3" s="155"/>
      <c r="U3" s="155"/>
      <c r="V3" s="155"/>
      <c r="W3" s="155"/>
      <c r="X3" s="155"/>
      <c r="Y3" s="155"/>
      <c r="Z3" s="156" t="s">
        <v>237</v>
      </c>
      <c r="AA3" s="157"/>
    </row>
    <row r="4" spans="1:27" x14ac:dyDescent="0.6">
      <c r="C4" s="58" t="s">
        <v>0</v>
      </c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58" t="s">
        <v>6</v>
      </c>
      <c r="J4" s="58" t="s">
        <v>7</v>
      </c>
      <c r="K4" s="58" t="s">
        <v>8</v>
      </c>
      <c r="L4" s="104" t="s">
        <v>238</v>
      </c>
      <c r="M4" s="113" t="s">
        <v>236</v>
      </c>
      <c r="O4" s="59"/>
      <c r="Q4" s="58" t="s">
        <v>0</v>
      </c>
      <c r="R4" s="58" t="s">
        <v>1</v>
      </c>
      <c r="S4" s="58" t="s">
        <v>2</v>
      </c>
      <c r="T4" s="58" t="s">
        <v>3</v>
      </c>
      <c r="U4" s="58" t="s">
        <v>4</v>
      </c>
      <c r="V4" s="58" t="s">
        <v>5</v>
      </c>
      <c r="W4" s="58" t="s">
        <v>6</v>
      </c>
      <c r="X4" s="58" t="s">
        <v>7</v>
      </c>
      <c r="Y4" s="58" t="s">
        <v>8</v>
      </c>
      <c r="Z4" s="104" t="s">
        <v>238</v>
      </c>
      <c r="AA4" s="113" t="s">
        <v>236</v>
      </c>
    </row>
    <row r="5" spans="1:27" x14ac:dyDescent="0.6">
      <c r="A5" s="59"/>
      <c r="B5" s="36" t="s">
        <v>187</v>
      </c>
      <c r="C5" s="84">
        <v>14449</v>
      </c>
      <c r="D5" s="84">
        <v>15267</v>
      </c>
      <c r="E5" s="84">
        <v>15186</v>
      </c>
      <c r="F5" s="84">
        <v>15695</v>
      </c>
      <c r="G5" s="84">
        <v>16701</v>
      </c>
      <c r="H5" s="84">
        <v>15855</v>
      </c>
      <c r="I5" s="84">
        <v>16590</v>
      </c>
      <c r="J5" s="84">
        <v>17572</v>
      </c>
      <c r="K5" s="84">
        <v>18021</v>
      </c>
      <c r="L5" s="87">
        <f>(K5-C5)/C5</f>
        <v>0.24721434009273999</v>
      </c>
      <c r="M5" s="5">
        <f t="shared" ref="M5" si="0">K5-C5</f>
        <v>3572</v>
      </c>
      <c r="O5" s="59"/>
      <c r="P5" s="36" t="s">
        <v>192</v>
      </c>
      <c r="Q5" s="84">
        <v>6355</v>
      </c>
      <c r="R5" s="84">
        <v>6241</v>
      </c>
      <c r="S5" s="84">
        <v>6466</v>
      </c>
      <c r="T5" s="84">
        <v>6482</v>
      </c>
      <c r="U5" s="84">
        <v>6464</v>
      </c>
      <c r="V5" s="84">
        <v>6892</v>
      </c>
      <c r="W5" s="84">
        <v>6848</v>
      </c>
      <c r="X5" s="84">
        <v>7310</v>
      </c>
      <c r="Y5" s="84">
        <v>7112</v>
      </c>
      <c r="Z5" s="87">
        <f>(Y5-Q5)/Q5</f>
        <v>0.11911880409126673</v>
      </c>
      <c r="AA5" s="5">
        <f t="shared" ref="AA5" si="1">Y5-Q5</f>
        <v>757</v>
      </c>
    </row>
    <row r="6" spans="1:27" x14ac:dyDescent="0.6">
      <c r="A6" s="59"/>
      <c r="B6" s="36" t="s">
        <v>192</v>
      </c>
      <c r="C6" s="84">
        <v>11016</v>
      </c>
      <c r="D6" s="84">
        <v>10967</v>
      </c>
      <c r="E6" s="84">
        <v>10818</v>
      </c>
      <c r="F6" s="84">
        <v>10867</v>
      </c>
      <c r="G6" s="84">
        <v>10900</v>
      </c>
      <c r="H6" s="84">
        <v>10174</v>
      </c>
      <c r="I6" s="84">
        <v>10678</v>
      </c>
      <c r="J6" s="84">
        <v>10670</v>
      </c>
      <c r="K6" s="84">
        <v>10552</v>
      </c>
      <c r="L6" s="87">
        <f t="shared" ref="L6:L21" si="2">(K6-C6)/C6</f>
        <v>-4.212055192447349E-2</v>
      </c>
      <c r="M6" s="5">
        <f t="shared" ref="M6:M21" si="3">K6-C6</f>
        <v>-464</v>
      </c>
      <c r="O6" s="59"/>
      <c r="P6" s="36" t="s">
        <v>187</v>
      </c>
      <c r="Q6" s="84">
        <v>4630</v>
      </c>
      <c r="R6" s="84">
        <v>4782</v>
      </c>
      <c r="S6" s="84">
        <v>4844</v>
      </c>
      <c r="T6" s="84">
        <v>4737</v>
      </c>
      <c r="U6" s="84">
        <v>4756</v>
      </c>
      <c r="V6" s="84">
        <v>4542</v>
      </c>
      <c r="W6" s="84">
        <v>5032</v>
      </c>
      <c r="X6" s="84">
        <v>4923</v>
      </c>
      <c r="Y6" s="84">
        <v>4580</v>
      </c>
      <c r="Z6" s="87">
        <f t="shared" ref="Z6:Z21" si="4">(Y6-Q6)/Q6</f>
        <v>-1.079913606911447E-2</v>
      </c>
      <c r="AA6" s="5">
        <f t="shared" ref="AA6:AA21" si="5">Y6-Q6</f>
        <v>-50</v>
      </c>
    </row>
    <row r="7" spans="1:27" x14ac:dyDescent="0.6">
      <c r="A7" s="59"/>
      <c r="B7" s="36" t="s">
        <v>186</v>
      </c>
      <c r="C7" s="84">
        <v>8189</v>
      </c>
      <c r="D7" s="84">
        <v>8588</v>
      </c>
      <c r="E7" s="84">
        <v>7732</v>
      </c>
      <c r="F7" s="84">
        <v>7904</v>
      </c>
      <c r="G7" s="84">
        <v>7850</v>
      </c>
      <c r="H7" s="84">
        <v>7971</v>
      </c>
      <c r="I7" s="84">
        <v>8509</v>
      </c>
      <c r="J7" s="84">
        <v>8437</v>
      </c>
      <c r="K7" s="84">
        <v>8047</v>
      </c>
      <c r="L7" s="87">
        <f t="shared" si="2"/>
        <v>-1.7340334595188668E-2</v>
      </c>
      <c r="M7" s="5">
        <f t="shared" si="3"/>
        <v>-142</v>
      </c>
      <c r="O7" s="59"/>
      <c r="P7" s="36" t="s">
        <v>198</v>
      </c>
      <c r="Q7" s="84">
        <v>2413</v>
      </c>
      <c r="R7" s="84">
        <v>2447</v>
      </c>
      <c r="S7" s="84">
        <v>3125</v>
      </c>
      <c r="T7" s="84">
        <v>2891</v>
      </c>
      <c r="U7" s="84">
        <v>3405</v>
      </c>
      <c r="V7" s="84">
        <v>3075</v>
      </c>
      <c r="W7" s="84">
        <v>3386</v>
      </c>
      <c r="X7" s="84">
        <v>3513</v>
      </c>
      <c r="Y7" s="84">
        <v>3407</v>
      </c>
      <c r="Z7" s="87">
        <f t="shared" si="4"/>
        <v>0.41193535018648986</v>
      </c>
      <c r="AA7" s="5">
        <f t="shared" si="5"/>
        <v>994</v>
      </c>
    </row>
    <row r="8" spans="1:27" x14ac:dyDescent="0.6">
      <c r="A8" s="59"/>
      <c r="B8" s="36" t="s">
        <v>190</v>
      </c>
      <c r="C8" s="84">
        <v>2256</v>
      </c>
      <c r="D8" s="84">
        <v>2372</v>
      </c>
      <c r="E8" s="84">
        <v>2436</v>
      </c>
      <c r="F8" s="84">
        <v>2611</v>
      </c>
      <c r="G8" s="84">
        <v>2958</v>
      </c>
      <c r="H8" s="84">
        <v>2812</v>
      </c>
      <c r="I8" s="84">
        <v>3124</v>
      </c>
      <c r="J8" s="84">
        <v>3187</v>
      </c>
      <c r="K8" s="84">
        <v>3540</v>
      </c>
      <c r="L8" s="87">
        <f t="shared" si="2"/>
        <v>0.56914893617021278</v>
      </c>
      <c r="M8" s="5">
        <f t="shared" si="3"/>
        <v>1284</v>
      </c>
      <c r="O8" s="59"/>
      <c r="P8" s="36" t="s">
        <v>190</v>
      </c>
      <c r="Q8" s="84">
        <v>2129</v>
      </c>
      <c r="R8" s="84">
        <v>2840</v>
      </c>
      <c r="S8" s="84">
        <v>2647</v>
      </c>
      <c r="T8" s="84">
        <v>2711</v>
      </c>
      <c r="U8" s="84">
        <v>2952</v>
      </c>
      <c r="V8" s="84">
        <v>2935</v>
      </c>
      <c r="W8" s="84">
        <v>2913</v>
      </c>
      <c r="X8" s="84">
        <v>2775</v>
      </c>
      <c r="Y8" s="84">
        <v>2467</v>
      </c>
      <c r="Z8" s="87">
        <f t="shared" si="4"/>
        <v>0.15875998121183654</v>
      </c>
      <c r="AA8" s="5">
        <f t="shared" si="5"/>
        <v>338</v>
      </c>
    </row>
    <row r="9" spans="1:27" x14ac:dyDescent="0.6">
      <c r="A9" s="59"/>
      <c r="B9" s="36" t="s">
        <v>195</v>
      </c>
      <c r="C9" s="84">
        <v>3051</v>
      </c>
      <c r="D9" s="84">
        <v>2992</v>
      </c>
      <c r="E9" s="84">
        <v>3085</v>
      </c>
      <c r="F9" s="84">
        <v>3166</v>
      </c>
      <c r="G9" s="84">
        <v>3194</v>
      </c>
      <c r="H9" s="84">
        <v>3352</v>
      </c>
      <c r="I9" s="84">
        <v>3566</v>
      </c>
      <c r="J9" s="84">
        <v>3565</v>
      </c>
      <c r="K9" s="84">
        <v>3095</v>
      </c>
      <c r="L9" s="87">
        <f t="shared" si="2"/>
        <v>1.4421501147164863E-2</v>
      </c>
      <c r="M9" s="5">
        <f t="shared" si="3"/>
        <v>44</v>
      </c>
      <c r="O9" s="59"/>
      <c r="P9" s="36" t="s">
        <v>195</v>
      </c>
      <c r="Q9" s="84">
        <v>1664</v>
      </c>
      <c r="R9" s="84">
        <v>1695</v>
      </c>
      <c r="S9" s="84">
        <v>1809</v>
      </c>
      <c r="T9" s="84">
        <v>1844</v>
      </c>
      <c r="U9" s="84">
        <v>2358</v>
      </c>
      <c r="V9" s="84">
        <v>1683</v>
      </c>
      <c r="W9" s="84">
        <v>1783</v>
      </c>
      <c r="X9" s="84">
        <v>1924</v>
      </c>
      <c r="Y9" s="84">
        <v>2052</v>
      </c>
      <c r="Z9" s="87">
        <f t="shared" si="4"/>
        <v>0.23317307692307693</v>
      </c>
      <c r="AA9" s="5">
        <f t="shared" si="5"/>
        <v>388</v>
      </c>
    </row>
    <row r="10" spans="1:27" x14ac:dyDescent="0.6">
      <c r="A10" s="59"/>
      <c r="B10" s="36" t="s">
        <v>198</v>
      </c>
      <c r="C10" s="84">
        <v>2175</v>
      </c>
      <c r="D10" s="84">
        <v>2050</v>
      </c>
      <c r="E10" s="84">
        <v>2315</v>
      </c>
      <c r="F10" s="84">
        <v>2355</v>
      </c>
      <c r="G10" s="84">
        <v>2503</v>
      </c>
      <c r="H10" s="84">
        <v>2395</v>
      </c>
      <c r="I10" s="84">
        <v>2706</v>
      </c>
      <c r="J10" s="84">
        <v>3397</v>
      </c>
      <c r="K10" s="84">
        <v>2760</v>
      </c>
      <c r="L10" s="87">
        <f t="shared" si="2"/>
        <v>0.26896551724137929</v>
      </c>
      <c r="M10" s="5">
        <f t="shared" si="3"/>
        <v>585</v>
      </c>
      <c r="O10" s="59"/>
      <c r="P10" s="36" t="s">
        <v>186</v>
      </c>
      <c r="Q10" s="84">
        <v>1381</v>
      </c>
      <c r="R10" s="84">
        <v>1547</v>
      </c>
      <c r="S10" s="84">
        <v>1310</v>
      </c>
      <c r="T10" s="84">
        <v>1294</v>
      </c>
      <c r="U10" s="84">
        <v>1411</v>
      </c>
      <c r="V10" s="84">
        <v>1677</v>
      </c>
      <c r="W10" s="84">
        <v>1634</v>
      </c>
      <c r="X10" s="84">
        <v>1499</v>
      </c>
      <c r="Y10" s="84">
        <v>1614</v>
      </c>
      <c r="Z10" s="87">
        <f t="shared" si="4"/>
        <v>0.16871832005792903</v>
      </c>
      <c r="AA10" s="5">
        <f t="shared" si="5"/>
        <v>233</v>
      </c>
    </row>
    <row r="11" spans="1:27" x14ac:dyDescent="0.6">
      <c r="A11" s="59"/>
      <c r="B11" s="36" t="s">
        <v>196</v>
      </c>
      <c r="C11" s="84">
        <v>1701</v>
      </c>
      <c r="D11" s="84">
        <v>1721</v>
      </c>
      <c r="E11" s="84">
        <v>1774</v>
      </c>
      <c r="F11" s="84">
        <v>1920</v>
      </c>
      <c r="G11" s="84">
        <v>2032</v>
      </c>
      <c r="H11" s="84">
        <v>2105</v>
      </c>
      <c r="I11" s="84">
        <v>2128</v>
      </c>
      <c r="J11" s="84">
        <v>2214</v>
      </c>
      <c r="K11" s="84">
        <v>2234</v>
      </c>
      <c r="L11" s="87">
        <f t="shared" si="2"/>
        <v>0.3133450911228689</v>
      </c>
      <c r="M11" s="5">
        <f t="shared" si="3"/>
        <v>533</v>
      </c>
      <c r="O11" s="59"/>
      <c r="P11" s="36" t="s">
        <v>200</v>
      </c>
      <c r="Q11" s="84">
        <v>898</v>
      </c>
      <c r="R11" s="84">
        <v>915</v>
      </c>
      <c r="S11" s="84">
        <v>960</v>
      </c>
      <c r="T11" s="84">
        <v>880</v>
      </c>
      <c r="U11" s="84">
        <v>861</v>
      </c>
      <c r="V11" s="84">
        <v>1131</v>
      </c>
      <c r="W11" s="84">
        <v>1276</v>
      </c>
      <c r="X11" s="84">
        <v>1306</v>
      </c>
      <c r="Y11" s="84">
        <v>1515</v>
      </c>
      <c r="Z11" s="87">
        <f t="shared" si="4"/>
        <v>0.68708240534521159</v>
      </c>
      <c r="AA11" s="5">
        <f t="shared" si="5"/>
        <v>617</v>
      </c>
    </row>
    <row r="12" spans="1:27" x14ac:dyDescent="0.6">
      <c r="A12" s="59"/>
      <c r="B12" s="36" t="s">
        <v>188</v>
      </c>
      <c r="C12" s="84">
        <v>1162</v>
      </c>
      <c r="D12" s="84">
        <v>1112</v>
      </c>
      <c r="E12" s="84">
        <v>1186</v>
      </c>
      <c r="F12" s="84">
        <v>1035</v>
      </c>
      <c r="G12" s="84">
        <v>1036</v>
      </c>
      <c r="H12" s="84">
        <v>1094</v>
      </c>
      <c r="I12" s="84">
        <v>1006</v>
      </c>
      <c r="J12" s="84">
        <v>1118</v>
      </c>
      <c r="K12" s="84">
        <v>1140</v>
      </c>
      <c r="L12" s="87">
        <f t="shared" si="2"/>
        <v>-1.8932874354561102E-2</v>
      </c>
      <c r="M12" s="5">
        <f t="shared" si="3"/>
        <v>-22</v>
      </c>
      <c r="O12" s="59"/>
      <c r="P12" s="36" t="s">
        <v>201</v>
      </c>
      <c r="Q12" s="84">
        <v>818</v>
      </c>
      <c r="R12" s="84">
        <v>1017</v>
      </c>
      <c r="S12" s="84">
        <v>882</v>
      </c>
      <c r="T12" s="84">
        <v>659</v>
      </c>
      <c r="U12" s="84">
        <v>980</v>
      </c>
      <c r="V12" s="84">
        <v>1201</v>
      </c>
      <c r="W12" s="84">
        <v>1351</v>
      </c>
      <c r="X12" s="84">
        <v>1585</v>
      </c>
      <c r="Y12" s="84">
        <v>1503</v>
      </c>
      <c r="Z12" s="87">
        <f t="shared" si="4"/>
        <v>0.83740831295843521</v>
      </c>
      <c r="AA12" s="5">
        <f t="shared" si="5"/>
        <v>685</v>
      </c>
    </row>
    <row r="13" spans="1:27" x14ac:dyDescent="0.6">
      <c r="A13" s="59"/>
      <c r="B13" s="36" t="s">
        <v>201</v>
      </c>
      <c r="C13" s="84">
        <v>511</v>
      </c>
      <c r="D13" s="84">
        <v>364</v>
      </c>
      <c r="E13" s="84">
        <v>529</v>
      </c>
      <c r="F13" s="84">
        <v>503</v>
      </c>
      <c r="G13" s="84">
        <v>555</v>
      </c>
      <c r="H13" s="84">
        <v>586</v>
      </c>
      <c r="I13" s="84">
        <v>776</v>
      </c>
      <c r="J13" s="84">
        <v>505</v>
      </c>
      <c r="K13" s="84">
        <v>818</v>
      </c>
      <c r="L13" s="87">
        <f t="shared" si="2"/>
        <v>0.60078277886497067</v>
      </c>
      <c r="M13" s="5">
        <f t="shared" si="3"/>
        <v>307</v>
      </c>
      <c r="O13" s="59"/>
      <c r="P13" s="36" t="s">
        <v>194</v>
      </c>
      <c r="Q13" s="84">
        <v>787</v>
      </c>
      <c r="R13" s="84">
        <v>825</v>
      </c>
      <c r="S13" s="84">
        <v>968</v>
      </c>
      <c r="T13" s="84">
        <v>996</v>
      </c>
      <c r="U13" s="84">
        <v>1049</v>
      </c>
      <c r="V13" s="84">
        <v>1007</v>
      </c>
      <c r="W13" s="84">
        <v>927</v>
      </c>
      <c r="X13" s="84">
        <v>926</v>
      </c>
      <c r="Y13" s="84">
        <v>957</v>
      </c>
      <c r="Z13" s="87">
        <f t="shared" si="4"/>
        <v>0.21601016518424396</v>
      </c>
      <c r="AA13" s="5">
        <f t="shared" si="5"/>
        <v>170</v>
      </c>
    </row>
    <row r="14" spans="1:27" x14ac:dyDescent="0.6">
      <c r="A14" s="59"/>
      <c r="B14" s="36" t="s">
        <v>193</v>
      </c>
      <c r="C14" s="84">
        <v>473</v>
      </c>
      <c r="D14" s="84">
        <v>528</v>
      </c>
      <c r="E14" s="84">
        <v>546</v>
      </c>
      <c r="F14" s="84">
        <v>684</v>
      </c>
      <c r="G14" s="84">
        <v>656</v>
      </c>
      <c r="H14" s="84">
        <v>704</v>
      </c>
      <c r="I14" s="84">
        <v>744</v>
      </c>
      <c r="J14" s="84">
        <v>731</v>
      </c>
      <c r="K14" s="84">
        <v>816</v>
      </c>
      <c r="L14" s="87">
        <f t="shared" si="2"/>
        <v>0.72515856236786469</v>
      </c>
      <c r="M14" s="5">
        <f t="shared" si="3"/>
        <v>343</v>
      </c>
      <c r="O14" s="59"/>
      <c r="P14" s="36" t="s">
        <v>203</v>
      </c>
      <c r="Q14" s="84">
        <v>362</v>
      </c>
      <c r="R14" s="84">
        <v>393</v>
      </c>
      <c r="S14" s="84">
        <v>422</v>
      </c>
      <c r="T14" s="84">
        <v>409</v>
      </c>
      <c r="U14" s="84">
        <v>436</v>
      </c>
      <c r="V14" s="84">
        <v>813</v>
      </c>
      <c r="W14" s="84">
        <v>946</v>
      </c>
      <c r="X14" s="84">
        <v>951</v>
      </c>
      <c r="Y14" s="84">
        <v>890</v>
      </c>
      <c r="Z14" s="87">
        <f t="shared" si="4"/>
        <v>1.4585635359116023</v>
      </c>
      <c r="AA14" s="5">
        <f t="shared" si="5"/>
        <v>528</v>
      </c>
    </row>
    <row r="15" spans="1:27" x14ac:dyDescent="0.6">
      <c r="A15" s="59"/>
      <c r="B15" s="36" t="s">
        <v>191</v>
      </c>
      <c r="C15" s="84">
        <v>633</v>
      </c>
      <c r="D15" s="84">
        <v>603</v>
      </c>
      <c r="E15" s="84">
        <v>600</v>
      </c>
      <c r="F15" s="84">
        <v>652</v>
      </c>
      <c r="G15" s="84">
        <v>569</v>
      </c>
      <c r="H15" s="84">
        <v>519</v>
      </c>
      <c r="I15" s="84">
        <v>703</v>
      </c>
      <c r="J15" s="84">
        <v>711</v>
      </c>
      <c r="K15" s="84">
        <v>731</v>
      </c>
      <c r="L15" s="87">
        <f t="shared" si="2"/>
        <v>0.15481832543443919</v>
      </c>
      <c r="M15" s="5">
        <f t="shared" si="3"/>
        <v>98</v>
      </c>
      <c r="O15" s="59"/>
      <c r="P15" s="36" t="s">
        <v>199</v>
      </c>
      <c r="Q15" s="84">
        <v>881</v>
      </c>
      <c r="R15" s="84">
        <v>1065</v>
      </c>
      <c r="S15" s="84">
        <v>799</v>
      </c>
      <c r="T15" s="84">
        <v>789</v>
      </c>
      <c r="U15" s="84">
        <v>819</v>
      </c>
      <c r="V15" s="84">
        <v>827</v>
      </c>
      <c r="W15" s="84">
        <v>959</v>
      </c>
      <c r="X15" s="84">
        <v>1002</v>
      </c>
      <c r="Y15" s="84">
        <v>729</v>
      </c>
      <c r="Z15" s="87">
        <f t="shared" si="4"/>
        <v>-0.17253121452894438</v>
      </c>
      <c r="AA15" s="5">
        <f t="shared" si="5"/>
        <v>-152</v>
      </c>
    </row>
    <row r="16" spans="1:27" x14ac:dyDescent="0.6">
      <c r="A16" s="59"/>
      <c r="B16" s="36" t="s">
        <v>194</v>
      </c>
      <c r="C16" s="84">
        <v>318</v>
      </c>
      <c r="D16" s="84">
        <v>272</v>
      </c>
      <c r="E16" s="84">
        <v>298</v>
      </c>
      <c r="F16" s="84">
        <v>273</v>
      </c>
      <c r="G16" s="84">
        <v>293</v>
      </c>
      <c r="H16" s="84">
        <v>292</v>
      </c>
      <c r="I16" s="84">
        <v>306</v>
      </c>
      <c r="J16" s="84">
        <v>379</v>
      </c>
      <c r="K16" s="84">
        <v>423</v>
      </c>
      <c r="L16" s="87">
        <f t="shared" si="2"/>
        <v>0.330188679245283</v>
      </c>
      <c r="M16" s="5">
        <f t="shared" si="3"/>
        <v>105</v>
      </c>
      <c r="O16" s="59"/>
      <c r="P16" s="36" t="s">
        <v>196</v>
      </c>
      <c r="Q16" s="84">
        <v>421</v>
      </c>
      <c r="R16" s="84">
        <v>383</v>
      </c>
      <c r="S16" s="84">
        <v>471</v>
      </c>
      <c r="T16" s="84">
        <v>529</v>
      </c>
      <c r="U16" s="84">
        <v>568</v>
      </c>
      <c r="V16" s="84">
        <v>535</v>
      </c>
      <c r="W16" s="84">
        <v>540</v>
      </c>
      <c r="X16" s="84">
        <v>563</v>
      </c>
      <c r="Y16" s="84">
        <v>584</v>
      </c>
      <c r="Z16" s="87">
        <f t="shared" si="4"/>
        <v>0.38717339667458434</v>
      </c>
      <c r="AA16" s="5">
        <f t="shared" si="5"/>
        <v>163</v>
      </c>
    </row>
    <row r="17" spans="1:27" x14ac:dyDescent="0.6">
      <c r="A17" s="59"/>
      <c r="B17" s="36" t="s">
        <v>202</v>
      </c>
      <c r="C17" s="84">
        <v>392</v>
      </c>
      <c r="D17" s="84">
        <v>424</v>
      </c>
      <c r="E17" s="84">
        <v>350</v>
      </c>
      <c r="F17" s="84">
        <v>302</v>
      </c>
      <c r="G17" s="84">
        <v>261</v>
      </c>
      <c r="H17" s="84">
        <v>305</v>
      </c>
      <c r="I17" s="84">
        <v>309</v>
      </c>
      <c r="J17" s="84">
        <v>310</v>
      </c>
      <c r="K17" s="84">
        <v>288</v>
      </c>
      <c r="L17" s="87">
        <f t="shared" si="2"/>
        <v>-0.26530612244897961</v>
      </c>
      <c r="M17" s="5">
        <f t="shared" si="3"/>
        <v>-104</v>
      </c>
      <c r="O17" s="59"/>
      <c r="P17" s="36" t="s">
        <v>191</v>
      </c>
      <c r="Q17" s="84">
        <v>71</v>
      </c>
      <c r="R17" s="84">
        <v>170</v>
      </c>
      <c r="S17" s="84">
        <v>89</v>
      </c>
      <c r="T17" s="84">
        <v>92</v>
      </c>
      <c r="U17" s="84">
        <v>97</v>
      </c>
      <c r="V17" s="84">
        <v>68</v>
      </c>
      <c r="W17" s="84">
        <v>89</v>
      </c>
      <c r="X17" s="84">
        <v>367</v>
      </c>
      <c r="Y17" s="84">
        <v>285</v>
      </c>
      <c r="Z17" s="87">
        <f t="shared" si="4"/>
        <v>3.0140845070422535</v>
      </c>
      <c r="AA17" s="5">
        <f t="shared" si="5"/>
        <v>214</v>
      </c>
    </row>
    <row r="18" spans="1:27" x14ac:dyDescent="0.6">
      <c r="A18" s="59"/>
      <c r="B18" s="36" t="s">
        <v>200</v>
      </c>
      <c r="C18" s="84">
        <v>101</v>
      </c>
      <c r="D18" s="84">
        <v>102</v>
      </c>
      <c r="E18" s="84">
        <v>102</v>
      </c>
      <c r="F18" s="84">
        <v>104</v>
      </c>
      <c r="G18" s="84">
        <v>105</v>
      </c>
      <c r="H18" s="84">
        <v>164</v>
      </c>
      <c r="I18" s="84">
        <v>180</v>
      </c>
      <c r="J18" s="84">
        <v>235</v>
      </c>
      <c r="K18" s="84">
        <v>260</v>
      </c>
      <c r="L18" s="87">
        <f t="shared" si="2"/>
        <v>1.5742574257425743</v>
      </c>
      <c r="M18" s="5">
        <f t="shared" si="3"/>
        <v>159</v>
      </c>
      <c r="O18" s="59"/>
      <c r="P18" s="36" t="s">
        <v>193</v>
      </c>
      <c r="Q18" s="84">
        <v>155</v>
      </c>
      <c r="R18" s="84">
        <v>168</v>
      </c>
      <c r="S18" s="84">
        <v>179</v>
      </c>
      <c r="T18" s="84">
        <v>171</v>
      </c>
      <c r="U18" s="84">
        <v>174</v>
      </c>
      <c r="V18" s="84">
        <v>148</v>
      </c>
      <c r="W18" s="84">
        <v>182</v>
      </c>
      <c r="X18" s="84">
        <v>178</v>
      </c>
      <c r="Y18" s="84">
        <v>188</v>
      </c>
      <c r="Z18" s="87">
        <f t="shared" si="4"/>
        <v>0.2129032258064516</v>
      </c>
      <c r="AA18" s="5">
        <f t="shared" si="5"/>
        <v>33</v>
      </c>
    </row>
    <row r="19" spans="1:27" x14ac:dyDescent="0.6">
      <c r="A19" s="59"/>
      <c r="B19" s="36" t="s">
        <v>197</v>
      </c>
      <c r="C19" s="84">
        <v>301</v>
      </c>
      <c r="D19" s="84">
        <v>138</v>
      </c>
      <c r="E19" s="84">
        <v>137</v>
      </c>
      <c r="F19" s="84">
        <v>133</v>
      </c>
      <c r="G19" s="84">
        <v>234</v>
      </c>
      <c r="H19" s="84">
        <v>170</v>
      </c>
      <c r="I19" s="84">
        <v>137</v>
      </c>
      <c r="J19" s="84">
        <v>159</v>
      </c>
      <c r="K19" s="84">
        <v>152</v>
      </c>
      <c r="L19" s="87">
        <f t="shared" si="2"/>
        <v>-0.49501661129568109</v>
      </c>
      <c r="M19" s="5">
        <f t="shared" si="3"/>
        <v>-149</v>
      </c>
      <c r="O19" s="59"/>
      <c r="P19" s="36" t="s">
        <v>202</v>
      </c>
      <c r="Q19" s="84">
        <v>200</v>
      </c>
      <c r="R19" s="84">
        <v>261</v>
      </c>
      <c r="S19" s="84">
        <v>253</v>
      </c>
      <c r="T19" s="84">
        <v>266</v>
      </c>
      <c r="U19" s="84">
        <v>286</v>
      </c>
      <c r="V19" s="84">
        <v>227</v>
      </c>
      <c r="W19" s="84">
        <v>252</v>
      </c>
      <c r="X19" s="84">
        <v>229</v>
      </c>
      <c r="Y19" s="84">
        <v>138</v>
      </c>
      <c r="Z19" s="87">
        <f t="shared" si="4"/>
        <v>-0.31</v>
      </c>
      <c r="AA19" s="5">
        <f t="shared" si="5"/>
        <v>-62</v>
      </c>
    </row>
    <row r="20" spans="1:27" x14ac:dyDescent="0.6">
      <c r="A20" s="59"/>
      <c r="B20" s="36" t="s">
        <v>189</v>
      </c>
      <c r="C20" s="84">
        <v>240</v>
      </c>
      <c r="D20" s="84">
        <v>270</v>
      </c>
      <c r="E20" s="84">
        <v>468</v>
      </c>
      <c r="F20" s="84">
        <v>51</v>
      </c>
      <c r="G20" s="84">
        <v>68</v>
      </c>
      <c r="H20" s="84">
        <v>68</v>
      </c>
      <c r="I20" s="84">
        <v>67</v>
      </c>
      <c r="J20" s="84">
        <v>144</v>
      </c>
      <c r="K20" s="84">
        <v>115</v>
      </c>
      <c r="L20" s="87">
        <f t="shared" si="2"/>
        <v>-0.52083333333333337</v>
      </c>
      <c r="M20" s="5">
        <f t="shared" si="3"/>
        <v>-125</v>
      </c>
      <c r="O20" s="59"/>
      <c r="P20" s="36" t="s">
        <v>188</v>
      </c>
      <c r="Q20" s="84">
        <v>156</v>
      </c>
      <c r="R20" s="84">
        <v>168</v>
      </c>
      <c r="S20" s="84">
        <v>178</v>
      </c>
      <c r="T20" s="84">
        <v>178</v>
      </c>
      <c r="U20" s="84">
        <v>170</v>
      </c>
      <c r="V20" s="84">
        <v>157</v>
      </c>
      <c r="W20" s="84">
        <v>89</v>
      </c>
      <c r="X20" s="84">
        <v>92</v>
      </c>
      <c r="Y20" s="84">
        <v>91</v>
      </c>
      <c r="Z20" s="87">
        <f t="shared" si="4"/>
        <v>-0.41666666666666669</v>
      </c>
      <c r="AA20" s="5">
        <f t="shared" si="5"/>
        <v>-65</v>
      </c>
    </row>
    <row r="21" spans="1:27" x14ac:dyDescent="0.6">
      <c r="A21" s="59"/>
      <c r="B21" s="36" t="s">
        <v>199</v>
      </c>
      <c r="C21" s="84">
        <v>9</v>
      </c>
      <c r="D21" s="84">
        <v>9</v>
      </c>
      <c r="E21" s="84">
        <v>9</v>
      </c>
      <c r="F21" s="84">
        <v>9</v>
      </c>
      <c r="G21" s="84">
        <v>9</v>
      </c>
      <c r="H21" s="84">
        <v>15</v>
      </c>
      <c r="I21" s="84">
        <v>25</v>
      </c>
      <c r="J21" s="84">
        <v>25</v>
      </c>
      <c r="K21" s="84">
        <v>25</v>
      </c>
      <c r="L21" s="87">
        <f t="shared" si="2"/>
        <v>1.7777777777777777</v>
      </c>
      <c r="M21" s="5">
        <f t="shared" si="3"/>
        <v>16</v>
      </c>
      <c r="P21" s="36" t="s">
        <v>197</v>
      </c>
      <c r="Q21" s="84">
        <v>40</v>
      </c>
      <c r="R21" s="84">
        <v>49</v>
      </c>
      <c r="S21" s="84">
        <v>84</v>
      </c>
      <c r="T21" s="84">
        <v>102</v>
      </c>
      <c r="U21" s="84">
        <v>118</v>
      </c>
      <c r="V21" s="84">
        <v>114</v>
      </c>
      <c r="W21" s="84">
        <v>109</v>
      </c>
      <c r="X21" s="84">
        <v>108</v>
      </c>
      <c r="Y21" s="84">
        <v>70</v>
      </c>
      <c r="Z21" s="87">
        <f t="shared" si="4"/>
        <v>0.75</v>
      </c>
      <c r="AA21" s="5">
        <f t="shared" si="5"/>
        <v>30</v>
      </c>
    </row>
    <row r="22" spans="1:27" x14ac:dyDescent="0.6">
      <c r="A22" s="139"/>
      <c r="B22" s="36" t="s">
        <v>203</v>
      </c>
      <c r="C22" s="36">
        <v>490</v>
      </c>
      <c r="D22" s="36">
        <v>534</v>
      </c>
      <c r="E22" s="36">
        <v>579</v>
      </c>
      <c r="F22" s="36">
        <v>609</v>
      </c>
      <c r="G22" s="36">
        <v>632</v>
      </c>
      <c r="H22" s="36">
        <v>648</v>
      </c>
      <c r="I22" s="36">
        <v>726</v>
      </c>
      <c r="J22" s="36">
        <v>831</v>
      </c>
      <c r="K22" s="36">
        <v>1012</v>
      </c>
      <c r="L22" s="87">
        <f t="shared" ref="L22" si="6">(K22-C22)/C22</f>
        <v>1.0653061224489795</v>
      </c>
      <c r="M22" s="5">
        <f t="shared" ref="M22" si="7">K22-C22</f>
        <v>522</v>
      </c>
      <c r="P22" s="36" t="s">
        <v>189</v>
      </c>
      <c r="Q22" s="84">
        <v>156</v>
      </c>
      <c r="R22" s="84">
        <v>151</v>
      </c>
      <c r="S22" s="84">
        <v>148</v>
      </c>
      <c r="T22" s="84">
        <v>150</v>
      </c>
      <c r="U22" s="84">
        <v>170</v>
      </c>
      <c r="V22" s="84">
        <v>23</v>
      </c>
      <c r="W22" s="84">
        <v>55</v>
      </c>
      <c r="X22" s="84">
        <v>57</v>
      </c>
      <c r="Y22" s="84">
        <v>64</v>
      </c>
      <c r="Z22" s="87">
        <f>(Y22-Q22)/Q22</f>
        <v>-0.58974358974358976</v>
      </c>
      <c r="AA22" s="5">
        <f>Y22-Q22</f>
        <v>-92</v>
      </c>
    </row>
    <row r="23" spans="1:27" x14ac:dyDescent="0.6">
      <c r="B23" s="85" t="s">
        <v>204</v>
      </c>
      <c r="C23" s="10">
        <f>SUM(C5:C7)/SUM(C5:C22)</f>
        <v>0.70899783007141803</v>
      </c>
      <c r="K23" s="10">
        <f>SUM(K5:K7)/SUM(K5:K22)</f>
        <v>0.67778415295489458</v>
      </c>
      <c r="P23" s="85" t="s">
        <v>204</v>
      </c>
      <c r="Q23" s="10">
        <f>SUM(Q5:Q7)/SUM(Q5:Q22)</f>
        <v>0.56971552493940558</v>
      </c>
      <c r="Y23" s="10">
        <f>SUM(Y5:Y7)/SUM(Y5:Y22)</f>
        <v>0.53455356510656371</v>
      </c>
    </row>
    <row r="24" spans="1:27" x14ac:dyDescent="0.6">
      <c r="C24" s="60"/>
      <c r="D24" s="60"/>
      <c r="E24" s="60"/>
      <c r="F24" s="60"/>
      <c r="G24" s="60"/>
      <c r="H24" s="60"/>
      <c r="I24" s="60"/>
      <c r="J24" s="60"/>
      <c r="K24" s="60"/>
      <c r="L24" s="87"/>
      <c r="M24" s="137"/>
      <c r="Q24" s="60"/>
      <c r="R24" s="60"/>
      <c r="S24" s="60"/>
      <c r="T24" s="60"/>
      <c r="U24" s="60"/>
      <c r="V24" s="60"/>
      <c r="W24" s="60"/>
      <c r="X24" s="60"/>
      <c r="Y24" s="60"/>
      <c r="Z24" s="87"/>
    </row>
    <row r="25" spans="1:27" x14ac:dyDescent="0.6">
      <c r="AA25" s="5"/>
    </row>
    <row r="27" spans="1:27" x14ac:dyDescent="0.6">
      <c r="AA27" s="1"/>
    </row>
    <row r="62" spans="2:27" x14ac:dyDescent="0.6">
      <c r="B62" t="s">
        <v>246</v>
      </c>
      <c r="C62" s="155" t="s">
        <v>10</v>
      </c>
      <c r="D62" s="155"/>
      <c r="E62" s="155"/>
      <c r="F62" s="155"/>
      <c r="G62" s="155"/>
      <c r="H62" s="155"/>
      <c r="I62" s="155"/>
      <c r="J62" s="155"/>
      <c r="K62" s="155"/>
      <c r="L62" s="156" t="s">
        <v>237</v>
      </c>
      <c r="M62" s="157"/>
      <c r="P62" t="s">
        <v>243</v>
      </c>
      <c r="Q62" s="155" t="s">
        <v>10</v>
      </c>
      <c r="R62" s="155"/>
      <c r="S62" s="155"/>
      <c r="T62" s="155"/>
      <c r="U62" s="155"/>
      <c r="V62" s="155"/>
      <c r="W62" s="155"/>
      <c r="X62" s="155"/>
      <c r="Y62" s="155"/>
      <c r="Z62" s="156" t="s">
        <v>237</v>
      </c>
      <c r="AA62" s="157"/>
    </row>
    <row r="63" spans="2:27" x14ac:dyDescent="0.6">
      <c r="B63" t="s">
        <v>240</v>
      </c>
      <c r="C63" s="58" t="s">
        <v>0</v>
      </c>
      <c r="D63" s="58" t="s">
        <v>1</v>
      </c>
      <c r="E63" s="58" t="s">
        <v>2</v>
      </c>
      <c r="F63" s="58" t="s">
        <v>3</v>
      </c>
      <c r="G63" s="58" t="s">
        <v>4</v>
      </c>
      <c r="H63" s="58" t="s">
        <v>5</v>
      </c>
      <c r="I63" s="58" t="s">
        <v>6</v>
      </c>
      <c r="J63" s="58" t="s">
        <v>7</v>
      </c>
      <c r="K63" s="58" t="s">
        <v>8</v>
      </c>
      <c r="L63" s="104" t="s">
        <v>238</v>
      </c>
      <c r="M63" s="113" t="s">
        <v>236</v>
      </c>
      <c r="P63" t="s">
        <v>240</v>
      </c>
      <c r="Q63" s="58" t="s">
        <v>0</v>
      </c>
      <c r="R63" s="58" t="s">
        <v>1</v>
      </c>
      <c r="S63" s="58" t="s">
        <v>2</v>
      </c>
      <c r="T63" s="58" t="s">
        <v>3</v>
      </c>
      <c r="U63" s="58" t="s">
        <v>4</v>
      </c>
      <c r="V63" s="58" t="s">
        <v>5</v>
      </c>
      <c r="W63" s="58" t="s">
        <v>6</v>
      </c>
      <c r="X63" s="58" t="s">
        <v>7</v>
      </c>
      <c r="Y63" s="58" t="s">
        <v>8</v>
      </c>
      <c r="Z63" s="104" t="s">
        <v>238</v>
      </c>
      <c r="AA63" s="113" t="s">
        <v>236</v>
      </c>
    </row>
    <row r="64" spans="2:27" x14ac:dyDescent="0.6">
      <c r="B64" s="36" t="s">
        <v>192</v>
      </c>
      <c r="C64" s="84">
        <v>5130177</v>
      </c>
      <c r="D64" s="84">
        <v>5236555</v>
      </c>
      <c r="E64" s="84">
        <v>5044355</v>
      </c>
      <c r="F64" s="84">
        <v>4936019</v>
      </c>
      <c r="G64" s="84">
        <v>4604314</v>
      </c>
      <c r="H64" s="84">
        <v>4752974</v>
      </c>
      <c r="I64" s="84">
        <v>5982404</v>
      </c>
      <c r="J64" s="84">
        <v>6265939</v>
      </c>
      <c r="K64" s="84">
        <v>7168618</v>
      </c>
      <c r="L64" s="87">
        <f>(K64-C64)/C64</f>
        <v>0.39734321057538563</v>
      </c>
      <c r="M64" s="5">
        <f t="shared" ref="M64:M65" si="8">K64-C64</f>
        <v>2038441</v>
      </c>
      <c r="P64" s="36" t="s">
        <v>192</v>
      </c>
      <c r="Q64" s="84">
        <v>1269301</v>
      </c>
      <c r="R64" s="84">
        <v>1374373</v>
      </c>
      <c r="S64" s="84">
        <v>1356744</v>
      </c>
      <c r="T64" s="84">
        <v>1384042</v>
      </c>
      <c r="U64" s="84">
        <v>1435414</v>
      </c>
      <c r="V64" s="84">
        <v>1371780</v>
      </c>
      <c r="W64" s="84">
        <v>1417463</v>
      </c>
      <c r="X64" s="84">
        <v>1474402</v>
      </c>
      <c r="Y64" s="84">
        <v>1560223</v>
      </c>
      <c r="Z64" s="87">
        <f>(Y64-Q64)/Q64</f>
        <v>0.2291985904052703</v>
      </c>
      <c r="AA64" s="5">
        <f t="shared" ref="AA64:AA80" si="9">Y64-Q64</f>
        <v>290922</v>
      </c>
    </row>
    <row r="65" spans="2:27" x14ac:dyDescent="0.6">
      <c r="B65" s="36" t="s">
        <v>187</v>
      </c>
      <c r="C65" s="84">
        <v>2450542</v>
      </c>
      <c r="D65" s="84">
        <v>2274156</v>
      </c>
      <c r="E65" s="84">
        <v>2453772</v>
      </c>
      <c r="F65" s="84">
        <v>2515986</v>
      </c>
      <c r="G65" s="84">
        <v>2397152</v>
      </c>
      <c r="H65" s="84">
        <v>2623671</v>
      </c>
      <c r="I65" s="84">
        <v>2532529</v>
      </c>
      <c r="J65" s="84">
        <v>2820429</v>
      </c>
      <c r="K65" s="84">
        <v>2937415</v>
      </c>
      <c r="L65" s="87">
        <f t="shared" ref="L65" si="10">(K65-C65)/C65</f>
        <v>0.19867972064955428</v>
      </c>
      <c r="M65" s="5">
        <f t="shared" si="8"/>
        <v>486873</v>
      </c>
      <c r="P65" s="36" t="s">
        <v>187</v>
      </c>
      <c r="Q65" s="84">
        <v>318116</v>
      </c>
      <c r="R65" s="84">
        <v>356102</v>
      </c>
      <c r="S65" s="84">
        <v>462753</v>
      </c>
      <c r="T65" s="84">
        <v>488834</v>
      </c>
      <c r="U65" s="84">
        <v>460551</v>
      </c>
      <c r="V65" s="84">
        <v>403185</v>
      </c>
      <c r="W65" s="84">
        <v>454397</v>
      </c>
      <c r="X65" s="84">
        <v>571209</v>
      </c>
      <c r="Y65" s="84">
        <v>581252</v>
      </c>
      <c r="Z65" s="87">
        <f t="shared" ref="Z65:Z80" si="11">(Y65-Q65)/Q65</f>
        <v>0.82716996315809332</v>
      </c>
      <c r="AA65" s="5">
        <f t="shared" si="9"/>
        <v>263136</v>
      </c>
    </row>
    <row r="66" spans="2:27" x14ac:dyDescent="0.6">
      <c r="B66" s="36" t="s">
        <v>186</v>
      </c>
      <c r="C66" s="84">
        <v>1599965</v>
      </c>
      <c r="D66" s="84">
        <v>1869982</v>
      </c>
      <c r="E66" s="84">
        <v>2082756</v>
      </c>
      <c r="F66" s="84">
        <v>2077614</v>
      </c>
      <c r="G66" s="84">
        <v>2133310</v>
      </c>
      <c r="H66" s="84">
        <v>1699043</v>
      </c>
      <c r="I66" s="84">
        <v>1540909</v>
      </c>
      <c r="J66" s="84">
        <v>1527339</v>
      </c>
      <c r="K66" s="84">
        <v>2182017</v>
      </c>
      <c r="L66" s="87">
        <f t="shared" ref="L66:L80" si="12">(K66-C66)/C66</f>
        <v>0.36379045791626691</v>
      </c>
      <c r="M66" s="5">
        <f t="shared" ref="M66:M80" si="13">K66-C66</f>
        <v>582052</v>
      </c>
      <c r="P66" s="36" t="s">
        <v>201</v>
      </c>
      <c r="Q66" s="84">
        <v>205858</v>
      </c>
      <c r="R66" s="84">
        <v>227364</v>
      </c>
      <c r="S66" s="84">
        <v>242236</v>
      </c>
      <c r="T66" s="84">
        <v>213031</v>
      </c>
      <c r="U66" s="84">
        <v>211051</v>
      </c>
      <c r="V66" s="84">
        <v>406109</v>
      </c>
      <c r="W66" s="84">
        <v>462997</v>
      </c>
      <c r="X66" s="84">
        <v>488753</v>
      </c>
      <c r="Y66" s="84">
        <v>425323</v>
      </c>
      <c r="Z66" s="87">
        <f t="shared" si="11"/>
        <v>1.066098961420008</v>
      </c>
      <c r="AA66" s="5">
        <f t="shared" si="9"/>
        <v>219465</v>
      </c>
    </row>
    <row r="67" spans="2:27" x14ac:dyDescent="0.6">
      <c r="B67" s="36" t="s">
        <v>195</v>
      </c>
      <c r="C67" s="84">
        <v>695120</v>
      </c>
      <c r="D67" s="84">
        <v>850927</v>
      </c>
      <c r="E67" s="84">
        <v>865920</v>
      </c>
      <c r="F67" s="84">
        <v>420582</v>
      </c>
      <c r="G67" s="84">
        <v>452580</v>
      </c>
      <c r="H67" s="84">
        <v>445855</v>
      </c>
      <c r="I67" s="84">
        <v>505131</v>
      </c>
      <c r="J67" s="84">
        <v>564113</v>
      </c>
      <c r="K67" s="84">
        <v>486061</v>
      </c>
      <c r="L67" s="87">
        <f t="shared" si="12"/>
        <v>-0.30075238807687882</v>
      </c>
      <c r="M67" s="5">
        <f t="shared" si="13"/>
        <v>-209059</v>
      </c>
      <c r="P67" s="36" t="s">
        <v>198</v>
      </c>
      <c r="Q67" s="84">
        <v>309939</v>
      </c>
      <c r="R67" s="84">
        <v>316973</v>
      </c>
      <c r="S67" s="84">
        <v>392056</v>
      </c>
      <c r="T67" s="84">
        <v>412191</v>
      </c>
      <c r="U67" s="84">
        <v>431711</v>
      </c>
      <c r="V67" s="84">
        <v>434800</v>
      </c>
      <c r="W67" s="84">
        <v>459742</v>
      </c>
      <c r="X67" s="84">
        <v>419523</v>
      </c>
      <c r="Y67" s="84">
        <v>404670</v>
      </c>
      <c r="Z67" s="87">
        <f t="shared" si="11"/>
        <v>0.30564401382207468</v>
      </c>
      <c r="AA67" s="5">
        <f t="shared" si="9"/>
        <v>94731</v>
      </c>
    </row>
    <row r="68" spans="2:27" x14ac:dyDescent="0.6">
      <c r="B68" s="36" t="s">
        <v>198</v>
      </c>
      <c r="C68" s="84">
        <v>358619</v>
      </c>
      <c r="D68" s="84">
        <v>403874</v>
      </c>
      <c r="E68" s="84">
        <v>406742</v>
      </c>
      <c r="F68" s="84">
        <v>420262</v>
      </c>
      <c r="G68" s="84">
        <v>411197</v>
      </c>
      <c r="H68" s="84">
        <v>421718</v>
      </c>
      <c r="I68" s="84">
        <v>484994</v>
      </c>
      <c r="J68" s="84">
        <v>436882</v>
      </c>
      <c r="K68" s="84">
        <v>383675</v>
      </c>
      <c r="L68" s="87">
        <f t="shared" si="12"/>
        <v>6.9868021493562804E-2</v>
      </c>
      <c r="M68" s="5">
        <f t="shared" si="13"/>
        <v>25056</v>
      </c>
      <c r="P68" s="36" t="s">
        <v>200</v>
      </c>
      <c r="Q68" s="84">
        <v>25374</v>
      </c>
      <c r="R68" s="84">
        <v>283347</v>
      </c>
      <c r="S68" s="84">
        <v>248490</v>
      </c>
      <c r="T68" s="84">
        <v>241587</v>
      </c>
      <c r="U68" s="84">
        <v>285241</v>
      </c>
      <c r="V68" s="84">
        <v>325950</v>
      </c>
      <c r="W68" s="84">
        <v>349946</v>
      </c>
      <c r="X68" s="84">
        <v>335767</v>
      </c>
      <c r="Y68" s="84">
        <v>335369</v>
      </c>
      <c r="Z68" s="87">
        <f t="shared" si="11"/>
        <v>12.217033183573736</v>
      </c>
      <c r="AA68" s="5">
        <f t="shared" si="9"/>
        <v>309995</v>
      </c>
    </row>
    <row r="69" spans="2:27" x14ac:dyDescent="0.6">
      <c r="B69" s="36" t="s">
        <v>190</v>
      </c>
      <c r="C69" s="84">
        <v>200165</v>
      </c>
      <c r="D69" s="84">
        <v>224805</v>
      </c>
      <c r="E69" s="84">
        <v>220863</v>
      </c>
      <c r="F69" s="84">
        <v>235661</v>
      </c>
      <c r="G69" s="84">
        <v>343223</v>
      </c>
      <c r="H69" s="84">
        <v>298456</v>
      </c>
      <c r="I69" s="84">
        <v>249923</v>
      </c>
      <c r="J69" s="84">
        <v>270204</v>
      </c>
      <c r="K69" s="84">
        <v>361616</v>
      </c>
      <c r="L69" s="87">
        <f t="shared" si="12"/>
        <v>0.80658956361002176</v>
      </c>
      <c r="M69" s="5">
        <f t="shared" si="13"/>
        <v>161451</v>
      </c>
      <c r="P69" s="36" t="s">
        <v>195</v>
      </c>
      <c r="Q69" s="84">
        <v>228289</v>
      </c>
      <c r="R69" s="84">
        <v>235221</v>
      </c>
      <c r="S69" s="84">
        <v>225458</v>
      </c>
      <c r="T69" s="84">
        <v>242159</v>
      </c>
      <c r="U69" s="84">
        <v>248590</v>
      </c>
      <c r="V69" s="84">
        <v>247030</v>
      </c>
      <c r="W69" s="84">
        <v>256621</v>
      </c>
      <c r="X69" s="84">
        <v>333668</v>
      </c>
      <c r="Y69" s="84">
        <v>332379</v>
      </c>
      <c r="Z69" s="87">
        <f t="shared" si="11"/>
        <v>0.45595714204363769</v>
      </c>
      <c r="AA69" s="5">
        <f t="shared" si="9"/>
        <v>104090</v>
      </c>
    </row>
    <row r="70" spans="2:27" x14ac:dyDescent="0.6">
      <c r="B70" s="36" t="s">
        <v>196</v>
      </c>
      <c r="C70" s="84">
        <v>205400</v>
      </c>
      <c r="D70" s="84">
        <v>216207</v>
      </c>
      <c r="E70" s="84">
        <v>210844</v>
      </c>
      <c r="F70" s="84">
        <v>244468</v>
      </c>
      <c r="G70" s="84">
        <v>255932</v>
      </c>
      <c r="H70" s="84">
        <v>235390</v>
      </c>
      <c r="I70" s="84">
        <v>234293</v>
      </c>
      <c r="J70" s="84">
        <v>259032</v>
      </c>
      <c r="K70" s="84">
        <v>283610</v>
      </c>
      <c r="L70" s="87">
        <f t="shared" si="12"/>
        <v>0.38076923076923075</v>
      </c>
      <c r="M70" s="5">
        <f t="shared" si="13"/>
        <v>78210</v>
      </c>
      <c r="P70" s="36" t="s">
        <v>190</v>
      </c>
      <c r="Q70" s="84">
        <v>247422</v>
      </c>
      <c r="R70" s="84">
        <v>277065</v>
      </c>
      <c r="S70" s="84">
        <v>282858</v>
      </c>
      <c r="T70" s="84">
        <v>286135</v>
      </c>
      <c r="U70" s="84">
        <v>287841</v>
      </c>
      <c r="V70" s="84">
        <v>272306</v>
      </c>
      <c r="W70" s="84">
        <v>277351</v>
      </c>
      <c r="X70" s="84">
        <v>293033</v>
      </c>
      <c r="Y70" s="84">
        <v>272431</v>
      </c>
      <c r="Z70" s="87">
        <f t="shared" si="11"/>
        <v>0.10107831963204565</v>
      </c>
      <c r="AA70" s="5">
        <f t="shared" si="9"/>
        <v>25009</v>
      </c>
    </row>
    <row r="71" spans="2:27" x14ac:dyDescent="0.6">
      <c r="B71" s="36" t="s">
        <v>191</v>
      </c>
      <c r="C71" s="84">
        <v>174864</v>
      </c>
      <c r="D71" s="84">
        <v>174070</v>
      </c>
      <c r="E71" s="84">
        <v>180895</v>
      </c>
      <c r="F71" s="84">
        <v>206612</v>
      </c>
      <c r="G71" s="84">
        <v>180872</v>
      </c>
      <c r="H71" s="84">
        <v>189248</v>
      </c>
      <c r="I71" s="84">
        <v>175356</v>
      </c>
      <c r="J71" s="84">
        <v>175628</v>
      </c>
      <c r="K71" s="84">
        <v>218731</v>
      </c>
      <c r="L71" s="87">
        <f t="shared" si="12"/>
        <v>0.25086352822765118</v>
      </c>
      <c r="M71" s="5">
        <f t="shared" si="13"/>
        <v>43867</v>
      </c>
      <c r="P71" s="36" t="s">
        <v>186</v>
      </c>
      <c r="Q71" s="84">
        <v>111071</v>
      </c>
      <c r="R71" s="84">
        <v>115914</v>
      </c>
      <c r="S71" s="84">
        <v>125716</v>
      </c>
      <c r="T71" s="84">
        <v>145095</v>
      </c>
      <c r="U71" s="84">
        <v>180705</v>
      </c>
      <c r="V71" s="84">
        <v>185785</v>
      </c>
      <c r="W71" s="84">
        <v>184982</v>
      </c>
      <c r="X71" s="84">
        <v>168916</v>
      </c>
      <c r="Y71" s="84">
        <v>231951</v>
      </c>
      <c r="Z71" s="87">
        <f t="shared" si="11"/>
        <v>1.0883128809500229</v>
      </c>
      <c r="AA71" s="5">
        <f t="shared" si="9"/>
        <v>120880</v>
      </c>
    </row>
    <row r="72" spans="2:27" x14ac:dyDescent="0.6">
      <c r="B72" s="36" t="s">
        <v>188</v>
      </c>
      <c r="C72" s="84">
        <v>142021</v>
      </c>
      <c r="D72" s="84">
        <v>157601</v>
      </c>
      <c r="E72" s="84">
        <v>150895</v>
      </c>
      <c r="F72" s="84">
        <v>171073</v>
      </c>
      <c r="G72" s="84">
        <v>169154</v>
      </c>
      <c r="H72" s="84">
        <v>148197</v>
      </c>
      <c r="I72" s="84">
        <v>187937</v>
      </c>
      <c r="J72" s="84">
        <v>103875</v>
      </c>
      <c r="K72" s="84">
        <v>103958</v>
      </c>
      <c r="L72" s="87">
        <f t="shared" si="12"/>
        <v>-0.26800966054315911</v>
      </c>
      <c r="M72" s="5">
        <f t="shared" si="13"/>
        <v>-38063</v>
      </c>
      <c r="P72" s="36" t="s">
        <v>194</v>
      </c>
      <c r="Q72" s="84">
        <v>61301</v>
      </c>
      <c r="R72" s="84">
        <v>65525</v>
      </c>
      <c r="S72" s="84">
        <v>86311</v>
      </c>
      <c r="T72" s="84">
        <v>92191</v>
      </c>
      <c r="U72" s="84">
        <v>78904</v>
      </c>
      <c r="V72" s="84">
        <v>164834</v>
      </c>
      <c r="W72" s="84">
        <v>176215</v>
      </c>
      <c r="X72" s="84">
        <v>182749</v>
      </c>
      <c r="Y72" s="84">
        <v>209012</v>
      </c>
      <c r="Z72" s="87">
        <f t="shared" si="11"/>
        <v>2.4096018009494133</v>
      </c>
      <c r="AA72" s="5">
        <f t="shared" si="9"/>
        <v>147711</v>
      </c>
    </row>
    <row r="73" spans="2:27" x14ac:dyDescent="0.6">
      <c r="B73" s="36" t="s">
        <v>193</v>
      </c>
      <c r="C73" s="84">
        <v>52236</v>
      </c>
      <c r="D73" s="84">
        <v>58867</v>
      </c>
      <c r="E73" s="84">
        <v>63006</v>
      </c>
      <c r="F73" s="84">
        <v>44675</v>
      </c>
      <c r="G73" s="84">
        <v>47132</v>
      </c>
      <c r="H73" s="84">
        <v>68040</v>
      </c>
      <c r="I73" s="84">
        <v>73157</v>
      </c>
      <c r="J73" s="84">
        <v>71387</v>
      </c>
      <c r="K73" s="84">
        <v>94758</v>
      </c>
      <c r="L73" s="87">
        <f t="shared" si="12"/>
        <v>0.8140362968067999</v>
      </c>
      <c r="M73" s="5">
        <f t="shared" si="13"/>
        <v>42522</v>
      </c>
      <c r="P73" s="36" t="s">
        <v>199</v>
      </c>
      <c r="Q73" s="84">
        <v>104597</v>
      </c>
      <c r="R73" s="84">
        <v>109357</v>
      </c>
      <c r="S73" s="84">
        <v>107281</v>
      </c>
      <c r="T73" s="84">
        <v>115370</v>
      </c>
      <c r="U73" s="84">
        <v>111728</v>
      </c>
      <c r="V73" s="84">
        <v>130124</v>
      </c>
      <c r="W73" s="84">
        <v>127487</v>
      </c>
      <c r="X73" s="84">
        <v>130662</v>
      </c>
      <c r="Y73" s="84">
        <v>107679</v>
      </c>
      <c r="Z73" s="87">
        <f t="shared" si="11"/>
        <v>2.9465472241077661E-2</v>
      </c>
      <c r="AA73" s="5">
        <f t="shared" si="9"/>
        <v>3082</v>
      </c>
    </row>
    <row r="74" spans="2:27" x14ac:dyDescent="0.6">
      <c r="B74" s="36" t="s">
        <v>201</v>
      </c>
      <c r="C74" s="84">
        <v>134044</v>
      </c>
      <c r="D74" s="84">
        <v>92289</v>
      </c>
      <c r="E74" s="84">
        <v>83309</v>
      </c>
      <c r="F74" s="84">
        <v>74918</v>
      </c>
      <c r="G74" s="84">
        <v>80627</v>
      </c>
      <c r="H74" s="84">
        <v>85862</v>
      </c>
      <c r="I74" s="84">
        <v>80860</v>
      </c>
      <c r="J74" s="84">
        <v>75608</v>
      </c>
      <c r="K74" s="84">
        <v>72403</v>
      </c>
      <c r="L74" s="87">
        <f t="shared" si="12"/>
        <v>-0.45985646504132971</v>
      </c>
      <c r="M74" s="5">
        <f t="shared" si="13"/>
        <v>-61641</v>
      </c>
      <c r="P74" s="36" t="s">
        <v>196</v>
      </c>
      <c r="Q74" s="84">
        <v>74461</v>
      </c>
      <c r="R74" s="84">
        <v>90269</v>
      </c>
      <c r="S74" s="84">
        <v>85470</v>
      </c>
      <c r="T74" s="84">
        <v>87246</v>
      </c>
      <c r="U74" s="84">
        <v>89396</v>
      </c>
      <c r="V74" s="84">
        <v>87319</v>
      </c>
      <c r="W74" s="84">
        <v>93143</v>
      </c>
      <c r="X74" s="84">
        <v>93611</v>
      </c>
      <c r="Y74" s="84">
        <v>86546</v>
      </c>
      <c r="Z74" s="87">
        <f t="shared" si="11"/>
        <v>0.16229972737406159</v>
      </c>
      <c r="AA74" s="5">
        <f t="shared" si="9"/>
        <v>12085</v>
      </c>
    </row>
    <row r="75" spans="2:27" x14ac:dyDescent="0.6">
      <c r="B75" s="36" t="s">
        <v>194</v>
      </c>
      <c r="C75" s="84">
        <v>26402</v>
      </c>
      <c r="D75" s="84">
        <v>36647</v>
      </c>
      <c r="E75" s="84">
        <v>39421</v>
      </c>
      <c r="F75" s="84">
        <v>41971</v>
      </c>
      <c r="G75" s="84">
        <v>43901</v>
      </c>
      <c r="H75" s="84">
        <v>58010</v>
      </c>
      <c r="I75" s="84">
        <v>57352</v>
      </c>
      <c r="J75" s="84">
        <v>60572</v>
      </c>
      <c r="K75" s="84">
        <v>68213</v>
      </c>
      <c r="L75" s="87">
        <f t="shared" si="12"/>
        <v>1.5836300280281796</v>
      </c>
      <c r="M75" s="5">
        <f t="shared" si="13"/>
        <v>41811</v>
      </c>
      <c r="P75" s="36" t="s">
        <v>202</v>
      </c>
      <c r="Q75" s="84">
        <v>44845</v>
      </c>
      <c r="R75" s="84">
        <v>43697</v>
      </c>
      <c r="S75" s="84">
        <v>45475</v>
      </c>
      <c r="T75" s="84">
        <v>42669</v>
      </c>
      <c r="U75" s="84">
        <v>45507</v>
      </c>
      <c r="V75" s="84">
        <v>24156</v>
      </c>
      <c r="W75" s="84">
        <v>15243</v>
      </c>
      <c r="X75" s="84">
        <v>17252</v>
      </c>
      <c r="Y75" s="84">
        <v>16968</v>
      </c>
      <c r="Z75" s="87">
        <f t="shared" si="11"/>
        <v>-0.62163005909242952</v>
      </c>
      <c r="AA75" s="5">
        <f t="shared" si="9"/>
        <v>-27877</v>
      </c>
    </row>
    <row r="76" spans="2:27" x14ac:dyDescent="0.6">
      <c r="B76" s="36" t="s">
        <v>202</v>
      </c>
      <c r="C76" s="84">
        <v>74264</v>
      </c>
      <c r="D76" s="84">
        <v>67552</v>
      </c>
      <c r="E76" s="84">
        <v>63595</v>
      </c>
      <c r="F76" s="84">
        <v>68216</v>
      </c>
      <c r="G76" s="84">
        <v>56829</v>
      </c>
      <c r="H76" s="84">
        <v>57085</v>
      </c>
      <c r="I76" s="84">
        <v>49528</v>
      </c>
      <c r="J76" s="84">
        <v>51603</v>
      </c>
      <c r="K76" s="84">
        <v>67131</v>
      </c>
      <c r="L76" s="87">
        <f t="shared" si="12"/>
        <v>-9.6049229774857262E-2</v>
      </c>
      <c r="M76" s="5">
        <f t="shared" si="13"/>
        <v>-7133</v>
      </c>
      <c r="P76" s="36" t="s">
        <v>197</v>
      </c>
      <c r="Q76" s="84">
        <v>1350</v>
      </c>
      <c r="R76" s="84">
        <v>376</v>
      </c>
      <c r="S76" s="84">
        <v>12610</v>
      </c>
      <c r="T76" s="84">
        <v>11391</v>
      </c>
      <c r="U76" s="84">
        <v>11787</v>
      </c>
      <c r="V76" s="84">
        <v>11138</v>
      </c>
      <c r="W76" s="84">
        <v>11122</v>
      </c>
      <c r="X76" s="84">
        <v>10440</v>
      </c>
      <c r="Y76" s="84">
        <v>11812</v>
      </c>
      <c r="Z76" s="87">
        <f t="shared" si="11"/>
        <v>7.7496296296296299</v>
      </c>
      <c r="AA76" s="5">
        <f t="shared" si="9"/>
        <v>10462</v>
      </c>
    </row>
    <row r="77" spans="2:27" x14ac:dyDescent="0.6">
      <c r="B77" s="36" t="s">
        <v>197</v>
      </c>
      <c r="C77" s="84">
        <v>58871</v>
      </c>
      <c r="D77" s="84">
        <v>23103</v>
      </c>
      <c r="E77" s="84">
        <v>24324</v>
      </c>
      <c r="F77" s="84">
        <v>27078</v>
      </c>
      <c r="G77" s="84">
        <v>23984</v>
      </c>
      <c r="H77" s="84">
        <v>23579</v>
      </c>
      <c r="I77" s="84">
        <v>23478</v>
      </c>
      <c r="J77" s="84">
        <v>26383</v>
      </c>
      <c r="K77" s="84">
        <v>28295</v>
      </c>
      <c r="L77" s="87">
        <f t="shared" si="12"/>
        <v>-0.51937286609705968</v>
      </c>
      <c r="M77" s="5">
        <f t="shared" si="13"/>
        <v>-30576</v>
      </c>
      <c r="P77" s="36" t="s">
        <v>189</v>
      </c>
      <c r="Q77" s="84">
        <v>9513</v>
      </c>
      <c r="R77" s="84">
        <v>10213</v>
      </c>
      <c r="S77" s="84">
        <v>12840</v>
      </c>
      <c r="T77" s="84">
        <v>12551</v>
      </c>
      <c r="U77" s="84">
        <v>13712</v>
      </c>
      <c r="V77" s="84">
        <v>6856</v>
      </c>
      <c r="W77" s="84">
        <v>6352</v>
      </c>
      <c r="X77" s="84">
        <v>8926</v>
      </c>
      <c r="Y77" s="84">
        <v>11722</v>
      </c>
      <c r="Z77" s="87">
        <f t="shared" si="11"/>
        <v>0.23220855671186796</v>
      </c>
      <c r="AA77" s="5">
        <f t="shared" si="9"/>
        <v>2209</v>
      </c>
    </row>
    <row r="78" spans="2:27" x14ac:dyDescent="0.6">
      <c r="B78" s="36" t="s">
        <v>200</v>
      </c>
      <c r="C78" s="84">
        <v>7554</v>
      </c>
      <c r="D78" s="84">
        <v>7548</v>
      </c>
      <c r="E78" s="84">
        <v>7514</v>
      </c>
      <c r="F78" s="84">
        <v>6317</v>
      </c>
      <c r="G78" s="84">
        <v>6790</v>
      </c>
      <c r="H78" s="84">
        <v>11587</v>
      </c>
      <c r="I78" s="84">
        <v>11393</v>
      </c>
      <c r="J78" s="84">
        <v>16251</v>
      </c>
      <c r="K78" s="84">
        <v>20654</v>
      </c>
      <c r="L78" s="87">
        <f t="shared" si="12"/>
        <v>1.7341805665872385</v>
      </c>
      <c r="M78" s="5">
        <f t="shared" si="13"/>
        <v>13100</v>
      </c>
      <c r="P78" s="36" t="s">
        <v>193</v>
      </c>
      <c r="Q78" s="84">
        <v>14365</v>
      </c>
      <c r="R78" s="84">
        <v>23108</v>
      </c>
      <c r="S78" s="84">
        <v>17200</v>
      </c>
      <c r="T78" s="84">
        <v>16011</v>
      </c>
      <c r="U78" s="84">
        <v>16109</v>
      </c>
      <c r="V78" s="84">
        <v>11300</v>
      </c>
      <c r="W78" s="84">
        <v>10259</v>
      </c>
      <c r="X78" s="84">
        <v>10440</v>
      </c>
      <c r="Y78" s="84">
        <v>8802</v>
      </c>
      <c r="Z78" s="87">
        <f t="shared" si="11"/>
        <v>-0.38726070309780719</v>
      </c>
      <c r="AA78" s="5">
        <f t="shared" si="9"/>
        <v>-5563</v>
      </c>
    </row>
    <row r="79" spans="2:27" x14ac:dyDescent="0.6">
      <c r="B79" s="36" t="s">
        <v>199</v>
      </c>
      <c r="C79" s="84">
        <v>1563</v>
      </c>
      <c r="D79" s="84">
        <v>1539</v>
      </c>
      <c r="E79" s="84">
        <v>1510</v>
      </c>
      <c r="F79" s="84">
        <v>1487</v>
      </c>
      <c r="G79" s="84">
        <v>1460</v>
      </c>
      <c r="H79" s="84">
        <v>1710</v>
      </c>
      <c r="I79" s="84">
        <v>1836</v>
      </c>
      <c r="J79" s="84">
        <v>23790</v>
      </c>
      <c r="K79" s="84">
        <v>10004</v>
      </c>
      <c r="L79" s="87">
        <f t="shared" si="12"/>
        <v>5.400511836212412</v>
      </c>
      <c r="M79" s="5">
        <f t="shared" si="13"/>
        <v>8441</v>
      </c>
      <c r="P79" s="36" t="s">
        <v>188</v>
      </c>
      <c r="Q79" s="84">
        <v>11705</v>
      </c>
      <c r="R79" s="84">
        <v>11696</v>
      </c>
      <c r="S79" s="84">
        <v>7046</v>
      </c>
      <c r="T79" s="84">
        <v>6889</v>
      </c>
      <c r="U79" s="84">
        <v>6810</v>
      </c>
      <c r="V79" s="84">
        <v>6888</v>
      </c>
      <c r="W79" s="84">
        <v>6166</v>
      </c>
      <c r="X79" s="84">
        <v>6245</v>
      </c>
      <c r="Y79" s="84">
        <v>7564</v>
      </c>
      <c r="Z79" s="87">
        <f t="shared" si="11"/>
        <v>-0.35378043571123452</v>
      </c>
      <c r="AA79" s="5">
        <f t="shared" si="9"/>
        <v>-4141</v>
      </c>
    </row>
    <row r="80" spans="2:27" x14ac:dyDescent="0.6">
      <c r="B80" s="36" t="s">
        <v>189</v>
      </c>
      <c r="C80" s="84">
        <v>45313</v>
      </c>
      <c r="D80" s="84">
        <v>41469</v>
      </c>
      <c r="E80" s="84">
        <v>4069</v>
      </c>
      <c r="F80" s="84">
        <v>3155</v>
      </c>
      <c r="G80" s="84">
        <v>4281</v>
      </c>
      <c r="H80" s="84">
        <v>4418</v>
      </c>
      <c r="I80" s="84">
        <v>4361</v>
      </c>
      <c r="J80" s="84">
        <v>4011</v>
      </c>
      <c r="K80" s="84">
        <v>5249</v>
      </c>
      <c r="L80" s="87">
        <f t="shared" si="12"/>
        <v>-0.88416127822037827</v>
      </c>
      <c r="M80" s="5">
        <f t="shared" si="13"/>
        <v>-40064</v>
      </c>
      <c r="P80" s="36" t="s">
        <v>191</v>
      </c>
      <c r="Q80" s="84">
        <v>42701</v>
      </c>
      <c r="R80" s="84">
        <v>29778</v>
      </c>
      <c r="S80" s="84">
        <v>31093</v>
      </c>
      <c r="T80" s="84">
        <v>7461</v>
      </c>
      <c r="U80" s="84">
        <v>3507</v>
      </c>
      <c r="V80" s="84">
        <v>5816</v>
      </c>
      <c r="W80" s="84">
        <v>7521</v>
      </c>
      <c r="X80" s="84">
        <v>7271</v>
      </c>
      <c r="Y80" s="84">
        <v>6944</v>
      </c>
      <c r="Z80" s="87">
        <f t="shared" si="11"/>
        <v>-0.8373808575911571</v>
      </c>
      <c r="AA80" s="5">
        <f t="shared" si="9"/>
        <v>-35757</v>
      </c>
    </row>
    <row r="81" spans="2:27" x14ac:dyDescent="0.6">
      <c r="B81" s="146" t="s">
        <v>203</v>
      </c>
      <c r="C81" s="147">
        <v>715734</v>
      </c>
      <c r="D81" s="147">
        <v>862414</v>
      </c>
      <c r="E81" s="147">
        <v>996580</v>
      </c>
      <c r="F81" s="147">
        <v>1173920</v>
      </c>
      <c r="G81" s="147">
        <v>1284323</v>
      </c>
      <c r="H81" s="147">
        <v>239414</v>
      </c>
      <c r="I81" s="147">
        <v>260000</v>
      </c>
      <c r="J81" s="147">
        <v>251034</v>
      </c>
      <c r="K81" s="147">
        <v>284380</v>
      </c>
      <c r="L81" s="87">
        <f t="shared" ref="L81" si="14">(K81-C81)/C81</f>
        <v>-0.60267361897017602</v>
      </c>
      <c r="M81" s="5">
        <f t="shared" ref="M81" si="15">K81-C81</f>
        <v>-431354</v>
      </c>
      <c r="P81" s="36" t="s">
        <v>203</v>
      </c>
      <c r="Q81" s="148">
        <v>47491</v>
      </c>
      <c r="R81" s="148">
        <v>60391</v>
      </c>
      <c r="S81" s="148">
        <v>106546</v>
      </c>
      <c r="T81" s="148">
        <v>124633</v>
      </c>
      <c r="U81" s="148">
        <v>121080</v>
      </c>
      <c r="V81" s="148">
        <v>142537</v>
      </c>
      <c r="W81" s="148">
        <v>182991</v>
      </c>
      <c r="X81" s="148">
        <v>204207</v>
      </c>
      <c r="Y81" s="149">
        <v>193343</v>
      </c>
      <c r="Z81" s="87">
        <f t="shared" ref="Z81" si="16">(Y81-Q81)/Q81</f>
        <v>3.0711503232191362</v>
      </c>
      <c r="AA81" s="5">
        <f t="shared" ref="AA81" si="17">Y81-Q81</f>
        <v>145852</v>
      </c>
    </row>
    <row r="82" spans="2:27" x14ac:dyDescent="0.6">
      <c r="B82" s="85" t="s">
        <v>204</v>
      </c>
      <c r="C82" s="10">
        <f>SUM(C64:C66)/SUM(C64:C81)</f>
        <v>0.76044024055952308</v>
      </c>
      <c r="K82" s="10">
        <f>SUM(K64:K66)/SUM(K64:K81)</f>
        <v>0.83157787741151867</v>
      </c>
      <c r="P82" s="85" t="s">
        <v>204</v>
      </c>
      <c r="Q82" s="10">
        <f>SUM(Q64:Q66)/SUM(Q64:Q81)</f>
        <v>0.57335280664795429</v>
      </c>
      <c r="Y82" s="10">
        <f>SUM(Y64:Y66)/SUM(Y64:Y81)</f>
        <v>0.53430544193472507</v>
      </c>
    </row>
    <row r="83" spans="2:27" x14ac:dyDescent="0.6">
      <c r="B83" s="85" t="s">
        <v>100</v>
      </c>
      <c r="C83" s="60">
        <f>SUM(C64:C81)</f>
        <v>12072854</v>
      </c>
      <c r="D83" s="60">
        <f t="shared" ref="D83:K83" si="18">SUM(D64:D81)</f>
        <v>12599605</v>
      </c>
      <c r="E83" s="60">
        <f t="shared" si="18"/>
        <v>12900370</v>
      </c>
      <c r="F83" s="60">
        <f t="shared" si="18"/>
        <v>12670014</v>
      </c>
      <c r="G83" s="60">
        <f t="shared" si="18"/>
        <v>12497061</v>
      </c>
      <c r="H83" s="60">
        <f t="shared" si="18"/>
        <v>11364257</v>
      </c>
      <c r="I83" s="60">
        <f t="shared" si="18"/>
        <v>12455441</v>
      </c>
      <c r="J83" s="60">
        <f t="shared" si="18"/>
        <v>13004080</v>
      </c>
      <c r="K83" s="60">
        <f t="shared" si="18"/>
        <v>14776788</v>
      </c>
      <c r="L83" s="87">
        <f t="shared" ref="L83" si="19">(K83-C83)/C83</f>
        <v>0.22396808575669017</v>
      </c>
      <c r="M83" s="5">
        <f t="shared" ref="M83" si="20">K83-C83</f>
        <v>2703934</v>
      </c>
      <c r="Q83" s="60">
        <f>SUM(Q64:Q81)</f>
        <v>3127699</v>
      </c>
      <c r="R83" s="60">
        <f t="shared" ref="R83:Y83" si="21">SUM(R64:R81)</f>
        <v>3630769</v>
      </c>
      <c r="S83" s="60">
        <f t="shared" si="21"/>
        <v>3848183</v>
      </c>
      <c r="T83" s="60">
        <f t="shared" si="21"/>
        <v>3929486</v>
      </c>
      <c r="U83" s="60">
        <f t="shared" si="21"/>
        <v>4039644</v>
      </c>
      <c r="V83" s="60">
        <f t="shared" si="21"/>
        <v>4237913</v>
      </c>
      <c r="W83" s="60">
        <f t="shared" si="21"/>
        <v>4499998</v>
      </c>
      <c r="X83" s="60">
        <f t="shared" si="21"/>
        <v>4757074</v>
      </c>
      <c r="Y83" s="60">
        <f t="shared" si="21"/>
        <v>4803990</v>
      </c>
      <c r="Z83" s="87">
        <f t="shared" ref="Z83" si="22">(Y83-Q83)/Q83</f>
        <v>0.53595023050491752</v>
      </c>
      <c r="AA83" s="5">
        <f t="shared" ref="AA83" si="23">Y83-Q83</f>
        <v>1676291</v>
      </c>
    </row>
    <row r="117" spans="2:13" x14ac:dyDescent="0.6">
      <c r="C117" s="155" t="s">
        <v>10</v>
      </c>
      <c r="D117" s="155"/>
      <c r="E117" s="155"/>
      <c r="F117" s="155"/>
      <c r="G117" s="155"/>
      <c r="H117" s="155"/>
      <c r="I117" s="155"/>
      <c r="J117" s="155"/>
      <c r="K117" s="155"/>
      <c r="L117" s="156" t="s">
        <v>237</v>
      </c>
      <c r="M117" s="157"/>
    </row>
    <row r="118" spans="2:13" x14ac:dyDescent="0.6">
      <c r="C118" s="98" t="s">
        <v>0</v>
      </c>
      <c r="D118" s="98" t="s">
        <v>1</v>
      </c>
      <c r="E118" s="98" t="s">
        <v>2</v>
      </c>
      <c r="F118" s="98" t="s">
        <v>3</v>
      </c>
      <c r="G118" s="98" t="s">
        <v>4</v>
      </c>
      <c r="H118" s="98" t="s">
        <v>5</v>
      </c>
      <c r="I118" s="98" t="s">
        <v>6</v>
      </c>
      <c r="J118" s="98" t="s">
        <v>7</v>
      </c>
      <c r="K118" s="98" t="s">
        <v>8</v>
      </c>
      <c r="L118" s="104" t="s">
        <v>238</v>
      </c>
      <c r="M118" s="113" t="s">
        <v>236</v>
      </c>
    </row>
    <row r="119" spans="2:13" x14ac:dyDescent="0.6">
      <c r="B119" s="36" t="s">
        <v>215</v>
      </c>
      <c r="C119" s="99">
        <v>47467</v>
      </c>
      <c r="D119" s="99">
        <v>48313</v>
      </c>
      <c r="E119" s="99">
        <v>48150</v>
      </c>
      <c r="F119" s="99">
        <v>48873</v>
      </c>
      <c r="G119" s="99">
        <v>50556</v>
      </c>
      <c r="H119" s="99">
        <v>49229</v>
      </c>
      <c r="I119" s="99">
        <v>52280</v>
      </c>
      <c r="J119" s="99">
        <v>54190</v>
      </c>
      <c r="K119" s="99">
        <v>54029</v>
      </c>
      <c r="L119" s="87">
        <f>(K119-C119)/C119</f>
        <v>0.13824341121199993</v>
      </c>
      <c r="M119" s="5">
        <f t="shared" ref="M119" si="24">K119-C119</f>
        <v>6562</v>
      </c>
    </row>
    <row r="120" spans="2:13" x14ac:dyDescent="0.6">
      <c r="B120" s="36" t="s">
        <v>241</v>
      </c>
      <c r="C120" s="118">
        <v>12.072854</v>
      </c>
      <c r="D120" s="118">
        <v>12.599605</v>
      </c>
      <c r="E120" s="118">
        <v>12.900370000000001</v>
      </c>
      <c r="F120" s="118">
        <v>12.670014</v>
      </c>
      <c r="G120" s="118">
        <v>12.497061</v>
      </c>
      <c r="H120" s="118">
        <v>11.364257</v>
      </c>
      <c r="I120" s="118">
        <v>12.455441</v>
      </c>
      <c r="J120" s="118">
        <v>13.00408</v>
      </c>
      <c r="K120" s="118">
        <v>14.776788</v>
      </c>
      <c r="L120" s="87">
        <f t="shared" ref="L120:L122" si="25">(K120-C120)/C120</f>
        <v>0.22396808575669019</v>
      </c>
      <c r="M120" s="119">
        <f t="shared" ref="M120:M122" si="26">K120-C120</f>
        <v>2.7039340000000003</v>
      </c>
    </row>
    <row r="121" spans="2:13" x14ac:dyDescent="0.6">
      <c r="B121" s="36" t="s">
        <v>216</v>
      </c>
      <c r="C121" s="99">
        <v>23517</v>
      </c>
      <c r="D121" s="99">
        <v>25117</v>
      </c>
      <c r="E121" s="99">
        <v>25634</v>
      </c>
      <c r="F121" s="99">
        <v>25180</v>
      </c>
      <c r="G121" s="99">
        <v>27074</v>
      </c>
      <c r="H121" s="99">
        <v>27055</v>
      </c>
      <c r="I121" s="99">
        <v>28371</v>
      </c>
      <c r="J121" s="99">
        <v>29308</v>
      </c>
      <c r="K121" s="99">
        <v>28246</v>
      </c>
      <c r="L121" s="87">
        <f t="shared" si="25"/>
        <v>0.20108857422290258</v>
      </c>
      <c r="M121" s="5">
        <f t="shared" si="26"/>
        <v>4729</v>
      </c>
    </row>
    <row r="122" spans="2:13" x14ac:dyDescent="0.6">
      <c r="B122" s="36" t="s">
        <v>242</v>
      </c>
      <c r="C122" s="118">
        <v>3.1276989999999998</v>
      </c>
      <c r="D122" s="118">
        <v>3.6307689999999999</v>
      </c>
      <c r="E122" s="118">
        <v>3.8481830000000001</v>
      </c>
      <c r="F122" s="118">
        <v>3.9294859999999998</v>
      </c>
      <c r="G122" s="118">
        <v>4.039644</v>
      </c>
      <c r="H122" s="118">
        <v>4.2379129999999998</v>
      </c>
      <c r="I122" s="118">
        <v>4.4999979999999997</v>
      </c>
      <c r="J122" s="118">
        <v>4.7570740000000002</v>
      </c>
      <c r="K122" s="118">
        <v>4.8039899999999998</v>
      </c>
      <c r="L122" s="87">
        <f t="shared" si="25"/>
        <v>0.53595023050491752</v>
      </c>
      <c r="M122" s="119">
        <f t="shared" si="26"/>
        <v>1.676291</v>
      </c>
    </row>
    <row r="123" spans="2:13" x14ac:dyDescent="0.6">
      <c r="B123" s="142" t="s">
        <v>295</v>
      </c>
      <c r="C123" s="60">
        <f>C119+C121</f>
        <v>70984</v>
      </c>
      <c r="D123" s="60">
        <f t="shared" ref="D123:K123" si="27">D119+D121</f>
        <v>73430</v>
      </c>
      <c r="E123" s="60">
        <f t="shared" si="27"/>
        <v>73784</v>
      </c>
      <c r="F123" s="60">
        <f t="shared" si="27"/>
        <v>74053</v>
      </c>
      <c r="G123" s="60">
        <f t="shared" si="27"/>
        <v>77630</v>
      </c>
      <c r="H123" s="60">
        <f t="shared" si="27"/>
        <v>76284</v>
      </c>
      <c r="I123" s="60">
        <f t="shared" si="27"/>
        <v>80651</v>
      </c>
      <c r="J123" s="60">
        <f t="shared" si="27"/>
        <v>83498</v>
      </c>
      <c r="K123" s="60">
        <f t="shared" si="27"/>
        <v>82275</v>
      </c>
      <c r="L123" s="87">
        <f t="shared" ref="L123:L124" si="28">(K123-C123)/C123</f>
        <v>0.1590640144257861</v>
      </c>
      <c r="M123" s="5">
        <f t="shared" ref="M123:M124" si="29">K123-C123</f>
        <v>11291</v>
      </c>
    </row>
    <row r="124" spans="2:13" x14ac:dyDescent="0.6">
      <c r="B124" s="142" t="s">
        <v>296</v>
      </c>
      <c r="C124" s="143">
        <f>C120+C122</f>
        <v>15.200552999999999</v>
      </c>
      <c r="D124" s="143">
        <f t="shared" ref="D124:K124" si="30">D120+D122</f>
        <v>16.230374000000001</v>
      </c>
      <c r="E124" s="143">
        <f t="shared" si="30"/>
        <v>16.748553000000001</v>
      </c>
      <c r="F124" s="143">
        <f t="shared" si="30"/>
        <v>16.599499999999999</v>
      </c>
      <c r="G124" s="143">
        <f t="shared" si="30"/>
        <v>16.536705000000001</v>
      </c>
      <c r="H124" s="143">
        <f t="shared" si="30"/>
        <v>15.602170000000001</v>
      </c>
      <c r="I124" s="143">
        <f t="shared" si="30"/>
        <v>16.955438999999998</v>
      </c>
      <c r="J124" s="143">
        <f t="shared" si="30"/>
        <v>17.761154000000001</v>
      </c>
      <c r="K124" s="143">
        <f t="shared" si="30"/>
        <v>19.580777999999999</v>
      </c>
      <c r="L124" s="87">
        <f t="shared" si="28"/>
        <v>0.28816221357209831</v>
      </c>
      <c r="M124" s="119">
        <f t="shared" si="29"/>
        <v>4.3802249999999994</v>
      </c>
    </row>
  </sheetData>
  <sortState ref="B64:M80">
    <sortCondition descending="1" ref="K64:K80"/>
  </sortState>
  <mergeCells count="10">
    <mergeCell ref="Z3:AA3"/>
    <mergeCell ref="Z62:AA62"/>
    <mergeCell ref="L62:M62"/>
    <mergeCell ref="L117:M117"/>
    <mergeCell ref="C3:K3"/>
    <mergeCell ref="Q3:Y3"/>
    <mergeCell ref="C62:K62"/>
    <mergeCell ref="Q62:Y62"/>
    <mergeCell ref="C117:K117"/>
    <mergeCell ref="L3:M3"/>
  </mergeCells>
  <conditionalFormatting sqref="Z64:AA81 Z5:AA22 AA25 Z24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L5:M22">
    <cfRule type="cellIs" dxfId="11" priority="19" operator="lessThan">
      <formula>0</formula>
    </cfRule>
    <cfRule type="cellIs" dxfId="10" priority="20" operator="greaterThan">
      <formula>0</formula>
    </cfRule>
  </conditionalFormatting>
  <conditionalFormatting sqref="L64:M8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L119:M124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L24:M24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L83:M8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Z83:AA8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B1" location="Index!A1" display="Back to Index" xr:uid="{C4B7225A-3E0B-E742-BEA3-1180778AEC35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B0237-0669-3A42-9F21-100199ABF0A1}">
  <sheetPr>
    <tabColor theme="9"/>
  </sheetPr>
  <dimension ref="A1:D118"/>
  <sheetViews>
    <sheetView zoomScale="75" zoomScaleNormal="75" zoomScalePageLayoutView="75" workbookViewId="0"/>
  </sheetViews>
  <sheetFormatPr defaultColWidth="10.84765625" defaultRowHeight="12.75" customHeight="1" x14ac:dyDescent="0.4"/>
  <cols>
    <col min="1" max="1" width="27.84765625" style="48" customWidth="1"/>
    <col min="2" max="2" width="13.84765625" style="48" bestFit="1" customWidth="1"/>
    <col min="3" max="3" width="11" style="48" bestFit="1" customWidth="1"/>
    <col min="4" max="23" width="10.84765625" style="48" customWidth="1"/>
    <col min="24" max="16384" width="10.84765625" style="48"/>
  </cols>
  <sheetData>
    <row r="1" spans="1:4" ht="62.05" customHeight="1" x14ac:dyDescent="0.6">
      <c r="A1" s="57" t="s">
        <v>254</v>
      </c>
      <c r="B1" s="56" t="s">
        <v>112</v>
      </c>
      <c r="C1" s="54"/>
      <c r="D1" s="54"/>
    </row>
    <row r="2" spans="1:4" ht="15.9" thickBot="1" x14ac:dyDescent="0.65">
      <c r="C2" s="54"/>
      <c r="D2" s="54"/>
    </row>
    <row r="3" spans="1:4" ht="15.9" thickBot="1" x14ac:dyDescent="0.65">
      <c r="A3" s="52" t="s">
        <v>109</v>
      </c>
      <c r="B3" s="51" t="s">
        <v>111</v>
      </c>
      <c r="C3" s="54"/>
      <c r="D3" s="54"/>
    </row>
    <row r="4" spans="1:4" ht="15.9" thickBot="1" x14ac:dyDescent="0.65">
      <c r="A4" s="49" t="s">
        <v>107</v>
      </c>
      <c r="B4" s="49">
        <v>72.153999999999996</v>
      </c>
      <c r="C4" s="100">
        <f>B4/$B$8</f>
        <v>0.31666630093699938</v>
      </c>
      <c r="D4" s="54"/>
    </row>
    <row r="5" spans="1:4" ht="15.9" thickBot="1" x14ac:dyDescent="0.65">
      <c r="A5" s="49" t="s">
        <v>106</v>
      </c>
      <c r="B5" s="49">
        <v>47.466999999999999</v>
      </c>
      <c r="C5" s="100">
        <f t="shared" ref="C5:C7" si="0">B5/$B$8</f>
        <v>0.20832108138948016</v>
      </c>
      <c r="D5" s="54"/>
    </row>
    <row r="6" spans="1:4" ht="15.9" thickBot="1" x14ac:dyDescent="0.65">
      <c r="A6" s="49" t="s">
        <v>113</v>
      </c>
      <c r="B6" s="49">
        <v>84.716999999999999</v>
      </c>
      <c r="C6" s="100">
        <f t="shared" si="0"/>
        <v>0.37180224265431966</v>
      </c>
      <c r="D6" s="54"/>
    </row>
    <row r="7" spans="1:4" ht="15.9" thickBot="1" x14ac:dyDescent="0.65">
      <c r="A7" s="49" t="s">
        <v>104</v>
      </c>
      <c r="B7" s="49">
        <v>23.516999999999999</v>
      </c>
      <c r="C7" s="100">
        <f t="shared" si="0"/>
        <v>0.10321037501920081</v>
      </c>
      <c r="D7" s="54"/>
    </row>
    <row r="8" spans="1:4" ht="15.9" thickBot="1" x14ac:dyDescent="0.65">
      <c r="A8" s="49" t="s">
        <v>100</v>
      </c>
      <c r="B8" s="49">
        <v>227.85499999999999</v>
      </c>
      <c r="C8" s="54"/>
      <c r="D8" s="54"/>
    </row>
    <row r="9" spans="1:4" ht="15.6" x14ac:dyDescent="0.6">
      <c r="C9" s="54"/>
      <c r="D9" s="54"/>
    </row>
    <row r="10" spans="1:4" ht="15.9" thickBot="1" x14ac:dyDescent="0.65">
      <c r="C10" s="54"/>
      <c r="D10" s="54"/>
    </row>
    <row r="11" spans="1:4" ht="15.9" thickBot="1" x14ac:dyDescent="0.65">
      <c r="A11" s="49" t="s">
        <v>109</v>
      </c>
      <c r="B11" s="49" t="s">
        <v>110</v>
      </c>
      <c r="C11" s="54"/>
      <c r="D11" s="54"/>
    </row>
    <row r="12" spans="1:4" ht="15.9" thickBot="1" x14ac:dyDescent="0.65">
      <c r="A12" s="49" t="s">
        <v>107</v>
      </c>
      <c r="B12" s="49">
        <v>35.674213000000002</v>
      </c>
      <c r="C12" s="54"/>
    </row>
    <row r="13" spans="1:4" ht="12.6" thickBot="1" x14ac:dyDescent="0.45">
      <c r="A13" s="49" t="s">
        <v>106</v>
      </c>
      <c r="B13" s="49">
        <v>12.072854</v>
      </c>
      <c r="C13" s="50"/>
    </row>
    <row r="14" spans="1:4" ht="15.9" thickBot="1" x14ac:dyDescent="0.65">
      <c r="A14" s="49" t="s">
        <v>105</v>
      </c>
      <c r="B14" s="49">
        <v>18.725695000000002</v>
      </c>
      <c r="C14" s="54"/>
    </row>
    <row r="15" spans="1:4" ht="15.9" thickBot="1" x14ac:dyDescent="0.65">
      <c r="A15" s="49" t="s">
        <v>104</v>
      </c>
      <c r="B15" s="49">
        <v>3.1276989999999998</v>
      </c>
      <c r="C15" s="54"/>
    </row>
    <row r="16" spans="1:4" ht="12.6" thickBot="1" x14ac:dyDescent="0.45">
      <c r="A16" s="49" t="s">
        <v>100</v>
      </c>
      <c r="B16" s="53">
        <f>SUM(B12:B15)</f>
        <v>69.600460999999996</v>
      </c>
      <c r="C16" s="50"/>
    </row>
    <row r="17" spans="1:3" ht="12.3" x14ac:dyDescent="0.4"/>
    <row r="18" spans="1:3" ht="12.6" thickBot="1" x14ac:dyDescent="0.45"/>
    <row r="19" spans="1:3" ht="30" customHeight="1" thickBot="1" x14ac:dyDescent="0.45">
      <c r="A19" s="52" t="s">
        <v>109</v>
      </c>
      <c r="B19" s="51" t="s">
        <v>108</v>
      </c>
    </row>
    <row r="20" spans="1:3" ht="12.6" thickBot="1" x14ac:dyDescent="0.45">
      <c r="A20" s="49" t="s">
        <v>107</v>
      </c>
      <c r="B20" s="49">
        <v>733</v>
      </c>
      <c r="C20" s="50"/>
    </row>
    <row r="21" spans="1:3" ht="12.6" thickBot="1" x14ac:dyDescent="0.45">
      <c r="A21" s="49" t="s">
        <v>106</v>
      </c>
      <c r="B21" s="49">
        <v>1238</v>
      </c>
    </row>
    <row r="22" spans="1:3" ht="12.6" thickBot="1" x14ac:dyDescent="0.45">
      <c r="A22" s="49" t="s">
        <v>105</v>
      </c>
      <c r="B22" s="49">
        <v>2933</v>
      </c>
      <c r="C22" s="50"/>
    </row>
    <row r="23" spans="1:3" ht="12.6" thickBot="1" x14ac:dyDescent="0.45">
      <c r="A23" s="49" t="s">
        <v>104</v>
      </c>
      <c r="B23" s="49">
        <v>995</v>
      </c>
    </row>
    <row r="24" spans="1:3" ht="23.05" customHeight="1" thickBot="1" x14ac:dyDescent="0.45">
      <c r="A24" s="49" t="s">
        <v>100</v>
      </c>
      <c r="B24" s="49">
        <f>SUM(B20:B23)</f>
        <v>5899</v>
      </c>
    </row>
    <row r="25" spans="1:3" ht="25" customHeight="1" x14ac:dyDescent="0.4"/>
    <row r="26" spans="1:3" ht="21" customHeight="1" x14ac:dyDescent="0.6">
      <c r="A26"/>
      <c r="B26"/>
    </row>
    <row r="27" spans="1:3" ht="26.05" customHeight="1" x14ac:dyDescent="0.4"/>
    <row r="28" spans="1:3" ht="12.3" x14ac:dyDescent="0.4"/>
    <row r="29" spans="1:3" ht="12.3" x14ac:dyDescent="0.4"/>
    <row r="30" spans="1:3" ht="12.3" x14ac:dyDescent="0.4"/>
    <row r="31" spans="1:3" ht="12.3" x14ac:dyDescent="0.4"/>
    <row r="32" spans="1:3" ht="12.3" x14ac:dyDescent="0.4"/>
    <row r="33" ht="12.3" x14ac:dyDescent="0.4"/>
    <row r="34" ht="12.3" x14ac:dyDescent="0.4"/>
    <row r="35" ht="12.3" x14ac:dyDescent="0.4"/>
    <row r="36" ht="12.3" x14ac:dyDescent="0.4"/>
    <row r="37" ht="12.3" x14ac:dyDescent="0.4"/>
    <row r="38" ht="12.3" x14ac:dyDescent="0.4"/>
    <row r="39" ht="12.3" x14ac:dyDescent="0.4"/>
    <row r="40" ht="12.3" x14ac:dyDescent="0.4"/>
    <row r="41" ht="11.05" customHeight="1" x14ac:dyDescent="0.4"/>
    <row r="42" ht="12.3" x14ac:dyDescent="0.4"/>
    <row r="43" ht="12.3" x14ac:dyDescent="0.4"/>
    <row r="44" ht="12.3" x14ac:dyDescent="0.4"/>
    <row r="45" ht="12.3" x14ac:dyDescent="0.4"/>
    <row r="46" ht="12.3" x14ac:dyDescent="0.4"/>
    <row r="47" ht="12.3" x14ac:dyDescent="0.4"/>
    <row r="48" ht="12.3" x14ac:dyDescent="0.4"/>
    <row r="49" ht="12.3" x14ac:dyDescent="0.4"/>
    <row r="50" ht="12.3" x14ac:dyDescent="0.4"/>
    <row r="51" ht="12.3" x14ac:dyDescent="0.4"/>
    <row r="52" ht="12.3" x14ac:dyDescent="0.4"/>
    <row r="53" ht="12.3" x14ac:dyDescent="0.4"/>
    <row r="54" ht="12.3" x14ac:dyDescent="0.4"/>
    <row r="55" ht="12.3" x14ac:dyDescent="0.4"/>
    <row r="56" ht="12.3" x14ac:dyDescent="0.4"/>
    <row r="57" ht="12.3" x14ac:dyDescent="0.4"/>
    <row r="58" ht="12.3" x14ac:dyDescent="0.4"/>
    <row r="59" ht="12.3" x14ac:dyDescent="0.4"/>
    <row r="60" ht="12.3" x14ac:dyDescent="0.4"/>
    <row r="61" ht="12.3" x14ac:dyDescent="0.4"/>
    <row r="62" ht="12.3" x14ac:dyDescent="0.4"/>
    <row r="63" ht="12.3" x14ac:dyDescent="0.4"/>
    <row r="64" ht="12.3" x14ac:dyDescent="0.4"/>
    <row r="65" ht="12.3" x14ac:dyDescent="0.4"/>
    <row r="66" ht="12.3" x14ac:dyDescent="0.4"/>
    <row r="67" ht="12.3" x14ac:dyDescent="0.4"/>
    <row r="68" ht="12.3" x14ac:dyDescent="0.4"/>
    <row r="69" ht="12.3" x14ac:dyDescent="0.4"/>
    <row r="70" ht="12.3" x14ac:dyDescent="0.4"/>
    <row r="71" ht="12.3" x14ac:dyDescent="0.4"/>
    <row r="72" ht="12.3" x14ac:dyDescent="0.4"/>
    <row r="73" ht="12.3" x14ac:dyDescent="0.4"/>
    <row r="74" ht="12.3" x14ac:dyDescent="0.4"/>
    <row r="75" ht="12.3" x14ac:dyDescent="0.4"/>
    <row r="76" ht="12.3" x14ac:dyDescent="0.4"/>
    <row r="77" ht="12.3" x14ac:dyDescent="0.4"/>
    <row r="78" ht="12.3" x14ac:dyDescent="0.4"/>
    <row r="79" ht="12.3" x14ac:dyDescent="0.4"/>
    <row r="80" ht="12.3" x14ac:dyDescent="0.4"/>
    <row r="81" ht="12.3" x14ac:dyDescent="0.4"/>
    <row r="82" ht="12.3" x14ac:dyDescent="0.4"/>
    <row r="83" ht="12.3" x14ac:dyDescent="0.4"/>
    <row r="84" ht="12.3" x14ac:dyDescent="0.4"/>
    <row r="85" ht="12.3" x14ac:dyDescent="0.4"/>
    <row r="86" ht="12.3" x14ac:dyDescent="0.4"/>
    <row r="87" ht="12.3" x14ac:dyDescent="0.4"/>
    <row r="88" ht="12.3" x14ac:dyDescent="0.4"/>
    <row r="89" ht="12.3" x14ac:dyDescent="0.4"/>
    <row r="90" ht="12.3" x14ac:dyDescent="0.4"/>
    <row r="91" ht="12.3" x14ac:dyDescent="0.4"/>
    <row r="92" ht="12.3" x14ac:dyDescent="0.4"/>
    <row r="93" ht="12.3" x14ac:dyDescent="0.4"/>
    <row r="94" ht="12.3" x14ac:dyDescent="0.4"/>
    <row r="95" ht="12.3" x14ac:dyDescent="0.4"/>
    <row r="96" ht="12.3" x14ac:dyDescent="0.4"/>
    <row r="97" ht="12.3" x14ac:dyDescent="0.4"/>
    <row r="98" ht="12.3" x14ac:dyDescent="0.4"/>
    <row r="99" ht="12.3" x14ac:dyDescent="0.4"/>
    <row r="100" ht="12.3" x14ac:dyDescent="0.4"/>
    <row r="101" ht="12.3" x14ac:dyDescent="0.4"/>
    <row r="102" ht="12.3" x14ac:dyDescent="0.4"/>
    <row r="103" ht="12.3" x14ac:dyDescent="0.4"/>
    <row r="104" ht="12.3" x14ac:dyDescent="0.4"/>
    <row r="105" ht="12.3" x14ac:dyDescent="0.4"/>
    <row r="106" ht="12.3" x14ac:dyDescent="0.4"/>
    <row r="107" ht="12.3" x14ac:dyDescent="0.4"/>
    <row r="108" ht="12.3" x14ac:dyDescent="0.4"/>
    <row r="109" ht="12.3" x14ac:dyDescent="0.4"/>
    <row r="110" ht="12.3" x14ac:dyDescent="0.4"/>
    <row r="111" ht="12.3" x14ac:dyDescent="0.4"/>
    <row r="112" ht="12.3" x14ac:dyDescent="0.4"/>
    <row r="113" ht="12.3" x14ac:dyDescent="0.4"/>
    <row r="114" ht="12.3" x14ac:dyDescent="0.4"/>
    <row r="115" ht="12.3" x14ac:dyDescent="0.4"/>
    <row r="116" ht="12.3" x14ac:dyDescent="0.4"/>
    <row r="117" ht="12.3" x14ac:dyDescent="0.4"/>
    <row r="118" ht="12.3" x14ac:dyDescent="0.4"/>
  </sheetData>
  <hyperlinks>
    <hyperlink ref="B1" location="Index!A1" display="Back to Index" xr:uid="{6F56B4F1-DE32-8F44-8A51-F0CE7D85F25B}"/>
  </hyperlinks>
  <pageMargins left="0.75" right="0.75" top="1" bottom="1" header="0.5" footer="0.5"/>
  <pageSetup paperSize="9" orientation="portrait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EF5B8-38BA-D646-A9CC-46A11B7C4B9E}">
  <sheetPr>
    <tabColor theme="9"/>
  </sheetPr>
  <dimension ref="A1:C118"/>
  <sheetViews>
    <sheetView zoomScale="75" zoomScaleNormal="75" zoomScalePageLayoutView="75" workbookViewId="0"/>
  </sheetViews>
  <sheetFormatPr defaultColWidth="10.84765625" defaultRowHeight="12.75" customHeight="1" x14ac:dyDescent="0.4"/>
  <cols>
    <col min="1" max="1" width="27.84765625" style="48" customWidth="1"/>
    <col min="2" max="2" width="13.84765625" style="48" bestFit="1" customWidth="1"/>
    <col min="3" max="3" width="13.6484375" style="48" bestFit="1" customWidth="1"/>
    <col min="4" max="23" width="10.84765625" style="48" customWidth="1"/>
    <col min="24" max="16384" width="10.84765625" style="48"/>
  </cols>
  <sheetData>
    <row r="1" spans="1:3" ht="62.05" customHeight="1" x14ac:dyDescent="0.4">
      <c r="A1" s="57" t="s">
        <v>255</v>
      </c>
      <c r="B1" s="56" t="s">
        <v>112</v>
      </c>
    </row>
    <row r="2" spans="1:3" ht="12.6" thickBot="1" x14ac:dyDescent="0.45"/>
    <row r="3" spans="1:3" ht="12.6" thickBot="1" x14ac:dyDescent="0.45">
      <c r="A3" s="51" t="s">
        <v>109</v>
      </c>
      <c r="B3" s="51" t="s">
        <v>111</v>
      </c>
      <c r="C3" s="50" t="s">
        <v>217</v>
      </c>
    </row>
    <row r="4" spans="1:3" ht="12.6" thickBot="1" x14ac:dyDescent="0.45">
      <c r="A4" s="49" t="s">
        <v>107</v>
      </c>
      <c r="B4" s="49">
        <v>64.539000000000001</v>
      </c>
      <c r="C4" s="100">
        <f>B4/$B$8</f>
        <v>0.26259917809333927</v>
      </c>
    </row>
    <row r="5" spans="1:3" ht="12.6" thickBot="1" x14ac:dyDescent="0.45">
      <c r="A5" s="49" t="s">
        <v>106</v>
      </c>
      <c r="B5" s="49">
        <v>54.029000000000003</v>
      </c>
      <c r="C5" s="100">
        <f t="shared" ref="C5:C7" si="0">B5/$B$8</f>
        <v>0.21983561866786019</v>
      </c>
    </row>
    <row r="6" spans="1:3" ht="12.6" thickBot="1" x14ac:dyDescent="0.45">
      <c r="A6" s="49" t="s">
        <v>113</v>
      </c>
      <c r="B6" s="49">
        <v>98.956000000000003</v>
      </c>
      <c r="C6" s="100">
        <f t="shared" si="0"/>
        <v>0.40263661146600482</v>
      </c>
    </row>
    <row r="7" spans="1:3" ht="12.6" thickBot="1" x14ac:dyDescent="0.45">
      <c r="A7" s="49" t="s">
        <v>104</v>
      </c>
      <c r="B7" s="49">
        <v>28.245999999999999</v>
      </c>
      <c r="C7" s="100">
        <f t="shared" si="0"/>
        <v>0.1149285917727957</v>
      </c>
    </row>
    <row r="8" spans="1:3" ht="12.6" thickBot="1" x14ac:dyDescent="0.45">
      <c r="A8" s="49" t="s">
        <v>100</v>
      </c>
      <c r="B8" s="49">
        <v>245.77</v>
      </c>
      <c r="C8" s="50"/>
    </row>
    <row r="9" spans="1:3" ht="15.6" x14ac:dyDescent="0.6">
      <c r="A9"/>
      <c r="B9" s="55"/>
    </row>
    <row r="10" spans="1:3" ht="12.6" thickBot="1" x14ac:dyDescent="0.45"/>
    <row r="11" spans="1:3" ht="12.6" thickBot="1" x14ac:dyDescent="0.45">
      <c r="A11" s="51" t="s">
        <v>109</v>
      </c>
      <c r="B11" s="51" t="s">
        <v>110</v>
      </c>
    </row>
    <row r="12" spans="1:3" ht="12.6" thickBot="1" x14ac:dyDescent="0.45">
      <c r="A12" s="49" t="s">
        <v>107</v>
      </c>
      <c r="B12" s="49">
        <v>32.968443000000001</v>
      </c>
      <c r="C12" s="28"/>
    </row>
    <row r="13" spans="1:3" ht="12.6" thickBot="1" x14ac:dyDescent="0.45">
      <c r="A13" s="49" t="s">
        <v>106</v>
      </c>
      <c r="B13" s="49">
        <v>14.776788</v>
      </c>
      <c r="C13" s="28"/>
    </row>
    <row r="14" spans="1:3" ht="12.6" thickBot="1" x14ac:dyDescent="0.45">
      <c r="A14" s="49" t="s">
        <v>105</v>
      </c>
      <c r="B14" s="49">
        <v>18.261551000000001</v>
      </c>
      <c r="C14" s="28"/>
    </row>
    <row r="15" spans="1:3" ht="12.6" thickBot="1" x14ac:dyDescent="0.45">
      <c r="A15" s="49" t="s">
        <v>104</v>
      </c>
      <c r="B15" s="49">
        <v>4.8039899999999998</v>
      </c>
      <c r="C15" s="28"/>
    </row>
    <row r="16" spans="1:3" ht="12.6" thickBot="1" x14ac:dyDescent="0.45">
      <c r="A16" s="49" t="s">
        <v>100</v>
      </c>
      <c r="B16" s="49">
        <v>70.810772</v>
      </c>
      <c r="C16" s="50"/>
    </row>
    <row r="17" spans="1:3" ht="12.3" x14ac:dyDescent="0.4"/>
    <row r="18" spans="1:3" ht="12.6" thickBot="1" x14ac:dyDescent="0.45"/>
    <row r="19" spans="1:3" ht="30" customHeight="1" thickBot="1" x14ac:dyDescent="0.45">
      <c r="A19" s="52" t="s">
        <v>109</v>
      </c>
      <c r="B19" s="51" t="s">
        <v>108</v>
      </c>
    </row>
    <row r="20" spans="1:3" ht="12.6" thickBot="1" x14ac:dyDescent="0.45">
      <c r="A20" s="49" t="s">
        <v>107</v>
      </c>
      <c r="B20" s="49">
        <v>818</v>
      </c>
      <c r="C20" s="50"/>
    </row>
    <row r="21" spans="1:3" ht="12.6" thickBot="1" x14ac:dyDescent="0.45">
      <c r="A21" s="49" t="s">
        <v>106</v>
      </c>
      <c r="B21" s="49">
        <v>1488</v>
      </c>
    </row>
    <row r="22" spans="1:3" ht="12.6" thickBot="1" x14ac:dyDescent="0.45">
      <c r="A22" s="49" t="s">
        <v>105</v>
      </c>
      <c r="B22" s="49">
        <v>2866</v>
      </c>
      <c r="C22" s="50"/>
    </row>
    <row r="23" spans="1:3" ht="12.6" thickBot="1" x14ac:dyDescent="0.45">
      <c r="A23" s="49" t="s">
        <v>104</v>
      </c>
      <c r="B23" s="49">
        <v>1042</v>
      </c>
    </row>
    <row r="24" spans="1:3" ht="23.05" customHeight="1" thickBot="1" x14ac:dyDescent="0.45">
      <c r="A24" s="49" t="s">
        <v>100</v>
      </c>
      <c r="B24" s="49">
        <v>6214</v>
      </c>
    </row>
    <row r="25" spans="1:3" ht="25" customHeight="1" x14ac:dyDescent="0.4"/>
    <row r="26" spans="1:3" ht="21" customHeight="1" x14ac:dyDescent="0.6">
      <c r="A26"/>
      <c r="B26"/>
    </row>
    <row r="27" spans="1:3" ht="26.05" customHeight="1" x14ac:dyDescent="0.4"/>
    <row r="28" spans="1:3" ht="12.3" x14ac:dyDescent="0.4"/>
    <row r="29" spans="1:3" ht="12.3" x14ac:dyDescent="0.4"/>
    <row r="30" spans="1:3" ht="12.3" x14ac:dyDescent="0.4"/>
    <row r="31" spans="1:3" ht="12.3" x14ac:dyDescent="0.4"/>
    <row r="32" spans="1:3" ht="12.3" x14ac:dyDescent="0.4"/>
    <row r="33" ht="12.3" x14ac:dyDescent="0.4"/>
    <row r="34" ht="12.3" x14ac:dyDescent="0.4"/>
    <row r="35" ht="12.3" x14ac:dyDescent="0.4"/>
    <row r="36" ht="12.3" x14ac:dyDescent="0.4"/>
    <row r="37" ht="12.3" x14ac:dyDescent="0.4"/>
    <row r="38" ht="12.3" x14ac:dyDescent="0.4"/>
    <row r="39" ht="12.3" x14ac:dyDescent="0.4"/>
    <row r="40" ht="12.3" x14ac:dyDescent="0.4"/>
    <row r="41" ht="11.05" customHeight="1" x14ac:dyDescent="0.4"/>
    <row r="42" ht="12.3" x14ac:dyDescent="0.4"/>
    <row r="43" ht="12.3" x14ac:dyDescent="0.4"/>
    <row r="44" ht="12.3" x14ac:dyDescent="0.4"/>
    <row r="45" ht="12.3" x14ac:dyDescent="0.4"/>
    <row r="46" ht="12.3" x14ac:dyDescent="0.4"/>
    <row r="47" ht="12.3" x14ac:dyDescent="0.4"/>
    <row r="48" ht="12.3" x14ac:dyDescent="0.4"/>
    <row r="49" ht="12.3" x14ac:dyDescent="0.4"/>
    <row r="50" ht="12.3" x14ac:dyDescent="0.4"/>
    <row r="51" ht="12.3" x14ac:dyDescent="0.4"/>
    <row r="52" ht="12.3" x14ac:dyDescent="0.4"/>
    <row r="53" ht="12.3" x14ac:dyDescent="0.4"/>
    <row r="54" ht="12.3" x14ac:dyDescent="0.4"/>
    <row r="55" ht="12.3" x14ac:dyDescent="0.4"/>
    <row r="56" ht="12.3" x14ac:dyDescent="0.4"/>
    <row r="57" ht="12.3" x14ac:dyDescent="0.4"/>
    <row r="58" ht="12.3" x14ac:dyDescent="0.4"/>
    <row r="59" ht="12.3" x14ac:dyDescent="0.4"/>
    <row r="60" ht="12.3" x14ac:dyDescent="0.4"/>
    <row r="61" ht="12.3" x14ac:dyDescent="0.4"/>
    <row r="62" ht="12.3" x14ac:dyDescent="0.4"/>
    <row r="63" ht="12.3" x14ac:dyDescent="0.4"/>
    <row r="64" ht="12.3" x14ac:dyDescent="0.4"/>
    <row r="65" ht="12.3" x14ac:dyDescent="0.4"/>
    <row r="66" ht="12.3" x14ac:dyDescent="0.4"/>
    <row r="67" ht="12.3" x14ac:dyDescent="0.4"/>
    <row r="68" ht="12.3" x14ac:dyDescent="0.4"/>
    <row r="69" ht="12.3" x14ac:dyDescent="0.4"/>
    <row r="70" ht="12.3" x14ac:dyDescent="0.4"/>
    <row r="71" ht="12.3" x14ac:dyDescent="0.4"/>
    <row r="72" ht="12.3" x14ac:dyDescent="0.4"/>
    <row r="73" ht="12.3" x14ac:dyDescent="0.4"/>
    <row r="74" ht="12.3" x14ac:dyDescent="0.4"/>
    <row r="75" ht="12.3" x14ac:dyDescent="0.4"/>
    <row r="76" ht="12.3" x14ac:dyDescent="0.4"/>
    <row r="77" ht="12.3" x14ac:dyDescent="0.4"/>
    <row r="78" ht="12.3" x14ac:dyDescent="0.4"/>
    <row r="79" ht="12.3" x14ac:dyDescent="0.4"/>
    <row r="80" ht="12.3" x14ac:dyDescent="0.4"/>
    <row r="81" ht="12.3" x14ac:dyDescent="0.4"/>
    <row r="82" ht="12.3" x14ac:dyDescent="0.4"/>
    <row r="83" ht="12.3" x14ac:dyDescent="0.4"/>
    <row r="84" ht="12.3" x14ac:dyDescent="0.4"/>
    <row r="85" ht="12.3" x14ac:dyDescent="0.4"/>
    <row r="86" ht="12.3" x14ac:dyDescent="0.4"/>
    <row r="87" ht="12.3" x14ac:dyDescent="0.4"/>
    <row r="88" ht="12.3" x14ac:dyDescent="0.4"/>
    <row r="89" ht="12.3" x14ac:dyDescent="0.4"/>
    <row r="90" ht="12.3" x14ac:dyDescent="0.4"/>
    <row r="91" ht="12.3" x14ac:dyDescent="0.4"/>
    <row r="92" ht="12.3" x14ac:dyDescent="0.4"/>
    <row r="93" ht="12.3" x14ac:dyDescent="0.4"/>
    <row r="94" ht="12.3" x14ac:dyDescent="0.4"/>
    <row r="95" ht="12.3" x14ac:dyDescent="0.4"/>
    <row r="96" ht="12.3" x14ac:dyDescent="0.4"/>
    <row r="97" ht="12.3" x14ac:dyDescent="0.4"/>
    <row r="98" ht="12.3" x14ac:dyDescent="0.4"/>
    <row r="99" ht="12.3" x14ac:dyDescent="0.4"/>
    <row r="100" ht="12.3" x14ac:dyDescent="0.4"/>
    <row r="101" ht="12.3" x14ac:dyDescent="0.4"/>
    <row r="102" ht="12.3" x14ac:dyDescent="0.4"/>
    <row r="103" ht="12.3" x14ac:dyDescent="0.4"/>
    <row r="104" ht="12.3" x14ac:dyDescent="0.4"/>
    <row r="105" ht="12.3" x14ac:dyDescent="0.4"/>
    <row r="106" ht="12.3" x14ac:dyDescent="0.4"/>
    <row r="107" ht="12.3" x14ac:dyDescent="0.4"/>
    <row r="108" ht="12.3" x14ac:dyDescent="0.4"/>
    <row r="109" ht="12.3" x14ac:dyDescent="0.4"/>
    <row r="110" ht="12.3" x14ac:dyDescent="0.4"/>
    <row r="111" ht="12.3" x14ac:dyDescent="0.4"/>
    <row r="112" ht="12.3" x14ac:dyDescent="0.4"/>
    <row r="113" ht="12.3" x14ac:dyDescent="0.4"/>
    <row r="114" ht="12.3" x14ac:dyDescent="0.4"/>
    <row r="115" ht="12.3" x14ac:dyDescent="0.4"/>
    <row r="116" ht="12.3" x14ac:dyDescent="0.4"/>
    <row r="117" ht="12.3" x14ac:dyDescent="0.4"/>
    <row r="118" ht="12.3" x14ac:dyDescent="0.4"/>
  </sheetData>
  <hyperlinks>
    <hyperlink ref="B1" location="Index!A1" display="Back to Index" xr:uid="{D7E7C74A-9D6E-A744-B256-ADEDA147F9FA}"/>
  </hyperlinks>
  <pageMargins left="0.75" right="0.75" top="1" bottom="1" header="0.5" footer="0.5"/>
  <pageSetup paperSize="9" orientation="portrait" horizontalDpi="4294967292" verticalDpi="42949672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BFEE-9B4B-EB45-A4D2-BBA1299D83F9}">
  <dimension ref="A1:Z51"/>
  <sheetViews>
    <sheetView workbookViewId="0"/>
  </sheetViews>
  <sheetFormatPr defaultColWidth="10.796875" defaultRowHeight="15.6" x14ac:dyDescent="0.6"/>
  <cols>
    <col min="1" max="1" width="21.34765625" customWidth="1"/>
    <col min="2" max="2" width="30.6484375" bestFit="1" customWidth="1"/>
    <col min="3" max="11" width="11.5" bestFit="1" customWidth="1"/>
    <col min="12" max="12" width="13.6484375" customWidth="1"/>
    <col min="13" max="13" width="11.5" customWidth="1"/>
    <col min="15" max="15" width="24.84765625" bestFit="1" customWidth="1"/>
    <col min="16" max="24" width="11.5" bestFit="1" customWidth="1"/>
  </cols>
  <sheetData>
    <row r="1" spans="1:26" ht="70" customHeight="1" x14ac:dyDescent="0.6">
      <c r="A1" s="57" t="s">
        <v>256</v>
      </c>
      <c r="B1" s="56" t="s">
        <v>112</v>
      </c>
    </row>
    <row r="2" spans="1:26" x14ac:dyDescent="0.6">
      <c r="C2" s="86"/>
      <c r="D2" s="86"/>
      <c r="E2" s="86"/>
      <c r="F2" s="86"/>
      <c r="G2" s="86"/>
      <c r="H2" s="86"/>
      <c r="I2" s="86"/>
      <c r="J2" s="86"/>
      <c r="K2" s="86"/>
    </row>
    <row r="4" spans="1:26" x14ac:dyDescent="0.6">
      <c r="B4" t="s">
        <v>234</v>
      </c>
      <c r="C4" s="155" t="s">
        <v>10</v>
      </c>
      <c r="D4" s="155"/>
      <c r="E4" s="155"/>
      <c r="F4" s="155"/>
      <c r="G4" s="155"/>
      <c r="H4" s="155"/>
      <c r="I4" s="155"/>
      <c r="J4" s="155"/>
      <c r="K4" s="155"/>
      <c r="L4" s="156" t="s">
        <v>237</v>
      </c>
      <c r="M4" s="157"/>
      <c r="O4" t="s">
        <v>232</v>
      </c>
      <c r="P4" s="155" t="s">
        <v>10</v>
      </c>
      <c r="Q4" s="155"/>
      <c r="R4" s="155"/>
      <c r="S4" s="155"/>
      <c r="T4" s="155"/>
      <c r="U4" s="155"/>
      <c r="V4" s="155"/>
      <c r="W4" s="155"/>
      <c r="X4" s="155"/>
      <c r="Y4" s="156" t="s">
        <v>237</v>
      </c>
      <c r="Z4" s="157"/>
    </row>
    <row r="5" spans="1:26" x14ac:dyDescent="0.6"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104" t="s">
        <v>238</v>
      </c>
      <c r="M5" s="113" t="s">
        <v>236</v>
      </c>
      <c r="P5" s="58" t="s">
        <v>0</v>
      </c>
      <c r="Q5" s="58" t="s">
        <v>1</v>
      </c>
      <c r="R5" s="58" t="s">
        <v>2</v>
      </c>
      <c r="S5" s="58" t="s">
        <v>3</v>
      </c>
      <c r="T5" s="58" t="s">
        <v>4</v>
      </c>
      <c r="U5" s="58" t="s">
        <v>5</v>
      </c>
      <c r="V5" s="58" t="s">
        <v>6</v>
      </c>
      <c r="W5" s="58" t="s">
        <v>7</v>
      </c>
      <c r="X5" s="58" t="s">
        <v>8</v>
      </c>
      <c r="Y5" s="104" t="s">
        <v>238</v>
      </c>
      <c r="Z5" s="113" t="s">
        <v>236</v>
      </c>
    </row>
    <row r="6" spans="1:26" x14ac:dyDescent="0.6">
      <c r="B6" s="3" t="s">
        <v>9</v>
      </c>
      <c r="C6" s="91">
        <v>35.674213000000002</v>
      </c>
      <c r="D6" s="91">
        <v>39.186616999999998</v>
      </c>
      <c r="E6" s="91">
        <v>39.115172000000001</v>
      </c>
      <c r="F6" s="91">
        <v>37.483753</v>
      </c>
      <c r="G6" s="91">
        <v>33.276392000000001</v>
      </c>
      <c r="H6" s="91">
        <v>32.833784999999999</v>
      </c>
      <c r="I6" s="91">
        <v>31.797263999999998</v>
      </c>
      <c r="J6" s="91">
        <v>32.698428999999997</v>
      </c>
      <c r="K6" s="91">
        <v>32.968443000000001</v>
      </c>
      <c r="L6" s="83">
        <v>-7.5846662686013561E-2</v>
      </c>
      <c r="M6" s="136">
        <f t="shared" ref="M6:M12" si="0">K6-C6</f>
        <v>-2.7057700000000011</v>
      </c>
      <c r="O6" s="36" t="s">
        <v>268</v>
      </c>
      <c r="P6" s="5">
        <v>69600461</v>
      </c>
      <c r="Q6" s="5">
        <v>74728948</v>
      </c>
      <c r="R6" s="5">
        <v>75341806</v>
      </c>
      <c r="S6" s="5">
        <v>73521090</v>
      </c>
      <c r="T6" s="5">
        <v>69185116</v>
      </c>
      <c r="U6" s="5">
        <v>66578324</v>
      </c>
      <c r="V6" s="5">
        <v>66876580</v>
      </c>
      <c r="W6" s="5">
        <v>68564598</v>
      </c>
      <c r="X6" s="5">
        <v>70810772</v>
      </c>
      <c r="Y6" s="83">
        <f>Z6/P6</f>
        <v>1.7389410682207982E-2</v>
      </c>
      <c r="Z6" s="5">
        <f t="shared" ref="Z6" si="1">X6-P6</f>
        <v>1210311</v>
      </c>
    </row>
    <row r="7" spans="1:26" x14ac:dyDescent="0.6">
      <c r="B7" s="3" t="s">
        <v>106</v>
      </c>
      <c r="C7" s="91">
        <v>12.072854</v>
      </c>
      <c r="D7" s="91">
        <v>12.599605</v>
      </c>
      <c r="E7" s="91">
        <v>12.900370000000001</v>
      </c>
      <c r="F7" s="91">
        <v>12.670014</v>
      </c>
      <c r="G7" s="91">
        <v>12.497061</v>
      </c>
      <c r="H7" s="91">
        <v>11.364257</v>
      </c>
      <c r="I7" s="91">
        <v>12.455441</v>
      </c>
      <c r="J7" s="91">
        <v>13.00408</v>
      </c>
      <c r="K7" s="91">
        <v>14.776788</v>
      </c>
      <c r="L7" s="83">
        <v>0.22396808575669017</v>
      </c>
      <c r="M7" s="136">
        <f t="shared" si="0"/>
        <v>2.7039340000000003</v>
      </c>
    </row>
    <row r="8" spans="1:26" x14ac:dyDescent="0.6">
      <c r="B8" s="3" t="s">
        <v>11</v>
      </c>
      <c r="C8" s="91">
        <v>18.725695000000002</v>
      </c>
      <c r="D8" s="91">
        <v>19.311957</v>
      </c>
      <c r="E8" s="91">
        <v>19.478081</v>
      </c>
      <c r="F8" s="91">
        <v>19.437836999999998</v>
      </c>
      <c r="G8" s="91">
        <v>19.372019000000002</v>
      </c>
      <c r="H8" s="91">
        <v>18.142368999999999</v>
      </c>
      <c r="I8" s="91">
        <v>18.123877</v>
      </c>
      <c r="J8" s="91">
        <v>18.105015000000002</v>
      </c>
      <c r="K8" s="91">
        <v>18.261551000000001</v>
      </c>
      <c r="L8" s="83">
        <v>-2.4786476550002549E-2</v>
      </c>
      <c r="M8" s="136">
        <f>K8-C8</f>
        <v>-0.464144000000001</v>
      </c>
    </row>
    <row r="9" spans="1:26" x14ac:dyDescent="0.6">
      <c r="B9" s="3" t="s">
        <v>12</v>
      </c>
      <c r="C9" s="91">
        <v>3.1276989999999998</v>
      </c>
      <c r="D9" s="91">
        <v>3.6307689999999999</v>
      </c>
      <c r="E9" s="91">
        <v>3.8481830000000001</v>
      </c>
      <c r="F9" s="91">
        <v>3.9294859999999998</v>
      </c>
      <c r="G9" s="91">
        <v>4.039644</v>
      </c>
      <c r="H9" s="91">
        <v>4.2379129999999998</v>
      </c>
      <c r="I9" s="91">
        <v>4.4999979999999997</v>
      </c>
      <c r="J9" s="91">
        <v>4.7570740000000002</v>
      </c>
      <c r="K9" s="91">
        <v>4.8039899999999998</v>
      </c>
      <c r="L9" s="83">
        <v>0.53595023050491752</v>
      </c>
      <c r="M9" s="136">
        <f t="shared" si="0"/>
        <v>1.676291</v>
      </c>
    </row>
    <row r="10" spans="1:26" x14ac:dyDescent="0.6">
      <c r="B10" s="3" t="s">
        <v>13</v>
      </c>
      <c r="C10" s="91">
        <v>69.600460999999996</v>
      </c>
      <c r="D10" s="91">
        <v>74.728948000000003</v>
      </c>
      <c r="E10" s="91">
        <v>75.341806000000005</v>
      </c>
      <c r="F10" s="91">
        <v>73.521090000000001</v>
      </c>
      <c r="G10" s="91">
        <v>69.185115999999994</v>
      </c>
      <c r="H10" s="91">
        <v>66.578323999999995</v>
      </c>
      <c r="I10" s="91">
        <v>66.876580000000004</v>
      </c>
      <c r="J10" s="91">
        <v>68.564598000000004</v>
      </c>
      <c r="K10" s="91">
        <v>70.810772</v>
      </c>
      <c r="L10" s="83">
        <v>1.7389410682207982E-2</v>
      </c>
      <c r="M10" s="136">
        <f t="shared" si="0"/>
        <v>1.2103110000000044</v>
      </c>
    </row>
    <row r="11" spans="1:26" x14ac:dyDescent="0.6">
      <c r="B11" s="3" t="s">
        <v>14</v>
      </c>
      <c r="C11" s="91">
        <v>33.926248000000001</v>
      </c>
      <c r="D11" s="91">
        <v>35.542330999999997</v>
      </c>
      <c r="E11" s="91">
        <v>36.226633999999997</v>
      </c>
      <c r="F11" s="91">
        <v>36.037337000000001</v>
      </c>
      <c r="G11" s="91">
        <v>35.908723999999999</v>
      </c>
      <c r="H11" s="91">
        <v>33.744539000000003</v>
      </c>
      <c r="I11" s="91">
        <v>35.079315999999999</v>
      </c>
      <c r="J11" s="91">
        <v>35.866168999999999</v>
      </c>
      <c r="K11" s="91">
        <v>37.842328999999999</v>
      </c>
      <c r="L11" s="83">
        <v>0.1154292393311515</v>
      </c>
      <c r="M11" s="136">
        <f t="shared" si="0"/>
        <v>3.9160809999999984</v>
      </c>
    </row>
    <row r="12" spans="1:26" x14ac:dyDescent="0.6">
      <c r="B12" s="3" t="s">
        <v>15</v>
      </c>
      <c r="C12" s="91">
        <v>54.399908000000003</v>
      </c>
      <c r="D12" s="91">
        <v>58.498573999999998</v>
      </c>
      <c r="E12" s="91">
        <v>58.593252999999997</v>
      </c>
      <c r="F12" s="91">
        <v>56.921590000000002</v>
      </c>
      <c r="G12" s="91">
        <v>52.648411000000003</v>
      </c>
      <c r="H12" s="91">
        <v>50.976154000000001</v>
      </c>
      <c r="I12" s="91">
        <v>49.921140999999999</v>
      </c>
      <c r="J12" s="91">
        <v>50.803443999999999</v>
      </c>
      <c r="K12" s="91">
        <v>51.229993999999998</v>
      </c>
      <c r="L12" s="83">
        <v>-5.8270576487004351E-2</v>
      </c>
      <c r="M12" s="136">
        <f t="shared" si="0"/>
        <v>-3.1699140000000057</v>
      </c>
    </row>
    <row r="13" spans="1:26" x14ac:dyDescent="0.6">
      <c r="L13" s="86"/>
    </row>
    <row r="14" spans="1:26" x14ac:dyDescent="0.6">
      <c r="L14" s="86"/>
    </row>
    <row r="47" spans="2:13" x14ac:dyDescent="0.6">
      <c r="B47" t="s">
        <v>232</v>
      </c>
      <c r="C47" s="155" t="s">
        <v>10</v>
      </c>
      <c r="D47" s="155"/>
      <c r="E47" s="155"/>
      <c r="F47" s="155"/>
      <c r="G47" s="155"/>
      <c r="H47" s="155"/>
      <c r="I47" s="155"/>
      <c r="J47" s="155"/>
      <c r="K47" s="155"/>
      <c r="L47" s="156" t="s">
        <v>237</v>
      </c>
      <c r="M47" s="157"/>
    </row>
    <row r="48" spans="2:13" x14ac:dyDescent="0.6">
      <c r="C48" s="4" t="s">
        <v>0</v>
      </c>
      <c r="D48" s="4" t="s">
        <v>1</v>
      </c>
      <c r="E48" s="4" t="s">
        <v>2</v>
      </c>
      <c r="F48" s="4" t="s">
        <v>3</v>
      </c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113" t="s">
        <v>236</v>
      </c>
      <c r="M48" s="145" t="s">
        <v>238</v>
      </c>
    </row>
    <row r="49" spans="2:14" x14ac:dyDescent="0.6">
      <c r="B49" s="3" t="s">
        <v>9</v>
      </c>
      <c r="C49" s="5">
        <v>35674213</v>
      </c>
      <c r="D49" s="5">
        <v>39186617</v>
      </c>
      <c r="E49" s="5">
        <v>39115172</v>
      </c>
      <c r="F49" s="5">
        <v>37483753</v>
      </c>
      <c r="G49" s="5">
        <v>33276392</v>
      </c>
      <c r="H49" s="5">
        <v>32833785</v>
      </c>
      <c r="I49" s="5">
        <v>31797264</v>
      </c>
      <c r="J49" s="5">
        <v>32698429</v>
      </c>
      <c r="K49" s="5">
        <v>32968443</v>
      </c>
      <c r="L49" s="136">
        <f t="shared" ref="L49:L50" si="2">K49-C49</f>
        <v>-2705770</v>
      </c>
      <c r="M49" s="83">
        <f>L49/C49</f>
        <v>-7.5846662686013561E-2</v>
      </c>
      <c r="N49" s="150">
        <f>((K49+K50)-(C49+C50))/(C49+C50)</f>
        <v>-5.8270576487004351E-2</v>
      </c>
    </row>
    <row r="50" spans="2:14" x14ac:dyDescent="0.6">
      <c r="B50" s="3" t="s">
        <v>11</v>
      </c>
      <c r="C50" s="5">
        <v>18725695</v>
      </c>
      <c r="D50" s="5">
        <v>19311957</v>
      </c>
      <c r="E50" s="5">
        <v>19478081</v>
      </c>
      <c r="F50" s="5">
        <v>19437837</v>
      </c>
      <c r="G50" s="5">
        <v>19372019</v>
      </c>
      <c r="H50" s="5">
        <v>18142369</v>
      </c>
      <c r="I50" s="5">
        <v>18123877</v>
      </c>
      <c r="J50" s="5">
        <v>18105015</v>
      </c>
      <c r="K50" s="5">
        <v>18261551</v>
      </c>
      <c r="L50" s="136">
        <f t="shared" si="2"/>
        <v>-464144</v>
      </c>
      <c r="M50" s="83">
        <f t="shared" ref="M50:M51" si="3">L50/C50</f>
        <v>-2.4786476550002549E-2</v>
      </c>
    </row>
    <row r="51" spans="2:14" x14ac:dyDescent="0.6">
      <c r="B51" s="3" t="s">
        <v>16</v>
      </c>
      <c r="C51" s="5">
        <v>15200553</v>
      </c>
      <c r="D51" s="5">
        <v>16230374</v>
      </c>
      <c r="E51" s="5">
        <v>16748553</v>
      </c>
      <c r="F51" s="5">
        <v>16599500</v>
      </c>
      <c r="G51" s="5">
        <v>16536705</v>
      </c>
      <c r="H51" s="5">
        <v>15602170</v>
      </c>
      <c r="I51" s="5">
        <v>16955439</v>
      </c>
      <c r="J51" s="5">
        <v>17761154</v>
      </c>
      <c r="K51" s="5">
        <v>19580778</v>
      </c>
      <c r="L51" s="136">
        <f>K51-C51</f>
        <v>4380225</v>
      </c>
      <c r="M51" s="83">
        <f t="shared" si="3"/>
        <v>0.28816221357209831</v>
      </c>
    </row>
  </sheetData>
  <mergeCells count="6">
    <mergeCell ref="C4:K4"/>
    <mergeCell ref="C47:K47"/>
    <mergeCell ref="P4:X4"/>
    <mergeCell ref="L4:M4"/>
    <mergeCell ref="Y4:Z4"/>
    <mergeCell ref="L47:M47"/>
  </mergeCells>
  <conditionalFormatting sqref="L6:M12">
    <cfRule type="cellIs" dxfId="91" priority="7" operator="lessThan">
      <formula>0</formula>
    </cfRule>
    <cfRule type="cellIs" dxfId="90" priority="8" operator="greaterThan">
      <formula>0</formula>
    </cfRule>
  </conditionalFormatting>
  <conditionalFormatting sqref="Y6:Z6">
    <cfRule type="cellIs" dxfId="89" priority="5" operator="lessThan">
      <formula>0</formula>
    </cfRule>
    <cfRule type="cellIs" dxfId="88" priority="6" operator="greaterThan">
      <formula>0</formula>
    </cfRule>
  </conditionalFormatting>
  <conditionalFormatting sqref="M49:M51">
    <cfRule type="cellIs" dxfId="87" priority="3" operator="lessThan">
      <formula>0</formula>
    </cfRule>
    <cfRule type="cellIs" dxfId="86" priority="4" operator="greaterThan">
      <formula>0</formula>
    </cfRule>
  </conditionalFormatting>
  <conditionalFormatting sqref="L49:L51">
    <cfRule type="cellIs" dxfId="85" priority="1" operator="lessThan">
      <formula>0</formula>
    </cfRule>
    <cfRule type="cellIs" dxfId="84" priority="2" operator="greaterThan">
      <formula>0</formula>
    </cfRule>
  </conditionalFormatting>
  <hyperlinks>
    <hyperlink ref="B1" location="Index!A1" display="Back to Index" xr:uid="{6436D74A-96C0-DD4D-8F31-0AC448A63FF5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CF59E-B405-FB4E-89F2-01C5C5B74637}">
  <dimension ref="A1:AA52"/>
  <sheetViews>
    <sheetView workbookViewId="0"/>
  </sheetViews>
  <sheetFormatPr defaultColWidth="10.796875" defaultRowHeight="15.6" x14ac:dyDescent="0.6"/>
  <cols>
    <col min="1" max="1" width="22" customWidth="1"/>
    <col min="2" max="2" width="34.34765625" bestFit="1" customWidth="1"/>
    <col min="3" max="11" width="11.5" bestFit="1" customWidth="1"/>
    <col min="12" max="12" width="13.6484375" customWidth="1"/>
    <col min="13" max="13" width="17" customWidth="1"/>
    <col min="16" max="16" width="29" bestFit="1" customWidth="1"/>
  </cols>
  <sheetData>
    <row r="1" spans="1:27" ht="71.05" customHeight="1" x14ac:dyDescent="0.6">
      <c r="A1" s="57" t="s">
        <v>257</v>
      </c>
      <c r="B1" s="56" t="s">
        <v>112</v>
      </c>
    </row>
    <row r="3" spans="1:27" ht="16" customHeight="1" x14ac:dyDescent="0.6">
      <c r="L3" s="156" t="s">
        <v>237</v>
      </c>
      <c r="M3" s="157"/>
    </row>
    <row r="4" spans="1:27" x14ac:dyDescent="0.6">
      <c r="B4" t="s">
        <v>17</v>
      </c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104" t="s">
        <v>238</v>
      </c>
      <c r="M4" s="113" t="s">
        <v>236</v>
      </c>
      <c r="Q4" s="155" t="s">
        <v>10</v>
      </c>
      <c r="R4" s="155"/>
      <c r="S4" s="155"/>
      <c r="T4" s="155"/>
      <c r="U4" s="155"/>
      <c r="V4" s="155"/>
      <c r="W4" s="155"/>
      <c r="X4" s="155"/>
      <c r="Y4" s="155"/>
      <c r="Z4" s="156" t="s">
        <v>237</v>
      </c>
      <c r="AA4" s="157"/>
    </row>
    <row r="5" spans="1:27" x14ac:dyDescent="0.6">
      <c r="B5" s="3" t="s">
        <v>9</v>
      </c>
      <c r="C5" s="5">
        <v>72154</v>
      </c>
      <c r="D5" s="5">
        <v>73812</v>
      </c>
      <c r="E5" s="5">
        <v>71795</v>
      </c>
      <c r="F5" s="5">
        <v>65627</v>
      </c>
      <c r="G5" s="5">
        <v>65057</v>
      </c>
      <c r="H5" s="5">
        <v>64455</v>
      </c>
      <c r="I5" s="5">
        <v>65849</v>
      </c>
      <c r="J5" s="5">
        <v>66472</v>
      </c>
      <c r="K5" s="5">
        <v>64539</v>
      </c>
      <c r="L5" s="87">
        <f>(K5-C5)/C5</f>
        <v>-0.10553815450286887</v>
      </c>
      <c r="M5" s="5">
        <f t="shared" ref="M5:M9" si="0">K5-C5</f>
        <v>-7615</v>
      </c>
      <c r="Q5" s="58" t="s">
        <v>0</v>
      </c>
      <c r="R5" s="58" t="s">
        <v>1</v>
      </c>
      <c r="S5" s="58" t="s">
        <v>2</v>
      </c>
      <c r="T5" s="58" t="s">
        <v>3</v>
      </c>
      <c r="U5" s="58" t="s">
        <v>4</v>
      </c>
      <c r="V5" s="58" t="s">
        <v>5</v>
      </c>
      <c r="W5" s="58" t="s">
        <v>6</v>
      </c>
      <c r="X5" s="58" t="s">
        <v>7</v>
      </c>
      <c r="Y5" s="58" t="s">
        <v>8</v>
      </c>
      <c r="Z5" s="104" t="s">
        <v>238</v>
      </c>
      <c r="AA5" s="113" t="s">
        <v>236</v>
      </c>
    </row>
    <row r="6" spans="1:27" x14ac:dyDescent="0.6">
      <c r="B6" s="3" t="s">
        <v>106</v>
      </c>
      <c r="C6" s="5">
        <v>47467</v>
      </c>
      <c r="D6" s="5">
        <v>48313</v>
      </c>
      <c r="E6" s="5">
        <v>48150</v>
      </c>
      <c r="F6" s="5">
        <v>48873</v>
      </c>
      <c r="G6" s="5">
        <v>50556</v>
      </c>
      <c r="H6" s="5">
        <v>49229</v>
      </c>
      <c r="I6" s="5">
        <v>52280</v>
      </c>
      <c r="J6" s="5">
        <v>54190</v>
      </c>
      <c r="K6" s="5">
        <v>54029</v>
      </c>
      <c r="L6" s="87">
        <f t="shared" ref="L6:L11" si="1">(K6-C6)/C6</f>
        <v>0.13824341121199993</v>
      </c>
      <c r="M6" s="5">
        <f t="shared" si="0"/>
        <v>6562</v>
      </c>
      <c r="P6" s="36" t="s">
        <v>205</v>
      </c>
      <c r="Q6" s="5">
        <v>227855</v>
      </c>
      <c r="R6" s="5">
        <v>238120</v>
      </c>
      <c r="S6" s="5">
        <v>237987</v>
      </c>
      <c r="T6" s="5">
        <v>234612</v>
      </c>
      <c r="U6" s="5">
        <v>238450</v>
      </c>
      <c r="V6" s="5">
        <v>235612</v>
      </c>
      <c r="W6" s="5">
        <v>242963</v>
      </c>
      <c r="X6" s="5">
        <v>248665</v>
      </c>
      <c r="Y6" s="5">
        <v>245770</v>
      </c>
      <c r="Z6" s="87">
        <f>(Y6-Q6)/Q6</f>
        <v>7.8624563867371794E-2</v>
      </c>
      <c r="AA6" s="5">
        <f t="shared" ref="AA6" si="2">Y6-Q6</f>
        <v>17915</v>
      </c>
    </row>
    <row r="7" spans="1:27" x14ac:dyDescent="0.6">
      <c r="B7" s="3" t="s">
        <v>11</v>
      </c>
      <c r="C7" s="5">
        <v>84717</v>
      </c>
      <c r="D7" s="5">
        <v>90878</v>
      </c>
      <c r="E7" s="5">
        <v>92408</v>
      </c>
      <c r="F7" s="5">
        <v>94932</v>
      </c>
      <c r="G7" s="5">
        <v>95763</v>
      </c>
      <c r="H7" s="5">
        <v>94873</v>
      </c>
      <c r="I7" s="5">
        <v>96463</v>
      </c>
      <c r="J7" s="5">
        <v>98695</v>
      </c>
      <c r="K7" s="5">
        <v>98956</v>
      </c>
      <c r="L7" s="87">
        <f t="shared" si="1"/>
        <v>0.16807724541709457</v>
      </c>
      <c r="M7" s="5">
        <f t="shared" si="0"/>
        <v>14239</v>
      </c>
    </row>
    <row r="8" spans="1:27" x14ac:dyDescent="0.6">
      <c r="B8" s="3" t="s">
        <v>12</v>
      </c>
      <c r="C8" s="5">
        <v>23517</v>
      </c>
      <c r="D8" s="5">
        <v>25117</v>
      </c>
      <c r="E8" s="5">
        <v>25634</v>
      </c>
      <c r="F8" s="5">
        <v>25180</v>
      </c>
      <c r="G8" s="5">
        <v>27074</v>
      </c>
      <c r="H8" s="5">
        <v>27055</v>
      </c>
      <c r="I8" s="5">
        <v>28371</v>
      </c>
      <c r="J8" s="5">
        <v>29308</v>
      </c>
      <c r="K8" s="5">
        <v>28246</v>
      </c>
      <c r="L8" s="87">
        <f t="shared" si="1"/>
        <v>0.20108857422290258</v>
      </c>
      <c r="M8" s="5">
        <f t="shared" si="0"/>
        <v>4729</v>
      </c>
    </row>
    <row r="9" spans="1:27" x14ac:dyDescent="0.6">
      <c r="B9" s="3" t="s">
        <v>13</v>
      </c>
      <c r="C9" s="5">
        <f>SUM(C5:C8)</f>
        <v>227855</v>
      </c>
      <c r="D9" s="5">
        <f t="shared" ref="D9:K9" si="3">SUM(D5:D8)</f>
        <v>238120</v>
      </c>
      <c r="E9" s="5">
        <f t="shared" si="3"/>
        <v>237987</v>
      </c>
      <c r="F9" s="5">
        <f t="shared" si="3"/>
        <v>234612</v>
      </c>
      <c r="G9" s="5">
        <f t="shared" si="3"/>
        <v>238450</v>
      </c>
      <c r="H9" s="5">
        <f t="shared" si="3"/>
        <v>235612</v>
      </c>
      <c r="I9" s="5">
        <f t="shared" si="3"/>
        <v>242963</v>
      </c>
      <c r="J9" s="5">
        <f t="shared" si="3"/>
        <v>248665</v>
      </c>
      <c r="K9" s="5">
        <f t="shared" si="3"/>
        <v>245770</v>
      </c>
      <c r="L9" s="87">
        <f t="shared" si="1"/>
        <v>7.8624563867371794E-2</v>
      </c>
      <c r="M9" s="5">
        <f t="shared" si="0"/>
        <v>17915</v>
      </c>
    </row>
    <row r="10" spans="1:27" x14ac:dyDescent="0.6">
      <c r="B10" s="3" t="s">
        <v>14</v>
      </c>
      <c r="C10" s="5">
        <f>SUM(C6:C8)</f>
        <v>155701</v>
      </c>
      <c r="D10" s="5">
        <f t="shared" ref="D10:K10" si="4">SUM(D6:D8)</f>
        <v>164308</v>
      </c>
      <c r="E10" s="5">
        <f t="shared" si="4"/>
        <v>166192</v>
      </c>
      <c r="F10" s="5">
        <f t="shared" si="4"/>
        <v>168985</v>
      </c>
      <c r="G10" s="5">
        <f t="shared" si="4"/>
        <v>173393</v>
      </c>
      <c r="H10" s="5">
        <f t="shared" si="4"/>
        <v>171157</v>
      </c>
      <c r="I10" s="5">
        <f t="shared" si="4"/>
        <v>177114</v>
      </c>
      <c r="J10" s="5">
        <f t="shared" si="4"/>
        <v>182193</v>
      </c>
      <c r="K10" s="5">
        <f t="shared" si="4"/>
        <v>181231</v>
      </c>
      <c r="L10" s="87">
        <f t="shared" si="1"/>
        <v>0.16396811838074257</v>
      </c>
      <c r="M10" s="5">
        <f>K10-C10</f>
        <v>25530</v>
      </c>
    </row>
    <row r="11" spans="1:27" x14ac:dyDescent="0.6">
      <c r="B11" s="3" t="s">
        <v>19</v>
      </c>
      <c r="C11" s="5">
        <v>29101654.140436489</v>
      </c>
      <c r="D11" s="5">
        <v>29324410.555294413</v>
      </c>
      <c r="E11" s="5">
        <v>29339671.598609705</v>
      </c>
      <c r="F11" s="5">
        <v>29906446.33041244</v>
      </c>
      <c r="G11" s="5">
        <v>30289847.267496314</v>
      </c>
      <c r="H11" s="5">
        <v>30941848.209642019</v>
      </c>
      <c r="I11" s="5">
        <v>31528271.567000333</v>
      </c>
      <c r="J11" s="5">
        <v>31825735.256535556</v>
      </c>
      <c r="K11" s="5">
        <v>32146515.745872471</v>
      </c>
      <c r="L11" s="87">
        <f t="shared" si="1"/>
        <v>0.10462847200170572</v>
      </c>
      <c r="M11" s="5">
        <f>K11-C11</f>
        <v>3044861.6054359823</v>
      </c>
    </row>
    <row r="12" spans="1:27" x14ac:dyDescent="0.6">
      <c r="B12" s="9" t="s">
        <v>20</v>
      </c>
      <c r="C12" s="11">
        <f>SUM(C5:C8)/C11</f>
        <v>7.8296236667659905E-3</v>
      </c>
      <c r="D12" s="11">
        <f t="shared" ref="D12:K12" si="5">SUM(D5:D8)/D11</f>
        <v>8.1201973199426618E-3</v>
      </c>
      <c r="E12" s="11">
        <f t="shared" si="5"/>
        <v>8.1114404842649052E-3</v>
      </c>
      <c r="F12" s="11">
        <f t="shared" si="5"/>
        <v>7.8448638600507534E-3</v>
      </c>
      <c r="G12" s="11">
        <f t="shared" si="5"/>
        <v>7.8722747557686754E-3</v>
      </c>
      <c r="H12" s="11">
        <f t="shared" si="5"/>
        <v>7.614671185885373E-3</v>
      </c>
      <c r="I12" s="11">
        <f t="shared" si="5"/>
        <v>7.7061947237951943E-3</v>
      </c>
      <c r="J12" s="11">
        <f t="shared" si="5"/>
        <v>7.8133308781589122E-3</v>
      </c>
      <c r="K12" s="11">
        <f t="shared" si="5"/>
        <v>7.6453075643681924E-3</v>
      </c>
    </row>
    <row r="13" spans="1:27" x14ac:dyDescent="0.6">
      <c r="D13" s="7"/>
      <c r="E13" s="7"/>
      <c r="F13" s="7"/>
      <c r="G13" s="7"/>
      <c r="H13" s="7"/>
      <c r="I13" s="7"/>
      <c r="J13" s="7"/>
      <c r="K13" s="7"/>
      <c r="L13" s="2"/>
    </row>
    <row r="14" spans="1:27" ht="13" customHeight="1" x14ac:dyDescent="0.6"/>
    <row r="15" spans="1:27" ht="13" customHeight="1" x14ac:dyDescent="0.6"/>
    <row r="16" spans="1:27" ht="13" customHeight="1" x14ac:dyDescent="0.6"/>
    <row r="17" ht="13" customHeight="1" x14ac:dyDescent="0.6"/>
    <row r="18" ht="13" customHeight="1" x14ac:dyDescent="0.6"/>
    <row r="19" ht="13" customHeight="1" x14ac:dyDescent="0.6"/>
    <row r="20" ht="13" customHeight="1" x14ac:dyDescent="0.6"/>
    <row r="21" ht="13" customHeight="1" x14ac:dyDescent="0.6"/>
    <row r="22" ht="13" customHeight="1" x14ac:dyDescent="0.6"/>
    <row r="23" ht="13" customHeight="1" x14ac:dyDescent="0.6"/>
    <row r="24" ht="13" customHeight="1" x14ac:dyDescent="0.6"/>
    <row r="48" spans="2:11" x14ac:dyDescent="0.6">
      <c r="B48" t="s">
        <v>17</v>
      </c>
      <c r="C48" s="155" t="s">
        <v>10</v>
      </c>
      <c r="D48" s="155"/>
      <c r="E48" s="155"/>
      <c r="F48" s="155"/>
      <c r="G48" s="155"/>
      <c r="H48" s="155"/>
      <c r="I48" s="155"/>
      <c r="J48" s="155"/>
      <c r="K48" s="155"/>
    </row>
    <row r="49" spans="2:11" x14ac:dyDescent="0.6">
      <c r="B49" s="6"/>
      <c r="C49" s="4" t="s">
        <v>0</v>
      </c>
      <c r="D49" s="4" t="s">
        <v>1</v>
      </c>
      <c r="E49" s="4" t="s">
        <v>2</v>
      </c>
      <c r="F49" s="4" t="s">
        <v>3</v>
      </c>
      <c r="G49" s="4" t="s">
        <v>4</v>
      </c>
      <c r="H49" s="4" t="s">
        <v>5</v>
      </c>
      <c r="I49" s="4" t="s">
        <v>6</v>
      </c>
      <c r="J49" s="4" t="s">
        <v>7</v>
      </c>
      <c r="K49" s="4" t="s">
        <v>8</v>
      </c>
    </row>
    <row r="50" spans="2:11" x14ac:dyDescent="0.6">
      <c r="B50" s="3" t="s">
        <v>9</v>
      </c>
      <c r="C50" s="5">
        <v>72154</v>
      </c>
      <c r="D50" s="5">
        <v>73812</v>
      </c>
      <c r="E50" s="5">
        <v>71795</v>
      </c>
      <c r="F50" s="5">
        <v>65627</v>
      </c>
      <c r="G50" s="5">
        <v>65057</v>
      </c>
      <c r="H50" s="5">
        <v>64455</v>
      </c>
      <c r="I50" s="5">
        <v>65849</v>
      </c>
      <c r="J50" s="5">
        <v>66472</v>
      </c>
      <c r="K50" s="5">
        <v>64539</v>
      </c>
    </row>
    <row r="51" spans="2:11" x14ac:dyDescent="0.6">
      <c r="B51" s="3" t="s">
        <v>11</v>
      </c>
      <c r="C51" s="5">
        <v>84717</v>
      </c>
      <c r="D51" s="5">
        <v>90878</v>
      </c>
      <c r="E51" s="5">
        <v>92408</v>
      </c>
      <c r="F51" s="5">
        <v>94932</v>
      </c>
      <c r="G51" s="5">
        <v>95763</v>
      </c>
      <c r="H51" s="5">
        <v>94873</v>
      </c>
      <c r="I51" s="5">
        <v>96463</v>
      </c>
      <c r="J51" s="5">
        <v>98695</v>
      </c>
      <c r="K51" s="5">
        <v>98956</v>
      </c>
    </row>
    <row r="52" spans="2:11" x14ac:dyDescent="0.6">
      <c r="B52" s="8" t="s">
        <v>16</v>
      </c>
      <c r="C52" s="5">
        <v>70984</v>
      </c>
      <c r="D52" s="5">
        <v>73430</v>
      </c>
      <c r="E52" s="5">
        <v>73784</v>
      </c>
      <c r="F52" s="5">
        <v>74053</v>
      </c>
      <c r="G52" s="5">
        <v>77630</v>
      </c>
      <c r="H52" s="5">
        <v>76284</v>
      </c>
      <c r="I52" s="5">
        <v>80651</v>
      </c>
      <c r="J52" s="5">
        <v>83498</v>
      </c>
      <c r="K52" s="5">
        <v>82275</v>
      </c>
    </row>
  </sheetData>
  <mergeCells count="4">
    <mergeCell ref="Z4:AA4"/>
    <mergeCell ref="C48:K48"/>
    <mergeCell ref="Q4:Y4"/>
    <mergeCell ref="L3:M3"/>
  </mergeCells>
  <conditionalFormatting sqref="L5:M11">
    <cfRule type="cellIs" dxfId="83" priority="3" operator="lessThan">
      <formula>0</formula>
    </cfRule>
    <cfRule type="cellIs" dxfId="82" priority="4" operator="greaterThan">
      <formula>0</formula>
    </cfRule>
  </conditionalFormatting>
  <conditionalFormatting sqref="Z6:AA6">
    <cfRule type="cellIs" dxfId="81" priority="1" operator="lessThan">
      <formula>0</formula>
    </cfRule>
    <cfRule type="cellIs" dxfId="80" priority="2" operator="greaterThan">
      <formula>0</formula>
    </cfRule>
  </conditionalFormatting>
  <hyperlinks>
    <hyperlink ref="B1" location="Index!A1" display="Back to Index" xr:uid="{D48FA9C2-B94C-AD49-9218-FB76A56C6DF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0968-BF21-0E4E-9D35-1AD6A6844216}">
  <dimension ref="A1:L59"/>
  <sheetViews>
    <sheetView workbookViewId="0"/>
  </sheetViews>
  <sheetFormatPr defaultColWidth="10.796875" defaultRowHeight="15.6" x14ac:dyDescent="0.6"/>
  <cols>
    <col min="1" max="1" width="25.6484375" customWidth="1"/>
    <col min="2" max="2" width="22.84765625" customWidth="1"/>
    <col min="3" max="11" width="10.84765625" customWidth="1"/>
  </cols>
  <sheetData>
    <row r="1" spans="1:11" ht="68.05" customHeight="1" x14ac:dyDescent="0.6">
      <c r="A1" s="57" t="s">
        <v>291</v>
      </c>
      <c r="B1" s="56" t="s">
        <v>112</v>
      </c>
    </row>
    <row r="2" spans="1:11" x14ac:dyDescent="0.6">
      <c r="B2" t="s">
        <v>292</v>
      </c>
    </row>
    <row r="3" spans="1:11" x14ac:dyDescent="0.6">
      <c r="C3" s="158" t="s">
        <v>10</v>
      </c>
      <c r="D3" s="158"/>
      <c r="E3" s="158"/>
      <c r="F3" s="158"/>
      <c r="G3" s="158"/>
      <c r="H3" s="158"/>
      <c r="I3" s="158"/>
      <c r="J3" s="158"/>
      <c r="K3" s="158"/>
    </row>
    <row r="4" spans="1:11" x14ac:dyDescent="0.6">
      <c r="B4" s="6"/>
      <c r="C4" s="105" t="s">
        <v>0</v>
      </c>
      <c r="D4" s="105" t="s">
        <v>1</v>
      </c>
      <c r="E4" s="105" t="s">
        <v>2</v>
      </c>
      <c r="F4" s="105" t="s">
        <v>3</v>
      </c>
      <c r="G4" s="105" t="s">
        <v>4</v>
      </c>
      <c r="H4" s="105" t="s">
        <v>5</v>
      </c>
      <c r="I4" s="105" t="s">
        <v>6</v>
      </c>
      <c r="J4" s="105" t="s">
        <v>7</v>
      </c>
      <c r="K4" s="105" t="s">
        <v>8</v>
      </c>
    </row>
    <row r="5" spans="1:11" x14ac:dyDescent="0.6">
      <c r="B5" s="36" t="s">
        <v>21</v>
      </c>
      <c r="C5" s="5">
        <v>227855</v>
      </c>
      <c r="D5" s="5">
        <v>238120</v>
      </c>
      <c r="E5" s="5">
        <v>237987</v>
      </c>
      <c r="F5" s="5">
        <v>234612</v>
      </c>
      <c r="G5" s="5">
        <v>238450</v>
      </c>
      <c r="H5" s="5">
        <v>235612</v>
      </c>
      <c r="I5" s="5">
        <v>242963</v>
      </c>
      <c r="J5" s="5">
        <v>248665</v>
      </c>
      <c r="K5" s="5">
        <v>245770</v>
      </c>
    </row>
    <row r="6" spans="1:11" x14ac:dyDescent="0.6">
      <c r="B6" s="36" t="s">
        <v>234</v>
      </c>
      <c r="C6" s="134">
        <v>69.600460999999996</v>
      </c>
      <c r="D6" s="134">
        <v>74.728948000000003</v>
      </c>
      <c r="E6" s="134">
        <v>75.341806000000005</v>
      </c>
      <c r="F6" s="134">
        <v>73.521090000000001</v>
      </c>
      <c r="G6" s="134">
        <v>69.185115999999994</v>
      </c>
      <c r="H6" s="134">
        <v>66.578323999999995</v>
      </c>
      <c r="I6" s="134">
        <v>66.876580000000004</v>
      </c>
      <c r="J6" s="134">
        <v>68.564598000000004</v>
      </c>
      <c r="K6" s="134">
        <v>70.810772</v>
      </c>
    </row>
    <row r="7" spans="1:11" x14ac:dyDescent="0.6">
      <c r="B7" s="36" t="s">
        <v>23</v>
      </c>
      <c r="C7" s="135">
        <v>5899</v>
      </c>
      <c r="D7" s="135">
        <v>6083</v>
      </c>
      <c r="E7" s="135">
        <v>6210</v>
      </c>
      <c r="F7" s="135">
        <v>6321</v>
      </c>
      <c r="G7" s="135">
        <v>6460</v>
      </c>
      <c r="H7" s="135">
        <v>6327</v>
      </c>
      <c r="I7" s="135">
        <v>6417</v>
      </c>
      <c r="J7" s="135">
        <v>6336</v>
      </c>
      <c r="K7" s="135">
        <v>6214</v>
      </c>
    </row>
    <row r="9" spans="1:11" x14ac:dyDescent="0.6">
      <c r="B9" t="s">
        <v>229</v>
      </c>
    </row>
    <row r="10" spans="1:11" x14ac:dyDescent="0.6">
      <c r="C10" s="158" t="s">
        <v>10</v>
      </c>
      <c r="D10" s="158"/>
      <c r="E10" s="158"/>
      <c r="F10" s="158"/>
      <c r="G10" s="158"/>
      <c r="H10" s="158"/>
      <c r="I10" s="158"/>
      <c r="J10" s="158"/>
      <c r="K10" s="158"/>
    </row>
    <row r="11" spans="1:11" x14ac:dyDescent="0.6">
      <c r="B11" s="6"/>
      <c r="C11" s="105" t="s">
        <v>0</v>
      </c>
      <c r="D11" s="105" t="s">
        <v>1</v>
      </c>
      <c r="E11" s="105" t="s">
        <v>2</v>
      </c>
      <c r="F11" s="105" t="s">
        <v>3</v>
      </c>
      <c r="G11" s="105" t="s">
        <v>4</v>
      </c>
      <c r="H11" s="105" t="s">
        <v>5</v>
      </c>
      <c r="I11" s="105" t="s">
        <v>6</v>
      </c>
      <c r="J11" s="105" t="s">
        <v>7</v>
      </c>
      <c r="K11" s="105" t="s">
        <v>8</v>
      </c>
    </row>
    <row r="12" spans="1:11" x14ac:dyDescent="0.6">
      <c r="B12" s="36" t="s">
        <v>21</v>
      </c>
      <c r="C12" s="26">
        <v>72154</v>
      </c>
      <c r="D12" s="26">
        <v>73812</v>
      </c>
      <c r="E12" s="26">
        <v>71795</v>
      </c>
      <c r="F12" s="26">
        <v>65627</v>
      </c>
      <c r="G12" s="26">
        <v>65057</v>
      </c>
      <c r="H12" s="26">
        <v>64455</v>
      </c>
      <c r="I12" s="26">
        <v>65849</v>
      </c>
      <c r="J12" s="26">
        <v>66472</v>
      </c>
      <c r="K12" s="26">
        <v>64539</v>
      </c>
    </row>
    <row r="13" spans="1:11" x14ac:dyDescent="0.6">
      <c r="B13" s="36" t="s">
        <v>234</v>
      </c>
      <c r="C13" s="107">
        <v>35.674213000000002</v>
      </c>
      <c r="D13" s="107">
        <v>39.186616999999998</v>
      </c>
      <c r="E13" s="107">
        <v>39.115172000000001</v>
      </c>
      <c r="F13" s="107">
        <v>37.483753</v>
      </c>
      <c r="G13" s="107">
        <v>33.276392000000001</v>
      </c>
      <c r="H13" s="107">
        <v>32.833784999999999</v>
      </c>
      <c r="I13" s="107">
        <v>31.797263999999998</v>
      </c>
      <c r="J13" s="107">
        <v>32.698428999999997</v>
      </c>
      <c r="K13" s="107">
        <v>32.968443000000001</v>
      </c>
    </row>
    <row r="14" spans="1:11" x14ac:dyDescent="0.6">
      <c r="B14" s="36" t="s">
        <v>23</v>
      </c>
      <c r="C14" s="26">
        <v>733</v>
      </c>
      <c r="D14" s="26">
        <v>748</v>
      </c>
      <c r="E14" s="26">
        <v>759</v>
      </c>
      <c r="F14" s="26">
        <v>781</v>
      </c>
      <c r="G14" s="26">
        <v>799</v>
      </c>
      <c r="H14" s="26">
        <v>780</v>
      </c>
      <c r="I14" s="26">
        <v>801</v>
      </c>
      <c r="J14" s="26">
        <v>810</v>
      </c>
      <c r="K14" s="26">
        <v>818</v>
      </c>
    </row>
    <row r="15" spans="1:11" x14ac:dyDescent="0.6">
      <c r="C15" s="86"/>
      <c r="D15" s="86"/>
      <c r="E15" s="86"/>
      <c r="F15" s="86"/>
      <c r="G15" s="86"/>
      <c r="H15" s="86"/>
      <c r="I15" s="86"/>
      <c r="J15" s="86"/>
      <c r="K15" s="86"/>
    </row>
    <row r="17" spans="2:11" x14ac:dyDescent="0.6">
      <c r="B17" t="s">
        <v>230</v>
      </c>
    </row>
    <row r="18" spans="2:11" x14ac:dyDescent="0.6">
      <c r="C18" s="158" t="s">
        <v>10</v>
      </c>
      <c r="D18" s="158"/>
      <c r="E18" s="158"/>
      <c r="F18" s="158"/>
      <c r="G18" s="158"/>
      <c r="H18" s="158"/>
      <c r="I18" s="158"/>
      <c r="J18" s="158"/>
      <c r="K18" s="158"/>
    </row>
    <row r="19" spans="2:11" x14ac:dyDescent="0.6">
      <c r="B19" s="6"/>
      <c r="C19" s="105" t="s">
        <v>0</v>
      </c>
      <c r="D19" s="105" t="s">
        <v>1</v>
      </c>
      <c r="E19" s="105" t="s">
        <v>2</v>
      </c>
      <c r="F19" s="105" t="s">
        <v>3</v>
      </c>
      <c r="G19" s="105" t="s">
        <v>4</v>
      </c>
      <c r="H19" s="105" t="s">
        <v>5</v>
      </c>
      <c r="I19" s="105" t="s">
        <v>6</v>
      </c>
      <c r="J19" s="105" t="s">
        <v>7</v>
      </c>
      <c r="K19" s="105" t="s">
        <v>8</v>
      </c>
    </row>
    <row r="20" spans="2:11" x14ac:dyDescent="0.6">
      <c r="B20" s="36" t="s">
        <v>21</v>
      </c>
      <c r="C20" s="37">
        <v>84717</v>
      </c>
      <c r="D20" s="37">
        <v>90878</v>
      </c>
      <c r="E20" s="37">
        <v>92408</v>
      </c>
      <c r="F20" s="37">
        <v>94932</v>
      </c>
      <c r="G20" s="37">
        <v>95763</v>
      </c>
      <c r="H20" s="37">
        <v>94873</v>
      </c>
      <c r="I20" s="37">
        <v>96463</v>
      </c>
      <c r="J20" s="37">
        <v>98695</v>
      </c>
      <c r="K20" s="37">
        <v>98956</v>
      </c>
    </row>
    <row r="21" spans="2:11" x14ac:dyDescent="0.6">
      <c r="B21" s="36" t="s">
        <v>234</v>
      </c>
      <c r="C21" s="106">
        <v>18.725695000000002</v>
      </c>
      <c r="D21" s="106">
        <v>19.311957</v>
      </c>
      <c r="E21" s="106">
        <v>19.478081</v>
      </c>
      <c r="F21" s="106">
        <v>19.437836999999998</v>
      </c>
      <c r="G21" s="106">
        <v>19.372019000000002</v>
      </c>
      <c r="H21" s="106">
        <v>18.142368999999999</v>
      </c>
      <c r="I21" s="106">
        <v>18.123877</v>
      </c>
      <c r="J21" s="106">
        <v>18.105015000000002</v>
      </c>
      <c r="K21" s="106">
        <v>18.261551000000001</v>
      </c>
    </row>
    <row r="22" spans="2:11" x14ac:dyDescent="0.6">
      <c r="B22" s="36" t="s">
        <v>23</v>
      </c>
      <c r="C22" s="37">
        <v>2933</v>
      </c>
      <c r="D22" s="37">
        <v>3002</v>
      </c>
      <c r="E22" s="37">
        <v>3032</v>
      </c>
      <c r="F22" s="37">
        <v>3043</v>
      </c>
      <c r="G22" s="37">
        <v>3093</v>
      </c>
      <c r="H22" s="37">
        <v>2969</v>
      </c>
      <c r="I22" s="37">
        <v>3004</v>
      </c>
      <c r="J22" s="37">
        <v>2939</v>
      </c>
      <c r="K22" s="37">
        <v>2866</v>
      </c>
    </row>
    <row r="23" spans="2:11" x14ac:dyDescent="0.6">
      <c r="C23" s="86"/>
      <c r="D23" s="86"/>
      <c r="E23" s="86"/>
      <c r="F23" s="86"/>
      <c r="G23" s="86"/>
      <c r="H23" s="86"/>
      <c r="I23" s="86"/>
      <c r="J23" s="86"/>
      <c r="K23" s="86"/>
    </row>
    <row r="25" spans="2:11" x14ac:dyDescent="0.6">
      <c r="B25" t="s">
        <v>231</v>
      </c>
    </row>
    <row r="26" spans="2:11" x14ac:dyDescent="0.6">
      <c r="C26" s="158" t="s">
        <v>10</v>
      </c>
      <c r="D26" s="158"/>
      <c r="E26" s="158"/>
      <c r="F26" s="158"/>
      <c r="G26" s="158"/>
      <c r="H26" s="158"/>
      <c r="I26" s="158"/>
      <c r="J26" s="158"/>
      <c r="K26" s="158"/>
    </row>
    <row r="27" spans="2:11" x14ac:dyDescent="0.6">
      <c r="B27" s="6"/>
      <c r="C27" s="105" t="s">
        <v>0</v>
      </c>
      <c r="D27" s="105" t="s">
        <v>1</v>
      </c>
      <c r="E27" s="105" t="s">
        <v>2</v>
      </c>
      <c r="F27" s="105" t="s">
        <v>3</v>
      </c>
      <c r="G27" s="105" t="s">
        <v>4</v>
      </c>
      <c r="H27" s="105" t="s">
        <v>5</v>
      </c>
      <c r="I27" s="105" t="s">
        <v>6</v>
      </c>
      <c r="J27" s="105" t="s">
        <v>7</v>
      </c>
      <c r="K27" s="105" t="s">
        <v>8</v>
      </c>
    </row>
    <row r="28" spans="2:11" x14ac:dyDescent="0.6">
      <c r="B28" s="36" t="s">
        <v>21</v>
      </c>
      <c r="C28" s="37">
        <v>47467</v>
      </c>
      <c r="D28" s="37">
        <v>48313</v>
      </c>
      <c r="E28" s="37">
        <v>48150</v>
      </c>
      <c r="F28" s="37">
        <v>48873</v>
      </c>
      <c r="G28" s="37">
        <v>50556</v>
      </c>
      <c r="H28" s="37">
        <v>49229</v>
      </c>
      <c r="I28" s="37">
        <v>52280</v>
      </c>
      <c r="J28" s="37">
        <v>54190</v>
      </c>
      <c r="K28" s="37">
        <v>54029</v>
      </c>
    </row>
    <row r="29" spans="2:11" x14ac:dyDescent="0.6">
      <c r="B29" s="36" t="s">
        <v>234</v>
      </c>
      <c r="C29" s="93">
        <v>12.072854</v>
      </c>
      <c r="D29" s="93">
        <v>12.599605</v>
      </c>
      <c r="E29" s="93">
        <v>12.900370000000001</v>
      </c>
      <c r="F29" s="93">
        <v>12.670014</v>
      </c>
      <c r="G29" s="93">
        <v>12.497061</v>
      </c>
      <c r="H29" s="93">
        <v>11.364257</v>
      </c>
      <c r="I29" s="93">
        <v>12.455441</v>
      </c>
      <c r="J29" s="93">
        <v>13.00408</v>
      </c>
      <c r="K29" s="93">
        <v>14.776788</v>
      </c>
    </row>
    <row r="30" spans="2:11" x14ac:dyDescent="0.6">
      <c r="B30" s="36" t="s">
        <v>23</v>
      </c>
      <c r="C30" s="37">
        <v>1238</v>
      </c>
      <c r="D30" s="37">
        <v>1302</v>
      </c>
      <c r="E30" s="37">
        <v>1370</v>
      </c>
      <c r="F30" s="37">
        <v>1427</v>
      </c>
      <c r="G30" s="37">
        <v>1483</v>
      </c>
      <c r="H30" s="37">
        <v>1483</v>
      </c>
      <c r="I30" s="37">
        <v>1513</v>
      </c>
      <c r="J30" s="37">
        <v>1509</v>
      </c>
      <c r="K30" s="37">
        <v>1488</v>
      </c>
    </row>
    <row r="31" spans="2:11" x14ac:dyDescent="0.6">
      <c r="C31" s="86"/>
      <c r="D31" s="86"/>
      <c r="E31" s="86"/>
      <c r="F31" s="86"/>
      <c r="G31" s="86"/>
      <c r="H31" s="86"/>
      <c r="I31" s="86"/>
      <c r="J31" s="86"/>
      <c r="K31" s="86"/>
    </row>
    <row r="33" spans="2:11" x14ac:dyDescent="0.6">
      <c r="B33" t="s">
        <v>233</v>
      </c>
    </row>
    <row r="34" spans="2:11" x14ac:dyDescent="0.6">
      <c r="C34" s="158" t="s">
        <v>10</v>
      </c>
      <c r="D34" s="158"/>
      <c r="E34" s="158"/>
      <c r="F34" s="158"/>
      <c r="G34" s="158"/>
      <c r="H34" s="158"/>
      <c r="I34" s="158"/>
      <c r="J34" s="158"/>
      <c r="K34" s="158"/>
    </row>
    <row r="35" spans="2:11" x14ac:dyDescent="0.6">
      <c r="B35" s="6"/>
      <c r="C35" s="105" t="s">
        <v>0</v>
      </c>
      <c r="D35" s="105" t="s">
        <v>1</v>
      </c>
      <c r="E35" s="105" t="s">
        <v>2</v>
      </c>
      <c r="F35" s="105" t="s">
        <v>3</v>
      </c>
      <c r="G35" s="105" t="s">
        <v>4</v>
      </c>
      <c r="H35" s="105" t="s">
        <v>5</v>
      </c>
      <c r="I35" s="105" t="s">
        <v>6</v>
      </c>
      <c r="J35" s="105" t="s">
        <v>7</v>
      </c>
      <c r="K35" s="105" t="s">
        <v>8</v>
      </c>
    </row>
    <row r="36" spans="2:11" x14ac:dyDescent="0.6">
      <c r="B36" s="36" t="s">
        <v>21</v>
      </c>
      <c r="C36" s="37">
        <v>23517</v>
      </c>
      <c r="D36" s="37">
        <v>25117</v>
      </c>
      <c r="E36" s="37">
        <v>25634</v>
      </c>
      <c r="F36" s="37">
        <v>25180</v>
      </c>
      <c r="G36" s="37">
        <v>27074</v>
      </c>
      <c r="H36" s="37">
        <v>27055</v>
      </c>
      <c r="I36" s="37">
        <v>28371</v>
      </c>
      <c r="J36" s="37">
        <v>29308</v>
      </c>
      <c r="K36" s="37">
        <v>28246</v>
      </c>
    </row>
    <row r="37" spans="2:11" x14ac:dyDescent="0.6">
      <c r="B37" s="36" t="s">
        <v>234</v>
      </c>
      <c r="C37" s="93">
        <v>3.1276989999999998</v>
      </c>
      <c r="D37" s="93">
        <v>3.6307689999999999</v>
      </c>
      <c r="E37" s="93">
        <v>3.8481830000000001</v>
      </c>
      <c r="F37" s="93">
        <v>3.9294859999999998</v>
      </c>
      <c r="G37" s="93">
        <v>4.039644</v>
      </c>
      <c r="H37" s="93">
        <v>4.2379129999999998</v>
      </c>
      <c r="I37" s="93">
        <v>4.4999979999999997</v>
      </c>
      <c r="J37" s="93">
        <v>4.7570740000000002</v>
      </c>
      <c r="K37" s="93">
        <v>4.8039899999999998</v>
      </c>
    </row>
    <row r="38" spans="2:11" x14ac:dyDescent="0.6">
      <c r="B38" s="36" t="s">
        <v>23</v>
      </c>
      <c r="C38" s="37">
        <v>995</v>
      </c>
      <c r="D38" s="37">
        <v>1031</v>
      </c>
      <c r="E38" s="37">
        <v>1049</v>
      </c>
      <c r="F38" s="37">
        <v>1070</v>
      </c>
      <c r="G38" s="37">
        <v>1085</v>
      </c>
      <c r="H38" s="37">
        <v>1095</v>
      </c>
      <c r="I38" s="37">
        <v>1099</v>
      </c>
      <c r="J38" s="37">
        <v>1078</v>
      </c>
      <c r="K38" s="37">
        <v>1042</v>
      </c>
    </row>
    <row r="39" spans="2:11" x14ac:dyDescent="0.6">
      <c r="C39" s="86"/>
      <c r="D39" s="86"/>
      <c r="E39" s="86"/>
      <c r="F39" s="86"/>
      <c r="G39" s="86"/>
      <c r="H39" s="86"/>
      <c r="I39" s="86"/>
      <c r="J39" s="86"/>
      <c r="K39" s="86"/>
    </row>
    <row r="40" spans="2:11" x14ac:dyDescent="0.6">
      <c r="C40" s="86"/>
      <c r="D40" s="86"/>
      <c r="E40" s="86"/>
      <c r="F40" s="86"/>
      <c r="G40" s="86"/>
      <c r="H40" s="86"/>
      <c r="I40" s="86"/>
      <c r="J40" s="86"/>
      <c r="K40" s="86"/>
    </row>
    <row r="41" spans="2:11" x14ac:dyDescent="0.6">
      <c r="B41" t="s">
        <v>235</v>
      </c>
    </row>
    <row r="42" spans="2:11" x14ac:dyDescent="0.6">
      <c r="C42" s="158" t="s">
        <v>10</v>
      </c>
      <c r="D42" s="158"/>
      <c r="E42" s="158"/>
      <c r="F42" s="158"/>
      <c r="G42" s="158"/>
      <c r="H42" s="158"/>
      <c r="I42" s="158"/>
      <c r="J42" s="158"/>
      <c r="K42" s="158"/>
    </row>
    <row r="43" spans="2:11" x14ac:dyDescent="0.6">
      <c r="B43" s="6"/>
      <c r="C43" s="105" t="s">
        <v>0</v>
      </c>
      <c r="D43" s="105" t="s">
        <v>1</v>
      </c>
      <c r="E43" s="105" t="s">
        <v>2</v>
      </c>
      <c r="F43" s="105" t="s">
        <v>3</v>
      </c>
      <c r="G43" s="105" t="s">
        <v>4</v>
      </c>
      <c r="H43" s="105" t="s">
        <v>5</v>
      </c>
      <c r="I43" s="105" t="s">
        <v>6</v>
      </c>
      <c r="J43" s="105" t="s">
        <v>7</v>
      </c>
      <c r="K43" s="105" t="s">
        <v>8</v>
      </c>
    </row>
    <row r="44" spans="2:11" x14ac:dyDescent="0.6">
      <c r="B44" s="36" t="s">
        <v>21</v>
      </c>
      <c r="C44" s="37">
        <v>8315</v>
      </c>
      <c r="D44" s="37">
        <v>8691</v>
      </c>
      <c r="E44" s="37">
        <v>9169</v>
      </c>
      <c r="F44" s="37">
        <v>9442</v>
      </c>
      <c r="G44" s="37">
        <v>9641</v>
      </c>
      <c r="H44" s="37">
        <v>9504</v>
      </c>
      <c r="I44" s="37">
        <v>9316</v>
      </c>
      <c r="J44" s="37">
        <v>9573</v>
      </c>
      <c r="K44" s="37">
        <v>10504</v>
      </c>
    </row>
    <row r="45" spans="2:11" x14ac:dyDescent="0.6">
      <c r="B45" s="36" t="s">
        <v>232</v>
      </c>
      <c r="C45" s="93">
        <v>1.1483110000000001</v>
      </c>
      <c r="D45" s="93">
        <v>1.041444</v>
      </c>
      <c r="E45" s="93">
        <v>1.103064</v>
      </c>
      <c r="F45" s="93">
        <v>1.1065020000000001</v>
      </c>
      <c r="G45" s="93">
        <v>1.261082</v>
      </c>
      <c r="H45" s="93">
        <v>1.2687649999999999</v>
      </c>
      <c r="I45" s="93">
        <v>1.1382399999999999</v>
      </c>
      <c r="J45" s="93">
        <v>1.11697</v>
      </c>
      <c r="K45" s="93">
        <v>1.223149</v>
      </c>
    </row>
    <row r="46" spans="2:11" x14ac:dyDescent="0.6">
      <c r="B46" s="36" t="s">
        <v>23</v>
      </c>
      <c r="C46" s="37">
        <v>305</v>
      </c>
      <c r="D46" s="37">
        <v>335</v>
      </c>
      <c r="E46" s="37">
        <v>360</v>
      </c>
      <c r="F46" s="37">
        <v>397</v>
      </c>
      <c r="G46" s="37">
        <v>437</v>
      </c>
      <c r="H46" s="37">
        <v>451</v>
      </c>
      <c r="I46" s="37">
        <v>487</v>
      </c>
      <c r="J46" s="37">
        <v>489</v>
      </c>
      <c r="K46" s="37">
        <v>482</v>
      </c>
    </row>
    <row r="47" spans="2:11" x14ac:dyDescent="0.6">
      <c r="J47" s="86"/>
      <c r="K47" s="86"/>
    </row>
    <row r="49" spans="2:12" x14ac:dyDescent="0.6">
      <c r="C49" s="86"/>
      <c r="D49" s="158" t="s">
        <v>10</v>
      </c>
      <c r="E49" s="158"/>
      <c r="F49" s="158"/>
      <c r="G49" s="158"/>
      <c r="H49" s="158"/>
      <c r="I49" s="158"/>
      <c r="J49" s="158"/>
      <c r="K49" s="158"/>
      <c r="L49" s="158"/>
    </row>
    <row r="50" spans="2:12" x14ac:dyDescent="0.6">
      <c r="D50" s="105" t="s">
        <v>0</v>
      </c>
      <c r="E50" s="105" t="s">
        <v>1</v>
      </c>
      <c r="F50" s="105" t="s">
        <v>2</v>
      </c>
      <c r="G50" s="105" t="s">
        <v>3</v>
      </c>
      <c r="H50" s="105" t="s">
        <v>4</v>
      </c>
      <c r="I50" s="105" t="s">
        <v>5</v>
      </c>
      <c r="J50" s="105" t="s">
        <v>6</v>
      </c>
      <c r="K50" s="105" t="s">
        <v>7</v>
      </c>
      <c r="L50" s="105" t="s">
        <v>8</v>
      </c>
    </row>
    <row r="51" spans="2:12" ht="43.2" x14ac:dyDescent="0.6">
      <c r="B51" s="159" t="s">
        <v>21</v>
      </c>
      <c r="C51" s="108" t="s">
        <v>106</v>
      </c>
      <c r="D51" s="109">
        <v>47467</v>
      </c>
      <c r="E51" s="110">
        <v>48313</v>
      </c>
      <c r="F51" s="110">
        <v>48150</v>
      </c>
      <c r="G51" s="110">
        <v>48873</v>
      </c>
      <c r="H51" s="110">
        <v>50556</v>
      </c>
      <c r="I51" s="110">
        <v>49229</v>
      </c>
      <c r="J51" s="110">
        <v>52280</v>
      </c>
      <c r="K51" s="110">
        <v>54190</v>
      </c>
      <c r="L51" s="110">
        <v>54029</v>
      </c>
    </row>
    <row r="52" spans="2:12" ht="43.2" x14ac:dyDescent="0.6">
      <c r="B52" s="159"/>
      <c r="C52" s="108" t="s">
        <v>12</v>
      </c>
      <c r="D52" s="109">
        <v>23517</v>
      </c>
      <c r="E52" s="110">
        <v>25117</v>
      </c>
      <c r="F52" s="110">
        <v>25634</v>
      </c>
      <c r="G52" s="110">
        <v>25180</v>
      </c>
      <c r="H52" s="110">
        <v>27074</v>
      </c>
      <c r="I52" s="110">
        <v>27055</v>
      </c>
      <c r="J52" s="110">
        <v>28371</v>
      </c>
      <c r="K52" s="110">
        <v>29308</v>
      </c>
      <c r="L52" s="110">
        <v>28246</v>
      </c>
    </row>
    <row r="53" spans="2:12" x14ac:dyDescent="0.6">
      <c r="B53" s="159"/>
      <c r="C53" s="108" t="s">
        <v>100</v>
      </c>
      <c r="D53" s="109">
        <v>70984</v>
      </c>
      <c r="E53" s="110">
        <v>73430</v>
      </c>
      <c r="F53" s="110">
        <v>73784</v>
      </c>
      <c r="G53" s="110">
        <v>74053</v>
      </c>
      <c r="H53" s="110">
        <v>77630</v>
      </c>
      <c r="I53" s="110">
        <v>76284</v>
      </c>
      <c r="J53" s="110">
        <v>80651</v>
      </c>
      <c r="K53" s="110">
        <v>83498</v>
      </c>
      <c r="L53" s="110">
        <v>82275</v>
      </c>
    </row>
    <row r="54" spans="2:12" ht="43.2" x14ac:dyDescent="0.6">
      <c r="B54" s="159" t="s">
        <v>234</v>
      </c>
      <c r="C54" s="108" t="s">
        <v>106</v>
      </c>
      <c r="D54" s="111">
        <v>12.072854</v>
      </c>
      <c r="E54" s="111">
        <v>12.599605</v>
      </c>
      <c r="F54" s="111">
        <v>12.900370000000001</v>
      </c>
      <c r="G54" s="111">
        <v>12.670014</v>
      </c>
      <c r="H54" s="111">
        <v>12.497061</v>
      </c>
      <c r="I54" s="111">
        <v>11.364257</v>
      </c>
      <c r="J54" s="111">
        <v>12.455441</v>
      </c>
      <c r="K54" s="111">
        <v>13.00408</v>
      </c>
      <c r="L54" s="111">
        <v>14.776788</v>
      </c>
    </row>
    <row r="55" spans="2:12" ht="43.2" x14ac:dyDescent="0.6">
      <c r="B55" s="159"/>
      <c r="C55" s="108" t="s">
        <v>12</v>
      </c>
      <c r="D55" s="111">
        <v>3.1276989999999998</v>
      </c>
      <c r="E55" s="111">
        <v>3.6307689999999999</v>
      </c>
      <c r="F55" s="111">
        <v>3.8481830000000001</v>
      </c>
      <c r="G55" s="111">
        <v>3.9294859999999998</v>
      </c>
      <c r="H55" s="111">
        <v>4.039644</v>
      </c>
      <c r="I55" s="111">
        <v>4.2379129999999998</v>
      </c>
      <c r="J55" s="111">
        <v>4.4999979999999997</v>
      </c>
      <c r="K55" s="111">
        <v>4.7570740000000002</v>
      </c>
      <c r="L55" s="111">
        <v>4.8039899999999998</v>
      </c>
    </row>
    <row r="56" spans="2:12" x14ac:dyDescent="0.6">
      <c r="B56" s="159"/>
      <c r="C56" s="108" t="s">
        <v>100</v>
      </c>
      <c r="D56" s="111">
        <v>15.200552999999999</v>
      </c>
      <c r="E56" s="111">
        <v>16.230374000000001</v>
      </c>
      <c r="F56" s="111">
        <v>16.748553000000001</v>
      </c>
      <c r="G56" s="111">
        <v>16.599499999999999</v>
      </c>
      <c r="H56" s="111">
        <v>16.536705000000001</v>
      </c>
      <c r="I56" s="111">
        <v>15.602170000000001</v>
      </c>
      <c r="J56" s="111">
        <v>16.955438999999998</v>
      </c>
      <c r="K56" s="111">
        <v>17.761154000000001</v>
      </c>
      <c r="L56" s="111">
        <v>19.580777999999999</v>
      </c>
    </row>
    <row r="57" spans="2:12" ht="43.2" x14ac:dyDescent="0.6">
      <c r="B57" s="159" t="s">
        <v>23</v>
      </c>
      <c r="C57" s="108" t="s">
        <v>106</v>
      </c>
      <c r="D57" s="112">
        <f>C30</f>
        <v>1238</v>
      </c>
      <c r="E57" s="112">
        <f t="shared" ref="E57:L57" si="0">D30</f>
        <v>1302</v>
      </c>
      <c r="F57" s="112">
        <f t="shared" si="0"/>
        <v>1370</v>
      </c>
      <c r="G57" s="112">
        <f t="shared" si="0"/>
        <v>1427</v>
      </c>
      <c r="H57" s="112">
        <f t="shared" si="0"/>
        <v>1483</v>
      </c>
      <c r="I57" s="112">
        <f t="shared" si="0"/>
        <v>1483</v>
      </c>
      <c r="J57" s="112">
        <f t="shared" si="0"/>
        <v>1513</v>
      </c>
      <c r="K57" s="112">
        <f t="shared" si="0"/>
        <v>1509</v>
      </c>
      <c r="L57" s="112">
        <f t="shared" si="0"/>
        <v>1488</v>
      </c>
    </row>
    <row r="58" spans="2:12" ht="43.2" x14ac:dyDescent="0.6">
      <c r="B58" s="159"/>
      <c r="C58" s="108" t="s">
        <v>12</v>
      </c>
      <c r="D58" s="112">
        <f>C38</f>
        <v>995</v>
      </c>
      <c r="E58" s="112">
        <f t="shared" ref="E58:L58" si="1">D38</f>
        <v>1031</v>
      </c>
      <c r="F58" s="112">
        <f t="shared" si="1"/>
        <v>1049</v>
      </c>
      <c r="G58" s="112">
        <f t="shared" si="1"/>
        <v>1070</v>
      </c>
      <c r="H58" s="112">
        <f t="shared" si="1"/>
        <v>1085</v>
      </c>
      <c r="I58" s="112">
        <f t="shared" si="1"/>
        <v>1095</v>
      </c>
      <c r="J58" s="112">
        <f t="shared" si="1"/>
        <v>1099</v>
      </c>
      <c r="K58" s="112">
        <f t="shared" si="1"/>
        <v>1078</v>
      </c>
      <c r="L58" s="112">
        <f t="shared" si="1"/>
        <v>1042</v>
      </c>
    </row>
    <row r="59" spans="2:12" x14ac:dyDescent="0.6">
      <c r="B59" s="159"/>
      <c r="C59" s="108" t="s">
        <v>100</v>
      </c>
      <c r="D59" s="112">
        <v>2233</v>
      </c>
      <c r="E59" s="112">
        <v>2333</v>
      </c>
      <c r="F59" s="112">
        <v>2419</v>
      </c>
      <c r="G59" s="112">
        <v>2497</v>
      </c>
      <c r="H59" s="112">
        <v>2568</v>
      </c>
      <c r="I59" s="112">
        <v>2578</v>
      </c>
      <c r="J59" s="112">
        <v>2612</v>
      </c>
      <c r="K59" s="112">
        <v>2587</v>
      </c>
      <c r="L59" s="112">
        <v>2530</v>
      </c>
    </row>
  </sheetData>
  <mergeCells count="10">
    <mergeCell ref="C3:K3"/>
    <mergeCell ref="B51:B53"/>
    <mergeCell ref="B54:B56"/>
    <mergeCell ref="B57:B59"/>
    <mergeCell ref="D49:L49"/>
    <mergeCell ref="C10:K10"/>
    <mergeCell ref="C18:K18"/>
    <mergeCell ref="C26:K26"/>
    <mergeCell ref="C34:K34"/>
    <mergeCell ref="C42:K42"/>
  </mergeCells>
  <hyperlinks>
    <hyperlink ref="B1" location="Index!A1" display="Back to Index" xr:uid="{0992F871-E361-4C4F-858E-D4D1D925F5EC}"/>
  </hyperlink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1218-3E3E-7D48-9C07-DD6A98997A4B}">
  <dimension ref="A1:I15"/>
  <sheetViews>
    <sheetView showGridLines="0" workbookViewId="0"/>
  </sheetViews>
  <sheetFormatPr defaultColWidth="10.796875" defaultRowHeight="15.6" x14ac:dyDescent="0.6"/>
  <cols>
    <col min="1" max="1" width="27.6484375" customWidth="1"/>
    <col min="2" max="2" width="10.84765625" customWidth="1"/>
    <col min="3" max="5" width="22.5" customWidth="1"/>
    <col min="6" max="6" width="5.6484375" customWidth="1"/>
    <col min="7" max="9" width="22.5" customWidth="1"/>
  </cols>
  <sheetData>
    <row r="1" spans="1:9" ht="70" customHeight="1" x14ac:dyDescent="0.6">
      <c r="A1" s="57" t="s">
        <v>258</v>
      </c>
      <c r="B1" s="56" t="s">
        <v>112</v>
      </c>
    </row>
    <row r="2" spans="1:9" ht="20.399999999999999" x14ac:dyDescent="0.75">
      <c r="A2" s="123"/>
      <c r="C2" s="160" t="s">
        <v>0</v>
      </c>
      <c r="D2" s="160"/>
      <c r="E2" s="160"/>
      <c r="G2" s="160" t="s">
        <v>8</v>
      </c>
      <c r="H2" s="160"/>
      <c r="I2" s="160"/>
    </row>
    <row r="3" spans="1:9" x14ac:dyDescent="0.6">
      <c r="B3" s="12"/>
      <c r="C3" s="13" t="s">
        <v>21</v>
      </c>
      <c r="D3" s="13" t="s">
        <v>22</v>
      </c>
      <c r="E3" s="13" t="s">
        <v>23</v>
      </c>
      <c r="G3" s="13" t="s">
        <v>21</v>
      </c>
      <c r="H3" s="13" t="s">
        <v>22</v>
      </c>
      <c r="I3" s="13" t="s">
        <v>23</v>
      </c>
    </row>
    <row r="4" spans="1:9" ht="51" customHeight="1" x14ac:dyDescent="0.6">
      <c r="B4" s="14" t="s">
        <v>24</v>
      </c>
      <c r="C4" s="15" t="s">
        <v>25</v>
      </c>
      <c r="D4" s="15" t="s">
        <v>25</v>
      </c>
      <c r="E4" s="15" t="s">
        <v>25</v>
      </c>
      <c r="G4" s="15" t="s">
        <v>25</v>
      </c>
      <c r="H4" s="15" t="s">
        <v>25</v>
      </c>
      <c r="I4" s="15" t="s">
        <v>25</v>
      </c>
    </row>
    <row r="5" spans="1:9" ht="51" customHeight="1" x14ac:dyDescent="0.6">
      <c r="B5" s="14" t="s">
        <v>26</v>
      </c>
      <c r="C5" s="16" t="s">
        <v>218</v>
      </c>
      <c r="D5" s="94" t="s">
        <v>219</v>
      </c>
      <c r="E5" s="21" t="s">
        <v>27</v>
      </c>
      <c r="G5" s="16" t="s">
        <v>218</v>
      </c>
      <c r="H5" s="94" t="s">
        <v>219</v>
      </c>
      <c r="I5" s="17" t="s">
        <v>29</v>
      </c>
    </row>
    <row r="6" spans="1:9" ht="51" customHeight="1" x14ac:dyDescent="0.6">
      <c r="B6" s="14" t="s">
        <v>28</v>
      </c>
      <c r="C6" s="94" t="s">
        <v>219</v>
      </c>
      <c r="D6" s="16" t="s">
        <v>218</v>
      </c>
      <c r="E6" s="17" t="s">
        <v>29</v>
      </c>
      <c r="G6" s="94" t="s">
        <v>219</v>
      </c>
      <c r="H6" s="16" t="s">
        <v>218</v>
      </c>
      <c r="I6" s="95" t="s">
        <v>36</v>
      </c>
    </row>
    <row r="7" spans="1:9" ht="51" customHeight="1" x14ac:dyDescent="0.6">
      <c r="B7" s="14" t="s">
        <v>30</v>
      </c>
      <c r="C7" s="18" t="s">
        <v>31</v>
      </c>
      <c r="D7" s="19" t="s">
        <v>32</v>
      </c>
      <c r="E7" s="94" t="s">
        <v>219</v>
      </c>
      <c r="G7" s="17" t="s">
        <v>29</v>
      </c>
      <c r="H7" s="20" t="s">
        <v>34</v>
      </c>
      <c r="I7" s="21" t="s">
        <v>27</v>
      </c>
    </row>
    <row r="8" spans="1:9" ht="51" customHeight="1" x14ac:dyDescent="0.6">
      <c r="B8" s="14" t="s">
        <v>33</v>
      </c>
      <c r="C8" s="17" t="s">
        <v>29</v>
      </c>
      <c r="D8" s="20" t="s">
        <v>34</v>
      </c>
      <c r="E8" s="96" t="s">
        <v>35</v>
      </c>
      <c r="G8" s="20" t="s">
        <v>34</v>
      </c>
      <c r="H8" s="15" t="s">
        <v>37</v>
      </c>
      <c r="I8" s="94" t="s">
        <v>219</v>
      </c>
    </row>
    <row r="9" spans="1:9" x14ac:dyDescent="0.6">
      <c r="B9" s="12"/>
      <c r="C9" s="12"/>
      <c r="D9" s="12"/>
      <c r="E9" s="12"/>
    </row>
    <row r="12" spans="1:9" ht="37" customHeight="1" x14ac:dyDescent="0.6"/>
    <row r="15" spans="1:9" ht="40" customHeight="1" x14ac:dyDescent="0.6"/>
  </sheetData>
  <mergeCells count="2">
    <mergeCell ref="G2:I2"/>
    <mergeCell ref="C2:E2"/>
  </mergeCells>
  <hyperlinks>
    <hyperlink ref="B1" location="Index!A1" display="Back to Index" xr:uid="{41315A55-C88A-B641-95B5-9DC12CC1E851}"/>
  </hyperlinks>
  <pageMargins left="0.7" right="0.7" top="0.75" bottom="0.75" header="0.3" footer="0.3"/>
  <ignoredErrors>
    <ignoredError sqref="C2 G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D2BC-9EA1-8740-87DD-FB8A1F260DD0}">
  <dimension ref="A1:N45"/>
  <sheetViews>
    <sheetView workbookViewId="0"/>
  </sheetViews>
  <sheetFormatPr defaultColWidth="10.796875" defaultRowHeight="15.6" x14ac:dyDescent="0.6"/>
  <cols>
    <col min="1" max="1" width="34.1484375" customWidth="1"/>
    <col min="3" max="3" width="46.34765625" bestFit="1" customWidth="1"/>
  </cols>
  <sheetData>
    <row r="1" spans="1:4" ht="57" customHeight="1" x14ac:dyDescent="0.6">
      <c r="A1" s="57" t="s">
        <v>259</v>
      </c>
      <c r="B1" s="56" t="s">
        <v>112</v>
      </c>
    </row>
    <row r="3" spans="1:4" x14ac:dyDescent="0.6">
      <c r="D3" t="s">
        <v>213</v>
      </c>
    </row>
    <row r="8" spans="1:4" x14ac:dyDescent="0.6">
      <c r="C8" s="97" t="s">
        <v>210</v>
      </c>
      <c r="D8" s="5">
        <v>3927</v>
      </c>
    </row>
    <row r="9" spans="1:4" x14ac:dyDescent="0.6">
      <c r="C9" s="97" t="s">
        <v>214</v>
      </c>
      <c r="D9" s="5">
        <v>3572</v>
      </c>
    </row>
    <row r="10" spans="1:4" x14ac:dyDescent="0.6">
      <c r="C10" s="97" t="s">
        <v>38</v>
      </c>
      <c r="D10" s="5">
        <v>2592</v>
      </c>
    </row>
    <row r="11" spans="1:4" x14ac:dyDescent="0.6">
      <c r="C11" s="97" t="s">
        <v>27</v>
      </c>
      <c r="D11" s="5">
        <v>2284</v>
      </c>
    </row>
    <row r="12" spans="1:4" x14ac:dyDescent="0.6">
      <c r="C12" s="97" t="s">
        <v>67</v>
      </c>
      <c r="D12" s="5">
        <v>2189</v>
      </c>
    </row>
    <row r="13" spans="1:4" x14ac:dyDescent="0.6">
      <c r="C13" s="97" t="s">
        <v>212</v>
      </c>
      <c r="D13" s="5">
        <v>2010</v>
      </c>
    </row>
    <row r="14" spans="1:4" x14ac:dyDescent="0.6">
      <c r="C14" s="97" t="s">
        <v>54</v>
      </c>
      <c r="D14" s="5">
        <v>1681</v>
      </c>
    </row>
    <row r="15" spans="1:4" x14ac:dyDescent="0.6">
      <c r="C15" s="97" t="s">
        <v>190</v>
      </c>
      <c r="D15" s="5">
        <v>1284</v>
      </c>
    </row>
    <row r="16" spans="1:4" x14ac:dyDescent="0.6">
      <c r="C16" s="97" t="s">
        <v>37</v>
      </c>
      <c r="D16" s="5">
        <v>1023</v>
      </c>
    </row>
    <row r="17" spans="3:4" x14ac:dyDescent="0.6">
      <c r="C17" s="97" t="s">
        <v>211</v>
      </c>
      <c r="D17" s="5">
        <v>-1255</v>
      </c>
    </row>
    <row r="18" spans="3:4" x14ac:dyDescent="0.6">
      <c r="C18" s="97" t="s">
        <v>32</v>
      </c>
      <c r="D18" s="5">
        <v>-2729</v>
      </c>
    </row>
    <row r="19" spans="3:4" x14ac:dyDescent="0.6">
      <c r="C19" s="97" t="s">
        <v>25</v>
      </c>
      <c r="D19" s="5">
        <v>-9400</v>
      </c>
    </row>
    <row r="43" spans="3:14" x14ac:dyDescent="0.6">
      <c r="C43" t="s">
        <v>21</v>
      </c>
      <c r="D43" s="155" t="s">
        <v>10</v>
      </c>
      <c r="E43" s="155"/>
      <c r="F43" s="155"/>
      <c r="G43" s="155"/>
      <c r="H43" s="155"/>
      <c r="I43" s="155"/>
      <c r="J43" s="155"/>
      <c r="K43" s="155"/>
      <c r="L43" s="155"/>
      <c r="M43" s="156" t="s">
        <v>237</v>
      </c>
      <c r="N43" s="157"/>
    </row>
    <row r="44" spans="3:14" x14ac:dyDescent="0.6">
      <c r="D44" s="90" t="s">
        <v>0</v>
      </c>
      <c r="E44" s="90" t="s">
        <v>1</v>
      </c>
      <c r="F44" s="90" t="s">
        <v>2</v>
      </c>
      <c r="G44" s="90" t="s">
        <v>3</v>
      </c>
      <c r="H44" s="90" t="s">
        <v>4</v>
      </c>
      <c r="I44" s="90" t="s">
        <v>5</v>
      </c>
      <c r="J44" s="90" t="s">
        <v>6</v>
      </c>
      <c r="K44" s="90" t="s">
        <v>7</v>
      </c>
      <c r="L44" s="90" t="s">
        <v>8</v>
      </c>
      <c r="M44" s="104" t="s">
        <v>238</v>
      </c>
      <c r="N44" s="113" t="s">
        <v>236</v>
      </c>
    </row>
    <row r="45" spans="3:14" x14ac:dyDescent="0.6">
      <c r="C45" t="s">
        <v>25</v>
      </c>
      <c r="D45" s="90">
        <v>59266</v>
      </c>
      <c r="E45" s="90">
        <v>61112</v>
      </c>
      <c r="F45" s="90">
        <v>59005</v>
      </c>
      <c r="G45" s="90">
        <v>54770</v>
      </c>
      <c r="H45" s="90">
        <v>52896</v>
      </c>
      <c r="I45" s="90">
        <v>52297</v>
      </c>
      <c r="J45" s="90">
        <v>52298</v>
      </c>
      <c r="K45" s="90">
        <v>52124</v>
      </c>
      <c r="L45" s="90">
        <v>49866</v>
      </c>
      <c r="M45" s="87">
        <f>(L45-D45)/D45</f>
        <v>-0.15860695845847536</v>
      </c>
      <c r="N45" s="5">
        <f t="shared" ref="N45" si="0">L45-D45</f>
        <v>-9400</v>
      </c>
    </row>
  </sheetData>
  <mergeCells count="2">
    <mergeCell ref="D43:L43"/>
    <mergeCell ref="M43:N43"/>
  </mergeCells>
  <conditionalFormatting sqref="M45:N45">
    <cfRule type="cellIs" dxfId="79" priority="1" operator="lessThan">
      <formula>0</formula>
    </cfRule>
    <cfRule type="cellIs" dxfId="78" priority="2" operator="greaterThan">
      <formula>0</formula>
    </cfRule>
  </conditionalFormatting>
  <hyperlinks>
    <hyperlink ref="B1" location="Index!A1" display="Back to Index" xr:uid="{49884D0D-1C7B-AD4A-ABF6-605FA95680D3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6E39-7C56-D046-A9D0-DC2FB58C0AEE}">
  <dimension ref="A1:AG85"/>
  <sheetViews>
    <sheetView workbookViewId="0"/>
  </sheetViews>
  <sheetFormatPr defaultColWidth="8.84765625" defaultRowHeight="14.4" x14ac:dyDescent="0.55000000000000004"/>
  <cols>
    <col min="1" max="1" width="26.1484375" style="62" customWidth="1"/>
    <col min="2" max="2" width="28.5" style="62" customWidth="1"/>
    <col min="3" max="12" width="8.84765625" style="62"/>
    <col min="13" max="13" width="23.1484375" style="62" bestFit="1" customWidth="1"/>
    <col min="14" max="23" width="8.84765625" style="62"/>
    <col min="24" max="24" width="31.5" style="62" bestFit="1" customWidth="1"/>
    <col min="25" max="16384" width="8.84765625" style="62"/>
  </cols>
  <sheetData>
    <row r="1" spans="1:33" ht="78" customHeight="1" x14ac:dyDescent="0.55000000000000004">
      <c r="A1" s="57" t="s">
        <v>269</v>
      </c>
      <c r="B1" s="56" t="s">
        <v>112</v>
      </c>
    </row>
    <row r="3" spans="1:33" x14ac:dyDescent="0.55000000000000004">
      <c r="B3" s="62" t="s">
        <v>133</v>
      </c>
    </row>
    <row r="7" spans="1:33" x14ac:dyDescent="0.55000000000000004">
      <c r="B7" s="62" t="s">
        <v>123</v>
      </c>
      <c r="C7" s="158" t="s">
        <v>10</v>
      </c>
      <c r="D7" s="158"/>
      <c r="E7" s="158"/>
      <c r="F7" s="158"/>
      <c r="G7" s="158"/>
      <c r="H7" s="158"/>
      <c r="I7" s="158"/>
      <c r="J7" s="158"/>
      <c r="K7" s="158"/>
      <c r="M7" s="62" t="s">
        <v>124</v>
      </c>
      <c r="N7" s="158" t="s">
        <v>10</v>
      </c>
      <c r="O7" s="158"/>
      <c r="P7" s="158"/>
      <c r="Q7" s="158"/>
      <c r="R7" s="158"/>
      <c r="S7" s="158"/>
      <c r="T7" s="158"/>
      <c r="U7" s="158"/>
      <c r="V7" s="158"/>
      <c r="X7" s="62" t="s">
        <v>125</v>
      </c>
      <c r="Y7" s="158" t="s">
        <v>10</v>
      </c>
      <c r="Z7" s="158"/>
      <c r="AA7" s="158"/>
      <c r="AB7" s="158"/>
      <c r="AC7" s="158"/>
      <c r="AD7" s="158"/>
      <c r="AE7" s="158"/>
      <c r="AF7" s="158"/>
      <c r="AG7" s="158"/>
    </row>
    <row r="8" spans="1:33" x14ac:dyDescent="0.55000000000000004">
      <c r="C8" s="63" t="s">
        <v>0</v>
      </c>
      <c r="D8" s="63" t="s">
        <v>1</v>
      </c>
      <c r="E8" s="63" t="s">
        <v>2</v>
      </c>
      <c r="F8" s="63" t="s">
        <v>3</v>
      </c>
      <c r="G8" s="63" t="s">
        <v>4</v>
      </c>
      <c r="H8" s="63" t="s">
        <v>5</v>
      </c>
      <c r="I8" s="63" t="s">
        <v>6</v>
      </c>
      <c r="J8" s="63" t="s">
        <v>7</v>
      </c>
      <c r="K8" s="63" t="s">
        <v>8</v>
      </c>
      <c r="N8" s="63" t="s">
        <v>0</v>
      </c>
      <c r="O8" s="63" t="s">
        <v>1</v>
      </c>
      <c r="P8" s="63" t="s">
        <v>2</v>
      </c>
      <c r="Q8" s="63" t="s">
        <v>3</v>
      </c>
      <c r="R8" s="63" t="s">
        <v>4</v>
      </c>
      <c r="S8" s="63" t="s">
        <v>5</v>
      </c>
      <c r="T8" s="63" t="s">
        <v>6</v>
      </c>
      <c r="U8" s="63" t="s">
        <v>7</v>
      </c>
      <c r="V8" s="63" t="s">
        <v>8</v>
      </c>
      <c r="Y8" s="63" t="s">
        <v>0</v>
      </c>
      <c r="Z8" s="63" t="s">
        <v>1</v>
      </c>
      <c r="AA8" s="63" t="s">
        <v>2</v>
      </c>
      <c r="AB8" s="63" t="s">
        <v>3</v>
      </c>
      <c r="AC8" s="63" t="s">
        <v>4</v>
      </c>
      <c r="AD8" s="63" t="s">
        <v>5</v>
      </c>
      <c r="AE8" s="63" t="s">
        <v>6</v>
      </c>
      <c r="AF8" s="63" t="s">
        <v>7</v>
      </c>
      <c r="AG8" s="63" t="s">
        <v>8</v>
      </c>
    </row>
    <row r="9" spans="1:33" x14ac:dyDescent="0.55000000000000004">
      <c r="B9" s="66" t="s">
        <v>9</v>
      </c>
      <c r="C9" s="63">
        <v>396</v>
      </c>
      <c r="D9" s="63">
        <v>395</v>
      </c>
      <c r="E9" s="63">
        <v>410</v>
      </c>
      <c r="F9" s="63">
        <v>426</v>
      </c>
      <c r="G9" s="63">
        <v>441</v>
      </c>
      <c r="H9" s="63">
        <v>431</v>
      </c>
      <c r="I9" s="63">
        <v>457</v>
      </c>
      <c r="J9" s="63">
        <v>472</v>
      </c>
      <c r="K9" s="63">
        <v>463</v>
      </c>
      <c r="M9" s="66" t="s">
        <v>9</v>
      </c>
      <c r="N9" s="63">
        <v>201</v>
      </c>
      <c r="O9" s="63">
        <v>192</v>
      </c>
      <c r="P9" s="63">
        <v>193</v>
      </c>
      <c r="Q9" s="63">
        <v>188</v>
      </c>
      <c r="R9" s="63">
        <v>185</v>
      </c>
      <c r="S9" s="63">
        <v>175</v>
      </c>
      <c r="T9" s="63">
        <v>168</v>
      </c>
      <c r="U9" s="63">
        <v>158</v>
      </c>
      <c r="V9" s="63">
        <v>153</v>
      </c>
      <c r="X9" s="66" t="s">
        <v>9</v>
      </c>
      <c r="Y9" s="63">
        <v>239</v>
      </c>
      <c r="Z9" s="63">
        <v>254</v>
      </c>
      <c r="AA9" s="63">
        <v>250</v>
      </c>
      <c r="AB9" s="63">
        <v>258</v>
      </c>
      <c r="AC9" s="63">
        <v>263</v>
      </c>
      <c r="AD9" s="63">
        <v>259</v>
      </c>
      <c r="AE9" s="63">
        <v>260</v>
      </c>
      <c r="AF9" s="63">
        <v>259</v>
      </c>
      <c r="AG9" s="63">
        <v>277</v>
      </c>
    </row>
    <row r="10" spans="1:33" x14ac:dyDescent="0.55000000000000004">
      <c r="B10" s="66" t="s">
        <v>106</v>
      </c>
      <c r="C10" s="63">
        <v>342</v>
      </c>
      <c r="D10" s="63">
        <v>353</v>
      </c>
      <c r="E10" s="63">
        <v>364</v>
      </c>
      <c r="F10" s="63">
        <v>383</v>
      </c>
      <c r="G10" s="63">
        <v>394</v>
      </c>
      <c r="H10" s="63">
        <v>399</v>
      </c>
      <c r="I10" s="63">
        <v>406</v>
      </c>
      <c r="J10" s="63">
        <v>397</v>
      </c>
      <c r="K10" s="63">
        <v>389</v>
      </c>
      <c r="M10" s="66" t="s">
        <v>106</v>
      </c>
      <c r="N10" s="63">
        <v>285</v>
      </c>
      <c r="O10" s="63">
        <v>294</v>
      </c>
      <c r="P10" s="63">
        <v>297</v>
      </c>
      <c r="Q10" s="63">
        <v>314</v>
      </c>
      <c r="R10" s="63">
        <v>323</v>
      </c>
      <c r="S10" s="63">
        <v>320</v>
      </c>
      <c r="T10" s="63">
        <v>326</v>
      </c>
      <c r="U10" s="63">
        <v>317</v>
      </c>
      <c r="V10" s="63">
        <v>311</v>
      </c>
      <c r="X10" s="66" t="s">
        <v>106</v>
      </c>
      <c r="Y10" s="63">
        <v>766</v>
      </c>
      <c r="Z10" s="63">
        <v>813</v>
      </c>
      <c r="AA10" s="63">
        <v>869</v>
      </c>
      <c r="AB10" s="63">
        <v>902</v>
      </c>
      <c r="AC10" s="63">
        <v>941</v>
      </c>
      <c r="AD10" s="63">
        <v>938</v>
      </c>
      <c r="AE10" s="63">
        <v>959</v>
      </c>
      <c r="AF10" s="63">
        <v>969</v>
      </c>
      <c r="AG10" s="63">
        <v>961</v>
      </c>
    </row>
    <row r="11" spans="1:33" x14ac:dyDescent="0.55000000000000004">
      <c r="B11" s="66" t="s">
        <v>11</v>
      </c>
      <c r="C11" s="63">
        <v>803</v>
      </c>
      <c r="D11" s="63">
        <v>831</v>
      </c>
      <c r="E11" s="63">
        <v>856</v>
      </c>
      <c r="F11" s="63">
        <v>873</v>
      </c>
      <c r="G11" s="63">
        <v>900</v>
      </c>
      <c r="H11" s="63">
        <v>884</v>
      </c>
      <c r="I11" s="63">
        <v>906</v>
      </c>
      <c r="J11" s="63">
        <v>891</v>
      </c>
      <c r="K11" s="63">
        <v>864</v>
      </c>
      <c r="M11" s="66" t="s">
        <v>11</v>
      </c>
      <c r="N11" s="63">
        <v>1367</v>
      </c>
      <c r="O11" s="63">
        <v>1390</v>
      </c>
      <c r="P11" s="63">
        <v>1378</v>
      </c>
      <c r="Q11" s="63">
        <v>1356</v>
      </c>
      <c r="R11" s="63">
        <v>1344</v>
      </c>
      <c r="S11" s="63">
        <v>1274</v>
      </c>
      <c r="T11" s="63">
        <v>1265</v>
      </c>
      <c r="U11" s="63">
        <v>1217</v>
      </c>
      <c r="V11" s="63">
        <v>1176</v>
      </c>
      <c r="X11" s="66" t="s">
        <v>11</v>
      </c>
      <c r="Y11" s="63">
        <v>1250</v>
      </c>
      <c r="Z11" s="63">
        <v>1281</v>
      </c>
      <c r="AA11" s="63">
        <v>1296</v>
      </c>
      <c r="AB11" s="63">
        <v>1313</v>
      </c>
      <c r="AC11" s="63">
        <v>1348</v>
      </c>
      <c r="AD11" s="63">
        <v>1296</v>
      </c>
      <c r="AE11" s="63">
        <v>1317</v>
      </c>
      <c r="AF11" s="63">
        <v>1298</v>
      </c>
      <c r="AG11" s="63">
        <v>1273</v>
      </c>
    </row>
    <row r="12" spans="1:33" x14ac:dyDescent="0.55000000000000004">
      <c r="B12" s="66" t="s">
        <v>12</v>
      </c>
      <c r="C12" s="63">
        <v>195</v>
      </c>
      <c r="D12" s="63">
        <v>204</v>
      </c>
      <c r="E12" s="63">
        <v>207</v>
      </c>
      <c r="F12" s="63">
        <v>215</v>
      </c>
      <c r="G12" s="63">
        <v>215</v>
      </c>
      <c r="H12" s="63">
        <v>214</v>
      </c>
      <c r="I12" s="63">
        <v>217</v>
      </c>
      <c r="J12" s="63">
        <v>213</v>
      </c>
      <c r="K12" s="63">
        <v>202</v>
      </c>
      <c r="M12" s="66" t="s">
        <v>12</v>
      </c>
      <c r="N12" s="63">
        <v>266</v>
      </c>
      <c r="O12" s="63">
        <v>273</v>
      </c>
      <c r="P12" s="63">
        <v>274</v>
      </c>
      <c r="Q12" s="63">
        <v>275</v>
      </c>
      <c r="R12" s="63">
        <v>277</v>
      </c>
      <c r="S12" s="63">
        <v>282</v>
      </c>
      <c r="T12" s="63">
        <v>280</v>
      </c>
      <c r="U12" s="63">
        <v>277</v>
      </c>
      <c r="V12" s="63">
        <v>268</v>
      </c>
      <c r="X12" s="66" t="s">
        <v>12</v>
      </c>
      <c r="Y12" s="63">
        <v>646</v>
      </c>
      <c r="Z12" s="63">
        <v>670</v>
      </c>
      <c r="AA12" s="63">
        <v>683</v>
      </c>
      <c r="AB12" s="63">
        <v>696</v>
      </c>
      <c r="AC12" s="63">
        <v>710</v>
      </c>
      <c r="AD12" s="63">
        <v>715</v>
      </c>
      <c r="AE12" s="63">
        <v>720</v>
      </c>
      <c r="AF12" s="63">
        <v>706</v>
      </c>
      <c r="AG12" s="63">
        <v>685</v>
      </c>
    </row>
    <row r="42" spans="2:33" x14ac:dyDescent="0.55000000000000004">
      <c r="B42" s="62" t="s">
        <v>127</v>
      </c>
      <c r="C42" s="158" t="s">
        <v>10</v>
      </c>
      <c r="D42" s="158"/>
      <c r="E42" s="158"/>
      <c r="F42" s="158"/>
      <c r="G42" s="158"/>
      <c r="H42" s="158"/>
      <c r="I42" s="158"/>
      <c r="J42" s="158"/>
      <c r="K42" s="158"/>
      <c r="M42" s="62" t="s">
        <v>128</v>
      </c>
      <c r="N42" s="158" t="s">
        <v>10</v>
      </c>
      <c r="O42" s="158"/>
      <c r="P42" s="158"/>
      <c r="Q42" s="158"/>
      <c r="R42" s="158"/>
      <c r="S42" s="158"/>
      <c r="T42" s="158"/>
      <c r="U42" s="158"/>
      <c r="V42" s="158"/>
      <c r="X42" s="62" t="s">
        <v>129</v>
      </c>
      <c r="Y42" s="158" t="s">
        <v>10</v>
      </c>
      <c r="Z42" s="158"/>
      <c r="AA42" s="158"/>
      <c r="AB42" s="158"/>
      <c r="AC42" s="158"/>
      <c r="AD42" s="158"/>
      <c r="AE42" s="158"/>
      <c r="AF42" s="158"/>
      <c r="AG42" s="158"/>
    </row>
    <row r="43" spans="2:33" x14ac:dyDescent="0.55000000000000004">
      <c r="C43" s="63" t="s">
        <v>0</v>
      </c>
      <c r="D43" s="63" t="s">
        <v>1</v>
      </c>
      <c r="E43" s="63" t="s">
        <v>2</v>
      </c>
      <c r="F43" s="63" t="s">
        <v>3</v>
      </c>
      <c r="G43" s="63" t="s">
        <v>4</v>
      </c>
      <c r="H43" s="63" t="s">
        <v>5</v>
      </c>
      <c r="I43" s="63" t="s">
        <v>6</v>
      </c>
      <c r="J43" s="63" t="s">
        <v>7</v>
      </c>
      <c r="K43" s="63" t="s">
        <v>8</v>
      </c>
      <c r="N43" s="63" t="s">
        <v>0</v>
      </c>
      <c r="O43" s="63" t="s">
        <v>1</v>
      </c>
      <c r="P43" s="63" t="s">
        <v>2</v>
      </c>
      <c r="Q43" s="63" t="s">
        <v>3</v>
      </c>
      <c r="R43" s="63" t="s">
        <v>4</v>
      </c>
      <c r="S43" s="63" t="s">
        <v>5</v>
      </c>
      <c r="T43" s="63" t="s">
        <v>6</v>
      </c>
      <c r="U43" s="63" t="s">
        <v>7</v>
      </c>
      <c r="V43" s="63" t="s">
        <v>8</v>
      </c>
      <c r="Y43" s="63" t="s">
        <v>0</v>
      </c>
      <c r="Z43" s="63" t="s">
        <v>1</v>
      </c>
      <c r="AA43" s="63" t="s">
        <v>2</v>
      </c>
      <c r="AB43" s="63" t="s">
        <v>3</v>
      </c>
      <c r="AC43" s="63" t="s">
        <v>4</v>
      </c>
      <c r="AD43" s="63" t="s">
        <v>5</v>
      </c>
      <c r="AE43" s="63" t="s">
        <v>6</v>
      </c>
      <c r="AF43" s="63" t="s">
        <v>7</v>
      </c>
      <c r="AG43" s="63" t="s">
        <v>8</v>
      </c>
    </row>
    <row r="44" spans="2:33" x14ac:dyDescent="0.55000000000000004">
      <c r="B44" s="66" t="s">
        <v>9</v>
      </c>
      <c r="C44" s="63">
        <v>28691</v>
      </c>
      <c r="D44" s="63">
        <v>27742</v>
      </c>
      <c r="E44" s="63">
        <v>28077</v>
      </c>
      <c r="F44" s="63">
        <v>22780</v>
      </c>
      <c r="G44" s="63">
        <v>22723</v>
      </c>
      <c r="H44" s="63">
        <v>22966</v>
      </c>
      <c r="I44" s="63">
        <v>22308</v>
      </c>
      <c r="J44" s="63">
        <v>25714</v>
      </c>
      <c r="K44" s="63">
        <v>25298</v>
      </c>
      <c r="M44" s="66" t="s">
        <v>9</v>
      </c>
      <c r="N44" s="63">
        <v>33761</v>
      </c>
      <c r="O44" s="63">
        <v>33781</v>
      </c>
      <c r="P44" s="63">
        <v>33501</v>
      </c>
      <c r="Q44" s="63">
        <v>31602</v>
      </c>
      <c r="R44" s="63">
        <v>30090</v>
      </c>
      <c r="S44" s="63">
        <v>28449</v>
      </c>
      <c r="T44" s="63">
        <v>27602</v>
      </c>
      <c r="U44" s="63">
        <v>28580</v>
      </c>
      <c r="V44" s="63">
        <v>27587</v>
      </c>
      <c r="X44" s="66" t="s">
        <v>9</v>
      </c>
      <c r="Y44" s="63">
        <v>24338</v>
      </c>
      <c r="Z44" s="63">
        <v>26412</v>
      </c>
      <c r="AA44" s="63">
        <v>24569</v>
      </c>
      <c r="AB44" s="63">
        <v>23600</v>
      </c>
      <c r="AC44" s="63">
        <v>24366</v>
      </c>
      <c r="AD44" s="63">
        <v>25637</v>
      </c>
      <c r="AE44" s="63">
        <v>26632</v>
      </c>
      <c r="AF44" s="63">
        <v>22997</v>
      </c>
      <c r="AG44" s="63">
        <v>22021</v>
      </c>
    </row>
    <row r="45" spans="2:33" x14ac:dyDescent="0.55000000000000004">
      <c r="B45" s="66" t="s">
        <v>106</v>
      </c>
      <c r="C45" s="63">
        <v>18061</v>
      </c>
      <c r="D45" s="63">
        <v>18403</v>
      </c>
      <c r="E45" s="63">
        <v>18073</v>
      </c>
      <c r="F45" s="63">
        <v>18318</v>
      </c>
      <c r="G45" s="63">
        <v>18468</v>
      </c>
      <c r="H45" s="63">
        <v>18448</v>
      </c>
      <c r="I45" s="63">
        <v>19045</v>
      </c>
      <c r="J45" s="63">
        <v>19440</v>
      </c>
      <c r="K45" s="63">
        <v>19235</v>
      </c>
      <c r="M45" s="66" t="s">
        <v>106</v>
      </c>
      <c r="N45" s="63">
        <v>15425</v>
      </c>
      <c r="O45" s="63">
        <v>15507</v>
      </c>
      <c r="P45" s="63">
        <v>15726</v>
      </c>
      <c r="Q45" s="63">
        <v>14872</v>
      </c>
      <c r="R45" s="63">
        <v>15705</v>
      </c>
      <c r="S45" s="63">
        <v>15361</v>
      </c>
      <c r="T45" s="63">
        <v>16037</v>
      </c>
      <c r="U45" s="63">
        <v>16050</v>
      </c>
      <c r="V45" s="63">
        <v>16335</v>
      </c>
      <c r="X45" s="66" t="s">
        <v>106</v>
      </c>
      <c r="Y45" s="63">
        <v>23046</v>
      </c>
      <c r="Z45" s="63">
        <v>22840</v>
      </c>
      <c r="AA45" s="63">
        <v>22934</v>
      </c>
      <c r="AB45" s="63">
        <v>23356</v>
      </c>
      <c r="AC45" s="63">
        <v>24236</v>
      </c>
      <c r="AD45" s="63">
        <v>23805</v>
      </c>
      <c r="AE45" s="63">
        <v>25138</v>
      </c>
      <c r="AF45" s="63">
        <v>26630</v>
      </c>
      <c r="AG45" s="63">
        <v>26459</v>
      </c>
    </row>
    <row r="46" spans="2:33" x14ac:dyDescent="0.55000000000000004">
      <c r="B46" s="66" t="s">
        <v>11</v>
      </c>
      <c r="C46" s="63">
        <v>28823</v>
      </c>
      <c r="D46" s="63">
        <v>30828</v>
      </c>
      <c r="E46" s="63">
        <v>31673</v>
      </c>
      <c r="F46" s="63">
        <v>33285</v>
      </c>
      <c r="G46" s="63">
        <v>33259</v>
      </c>
      <c r="H46" s="63">
        <v>32479</v>
      </c>
      <c r="I46" s="63">
        <v>33330</v>
      </c>
      <c r="J46" s="63">
        <v>33291</v>
      </c>
      <c r="K46" s="63">
        <v>33823</v>
      </c>
      <c r="M46" s="66" t="s">
        <v>11</v>
      </c>
      <c r="N46" s="63">
        <v>49307</v>
      </c>
      <c r="O46" s="63">
        <v>53176</v>
      </c>
      <c r="P46" s="63">
        <v>53568</v>
      </c>
      <c r="Q46" s="63">
        <v>55497</v>
      </c>
      <c r="R46" s="63">
        <v>56065</v>
      </c>
      <c r="S46" s="63">
        <v>55605</v>
      </c>
      <c r="T46" s="63">
        <v>55666</v>
      </c>
      <c r="U46" s="63">
        <v>56648</v>
      </c>
      <c r="V46" s="63">
        <v>56211</v>
      </c>
      <c r="X46" s="66" t="s">
        <v>11</v>
      </c>
      <c r="Y46" s="63">
        <v>29188</v>
      </c>
      <c r="Z46" s="63">
        <v>30971</v>
      </c>
      <c r="AA46" s="63">
        <v>31248</v>
      </c>
      <c r="AB46" s="63">
        <v>31946</v>
      </c>
      <c r="AC46" s="63">
        <v>32301</v>
      </c>
      <c r="AD46" s="63">
        <v>32640</v>
      </c>
      <c r="AE46" s="63">
        <v>33662</v>
      </c>
      <c r="AF46" s="63">
        <v>35520</v>
      </c>
      <c r="AG46" s="63">
        <v>35269</v>
      </c>
    </row>
    <row r="47" spans="2:33" x14ac:dyDescent="0.55000000000000004">
      <c r="B47" s="66" t="s">
        <v>12</v>
      </c>
      <c r="C47" s="63">
        <v>5226</v>
      </c>
      <c r="D47" s="63">
        <v>5408</v>
      </c>
      <c r="E47" s="63">
        <v>5330</v>
      </c>
      <c r="F47" s="63">
        <v>5337</v>
      </c>
      <c r="G47" s="63">
        <v>5632</v>
      </c>
      <c r="H47" s="63">
        <v>4998</v>
      </c>
      <c r="I47" s="63">
        <v>5429</v>
      </c>
      <c r="J47" s="63">
        <v>5776</v>
      </c>
      <c r="K47" s="63">
        <v>5601</v>
      </c>
      <c r="M47" s="66" t="s">
        <v>12</v>
      </c>
      <c r="N47" s="63">
        <v>8998</v>
      </c>
      <c r="O47" s="63">
        <v>8730</v>
      </c>
      <c r="P47" s="63">
        <v>8783</v>
      </c>
      <c r="Q47" s="63">
        <v>9383</v>
      </c>
      <c r="R47" s="63">
        <v>10134</v>
      </c>
      <c r="S47" s="63">
        <v>9305</v>
      </c>
      <c r="T47" s="63">
        <v>9922</v>
      </c>
      <c r="U47" s="63">
        <v>10169</v>
      </c>
      <c r="V47" s="63">
        <v>9518</v>
      </c>
      <c r="X47" s="66" t="s">
        <v>12</v>
      </c>
      <c r="Y47" s="63">
        <v>13116</v>
      </c>
      <c r="Z47" s="63">
        <v>14924</v>
      </c>
      <c r="AA47" s="63">
        <v>15229</v>
      </c>
      <c r="AB47" s="63">
        <v>14144</v>
      </c>
      <c r="AC47" s="63">
        <v>15299</v>
      </c>
      <c r="AD47" s="63">
        <v>16323</v>
      </c>
      <c r="AE47" s="63">
        <v>16863</v>
      </c>
      <c r="AF47" s="63">
        <v>17299</v>
      </c>
      <c r="AG47" s="63">
        <v>16931</v>
      </c>
    </row>
    <row r="48" spans="2:33" x14ac:dyDescent="0.55000000000000004">
      <c r="C48" s="62">
        <f t="shared" ref="C48" si="0">SUM(C44:C47)</f>
        <v>80801</v>
      </c>
      <c r="D48" s="62">
        <f t="shared" ref="D48" si="1">SUM(D44:D47)</f>
        <v>82381</v>
      </c>
      <c r="E48" s="62">
        <f t="shared" ref="E48" si="2">SUM(E44:E47)</f>
        <v>83153</v>
      </c>
      <c r="F48" s="62">
        <f t="shared" ref="F48" si="3">SUM(F44:F47)</f>
        <v>79720</v>
      </c>
      <c r="G48" s="62">
        <f t="shared" ref="G48" si="4">SUM(G44:G47)</f>
        <v>80082</v>
      </c>
      <c r="H48" s="62">
        <f t="shared" ref="H48" si="5">SUM(H44:H47)</f>
        <v>78891</v>
      </c>
      <c r="I48" s="62">
        <f t="shared" ref="I48" si="6">SUM(I44:I47)</f>
        <v>80112</v>
      </c>
      <c r="J48" s="62">
        <f t="shared" ref="J48" si="7">SUM(J44:J47)</f>
        <v>84221</v>
      </c>
      <c r="K48" s="62">
        <f t="shared" ref="K48" si="8">SUM(K44:K47)</f>
        <v>83957</v>
      </c>
      <c r="N48" s="62">
        <f t="shared" ref="N48:U48" si="9">SUM(N44:N47)</f>
        <v>107491</v>
      </c>
      <c r="O48" s="62">
        <f t="shared" si="9"/>
        <v>111194</v>
      </c>
      <c r="P48" s="62">
        <f t="shared" si="9"/>
        <v>111578</v>
      </c>
      <c r="Q48" s="62">
        <f t="shared" si="9"/>
        <v>111354</v>
      </c>
      <c r="R48" s="62">
        <f t="shared" si="9"/>
        <v>111994</v>
      </c>
      <c r="S48" s="62">
        <f t="shared" si="9"/>
        <v>108720</v>
      </c>
      <c r="T48" s="62">
        <f t="shared" si="9"/>
        <v>109227</v>
      </c>
      <c r="U48" s="62">
        <f t="shared" si="9"/>
        <v>111447</v>
      </c>
      <c r="V48" s="62">
        <f>SUM(V44:V47)</f>
        <v>109651</v>
      </c>
    </row>
    <row r="81" spans="2:13" ht="15.6" x14ac:dyDescent="0.6">
      <c r="B81" s="62" t="s">
        <v>226</v>
      </c>
      <c r="C81" s="161" t="s">
        <v>10</v>
      </c>
      <c r="D81" s="162"/>
      <c r="E81" s="162"/>
      <c r="F81" s="162"/>
      <c r="G81" s="162"/>
      <c r="H81" s="162"/>
      <c r="I81" s="162"/>
      <c r="J81" s="162"/>
      <c r="K81" s="163"/>
      <c r="L81" s="156" t="s">
        <v>237</v>
      </c>
      <c r="M81" s="157"/>
    </row>
    <row r="82" spans="2:13" ht="15.6" x14ac:dyDescent="0.6">
      <c r="C82" s="101" t="s">
        <v>0</v>
      </c>
      <c r="D82" s="101" t="s">
        <v>1</v>
      </c>
      <c r="E82" s="101" t="s">
        <v>2</v>
      </c>
      <c r="F82" s="101" t="s">
        <v>3</v>
      </c>
      <c r="G82" s="101" t="s">
        <v>4</v>
      </c>
      <c r="H82" s="101" t="s">
        <v>5</v>
      </c>
      <c r="I82" s="101" t="s">
        <v>6</v>
      </c>
      <c r="J82" s="101" t="s">
        <v>7</v>
      </c>
      <c r="K82" s="101" t="s">
        <v>8</v>
      </c>
      <c r="L82" s="104" t="s">
        <v>238</v>
      </c>
      <c r="M82" s="113" t="s">
        <v>236</v>
      </c>
    </row>
    <row r="83" spans="2:13" ht="15.6" x14ac:dyDescent="0.6">
      <c r="B83" s="62" t="s">
        <v>130</v>
      </c>
      <c r="C83" s="101">
        <v>80801</v>
      </c>
      <c r="D83" s="101">
        <v>82381</v>
      </c>
      <c r="E83" s="101">
        <v>83153</v>
      </c>
      <c r="F83" s="101">
        <v>79720</v>
      </c>
      <c r="G83" s="101">
        <v>80082</v>
      </c>
      <c r="H83" s="101">
        <v>78891</v>
      </c>
      <c r="I83" s="101">
        <v>80112</v>
      </c>
      <c r="J83" s="101">
        <v>84221</v>
      </c>
      <c r="K83" s="101">
        <v>83957</v>
      </c>
      <c r="L83" s="87">
        <f>(K83-C83)/C83</f>
        <v>3.9058922538087397E-2</v>
      </c>
      <c r="M83" s="5">
        <f t="shared" ref="M83:M85" si="10">K83-C83</f>
        <v>3156</v>
      </c>
    </row>
    <row r="84" spans="2:13" ht="15.6" x14ac:dyDescent="0.6">
      <c r="B84" s="62" t="s">
        <v>227</v>
      </c>
      <c r="C84" s="101">
        <v>107491</v>
      </c>
      <c r="D84" s="101">
        <v>111194</v>
      </c>
      <c r="E84" s="101">
        <v>111578</v>
      </c>
      <c r="F84" s="101">
        <v>111354</v>
      </c>
      <c r="G84" s="101">
        <v>111994</v>
      </c>
      <c r="H84" s="101">
        <v>108720</v>
      </c>
      <c r="I84" s="101">
        <v>109227</v>
      </c>
      <c r="J84" s="101">
        <v>111447</v>
      </c>
      <c r="K84" s="101">
        <v>109651</v>
      </c>
      <c r="L84" s="87">
        <f>(K84-C84)/C84</f>
        <v>2.0094705603259808E-2</v>
      </c>
      <c r="M84" s="5">
        <f t="shared" si="10"/>
        <v>2160</v>
      </c>
    </row>
    <row r="85" spans="2:13" ht="15.6" x14ac:dyDescent="0.6">
      <c r="B85" s="62" t="s">
        <v>228</v>
      </c>
      <c r="C85" s="101">
        <v>89688</v>
      </c>
      <c r="D85" s="101">
        <v>95147</v>
      </c>
      <c r="E85" s="101">
        <v>93980</v>
      </c>
      <c r="F85" s="101">
        <v>93046</v>
      </c>
      <c r="G85" s="101">
        <v>96202</v>
      </c>
      <c r="H85" s="101">
        <v>98405</v>
      </c>
      <c r="I85" s="101">
        <v>102295</v>
      </c>
      <c r="J85" s="101">
        <v>102446</v>
      </c>
      <c r="K85" s="101">
        <v>100680</v>
      </c>
      <c r="L85" s="87">
        <f>(K85-C85)/C85</f>
        <v>0.12255820176612256</v>
      </c>
      <c r="M85" s="5">
        <f t="shared" si="10"/>
        <v>10992</v>
      </c>
    </row>
  </sheetData>
  <mergeCells count="8">
    <mergeCell ref="C81:K81"/>
    <mergeCell ref="C42:K42"/>
    <mergeCell ref="N42:V42"/>
    <mergeCell ref="Y42:AG42"/>
    <mergeCell ref="Y7:AG7"/>
    <mergeCell ref="C7:K7"/>
    <mergeCell ref="N7:V7"/>
    <mergeCell ref="L81:M81"/>
  </mergeCells>
  <conditionalFormatting sqref="L83:M85">
    <cfRule type="cellIs" dxfId="77" priority="1" operator="lessThan">
      <formula>0</formula>
    </cfRule>
    <cfRule type="cellIs" dxfId="76" priority="2" operator="greaterThan">
      <formula>0</formula>
    </cfRule>
  </conditionalFormatting>
  <hyperlinks>
    <hyperlink ref="B1" location="Index!A1" display="Back to Index" xr:uid="{7FE72E31-C63A-1045-8D5C-CB4C8A6293F5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05D00A528C44F8EA2BB5BE6B47F3B" ma:contentTypeVersion="16431" ma:contentTypeDescription="Create a new document." ma:contentTypeScope="" ma:versionID="fbfaeb6f0a2758f5ee070841e8aec15f">
  <xsd:schema xmlns:xsd="http://www.w3.org/2001/XMLSchema" xmlns:xs="http://www.w3.org/2001/XMLSchema" xmlns:p="http://schemas.microsoft.com/office/2006/metadata/properties" xmlns:ns2="b67a7830-db79-4a49-bf27-2aff92a2201a" xmlns:ns3="b413c3fd-5a3b-4239-b985-69032e371c04" xmlns:ns4="0063f72e-ace3-48fb-9c1f-5b513408b31f" xmlns:ns5="a8f60570-4bd3-4f2b-950b-a996de8ab151" xmlns:ns6="a172083e-e40c-4314-b43a-827352a1ed2c" xmlns:ns7="c963a4c1-1bb4-49f2-a011-9c776a7eed2a" xmlns:ns8="c025b0df-af6a-4763-9d81-9b5a3b3a97b4" targetNamespace="http://schemas.microsoft.com/office/2006/metadata/properties" ma:root="true" ma:fieldsID="898944405ae574eeb652bb01287d2185" ns2:_="" ns3:_="" ns4:_="" ns5:_="" ns6:_="" ns7:_="" ns8:_="">
    <xsd:import namespace="b67a7830-db79-4a49-bf27-2aff92a2201a"/>
    <xsd:import namespace="b413c3fd-5a3b-4239-b985-69032e371c04"/>
    <xsd:import namespace="0063f72e-ace3-48fb-9c1f-5b513408b31f"/>
    <xsd:import namespace="a8f60570-4bd3-4f2b-950b-a996de8ab151"/>
    <xsd:import namespace="a172083e-e40c-4314-b43a-827352a1ed2c"/>
    <xsd:import namespace="c963a4c1-1bb4-49f2-a011-9c776a7eed2a"/>
    <xsd:import namespace="c025b0df-af6a-4763-9d81-9b5a3b3a97b4"/>
    <xsd:element name="properties">
      <xsd:complexType>
        <xsd:sequence>
          <xsd:element name="documentManagement">
            <xsd:complexType>
              <xsd:all>
                <xsd:element ref="ns2:ExternallyShared" minOccurs="0"/>
                <xsd:element ref="ns3:Document_x0020_Notes" minOccurs="0"/>
                <xsd:element ref="ns4:Security_x0020_Classification" minOccurs="0"/>
                <xsd:element ref="ns3:Handling_x0020_Instructions" minOccurs="0"/>
                <xsd:element ref="ns4:Descriptor" minOccurs="0"/>
                <xsd:element ref="ns3:Government_x0020_Body" minOccurs="0"/>
                <xsd:element ref="ns5:Retention_x0020_Label" minOccurs="0"/>
                <xsd:element ref="ns3:Date_x0020_Opened" minOccurs="0"/>
                <xsd:element ref="ns3:Date_x0020_Closed" minOccurs="0"/>
                <xsd:element ref="ns4:National_x0020_Caveat" minOccurs="0"/>
                <xsd:element ref="ns3:CIRRUSPreviousLocation" minOccurs="0"/>
                <xsd:element ref="ns3:CIRRUSPreviousID" minOccurs="0"/>
                <xsd:element ref="ns2:LegacyDocumentType" minOccurs="0"/>
                <xsd:element ref="ns2:LegacyFileplanTarget" minOccurs="0"/>
                <xsd:element ref="ns2:LegacyNumericClass" minOccurs="0"/>
                <xsd:element ref="ns2:LegacyFolderType" minOccurs="0"/>
                <xsd:element ref="ns2:LegacyRecordFolderIdentifier" minOccurs="0"/>
                <xsd:element ref="ns2:LegacyCopyright" minOccurs="0"/>
                <xsd:element ref="ns2:LegacyLastModifiedDate" minOccurs="0"/>
                <xsd:element ref="ns2:LegacyModifier" minOccurs="0"/>
                <xsd:element ref="ns2:LegacyFolder" minOccurs="0"/>
                <xsd:element ref="ns2:LegacyContentType" minOccurs="0"/>
                <xsd:element ref="ns2:LegacyExpiryReviewDate" minOccurs="0"/>
                <xsd:element ref="ns2:LegacyLastActionDate" minOccurs="0"/>
                <xsd:element ref="ns2:LegacyProtectiveMarking" minOccurs="0"/>
                <xsd:element ref="ns2:LegacyTags" minOccurs="0"/>
                <xsd:element ref="ns2:LegacyReferencesFromOtherItems" minOccurs="0"/>
                <xsd:element ref="ns2:LegacyStatusonTransfer" minOccurs="0"/>
                <xsd:element ref="ns2:LegacyDateClosed" minOccurs="0"/>
                <xsd:element ref="ns2:LegacyRecordCategoryIdentifier" minOccurs="0"/>
                <xsd:element ref="ns2:LegacyDispositionAsOfDate" minOccurs="0"/>
                <xsd:element ref="ns2:LegacyHomeLocation" minOccurs="0"/>
                <xsd:element ref="ns2:LegacyCurrentLocation" minOccurs="0"/>
                <xsd:element ref="ns6:LegacyDateFileReceived" minOccurs="0"/>
                <xsd:element ref="ns6:LegacyDateFileRequested" minOccurs="0"/>
                <xsd:element ref="ns6:LegacyDateFileReturned" minOccurs="0"/>
                <xsd:element ref="ns6:LegacyMinister" minOccurs="0"/>
                <xsd:element ref="ns6:LegacyMP" minOccurs="0"/>
                <xsd:element ref="ns6:LegacyFolderNotes" minOccurs="0"/>
                <xsd:element ref="ns6:LegacyPhysicalItemLocation" minOccurs="0"/>
                <xsd:element ref="ns6:LegacyRequestType" minOccurs="0"/>
                <xsd:element ref="ns6:LegacyDescriptor" minOccurs="0"/>
                <xsd:element ref="ns6:LegacyFolderDocumentID" minOccurs="0"/>
                <xsd:element ref="ns6:LegacyDocumentID" minOccurs="0"/>
                <xsd:element ref="ns2:LegacyReferencesToOtherItems" minOccurs="0"/>
                <xsd:element ref="ns2:LegacyCustodian" minOccurs="0"/>
                <xsd:element ref="ns2:LegacyAdditionalAuthors" minOccurs="0"/>
                <xsd:element ref="ns2:LegacyDocumentLink" minOccurs="0"/>
                <xsd:element ref="ns2:LegacyFolderLink" minOccurs="0"/>
                <xsd:element ref="ns6:LegacyPhysicalFormat" minOccurs="0"/>
                <xsd:element ref="ns4:_dlc_DocIdUrl" minOccurs="0"/>
                <xsd:element ref="ns4:_dlc_DocIdPersistId" minOccurs="0"/>
                <xsd:element ref="ns7:m975189f4ba442ecbf67d4147307b177" minOccurs="0"/>
                <xsd:element ref="ns4:TaxCatchAll" minOccurs="0"/>
                <xsd:element ref="ns4:TaxCatchAllLabel" minOccurs="0"/>
                <xsd:element ref="ns4:_dlc_DocId" minOccurs="0"/>
                <xsd:element ref="ns8:MediaServiceMetadata" minOccurs="0"/>
                <xsd:element ref="ns8:MediaServiceFastMetadata" minOccurs="0"/>
                <xsd:element ref="ns8:MediaServiceAutoTags" minOccurs="0"/>
                <xsd:element ref="ns8:MediaServiceOCR" minOccurs="0"/>
                <xsd:element ref="ns8:MediaServiceDateTaken" minOccurs="0"/>
                <xsd:element ref="ns4:SharedWithUsers" minOccurs="0"/>
                <xsd:element ref="ns4:SharedWithDetails" minOccurs="0"/>
                <xsd:element ref="ns3:CIRRUSPreviousRetentionPolicy" minOccurs="0"/>
                <xsd:element ref="ns6:LegacyCaseReferenceNumber" minOccurs="0"/>
                <xsd:element ref="ns8:MediaServiceEventHashCode" minOccurs="0"/>
                <xsd:element ref="ns8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a7830-db79-4a49-bf27-2aff92a2201a" elementFormDefault="qualified">
    <xsd:import namespace="http://schemas.microsoft.com/office/2006/documentManagement/types"/>
    <xsd:import namespace="http://schemas.microsoft.com/office/infopath/2007/PartnerControls"/>
    <xsd:element name="ExternallyShared" ma:index="2" nillable="true" ma:displayName="External" ma:description="Used with SPFX field customizer, displays if the item is externally shared" ma:hidden="true" ma:internalName="ExternallyShared">
      <xsd:simpleType>
        <xsd:restriction base="dms:Text"/>
      </xsd:simpleType>
    </xsd:element>
    <xsd:element name="LegacyDocumentType" ma:index="15" nillable="true" ma:displayName="Legacy Document Type" ma:internalName="LegacyDocumentType">
      <xsd:simpleType>
        <xsd:restriction base="dms:Text">
          <xsd:maxLength value="255"/>
        </xsd:restriction>
      </xsd:simpleType>
    </xsd:element>
    <xsd:element name="LegacyFileplanTarget" ma:index="16" nillable="true" ma:displayName="Legacy Fileplan Target" ma:internalName="LegacyFileplanTarget">
      <xsd:simpleType>
        <xsd:restriction base="dms:Text">
          <xsd:maxLength value="255"/>
        </xsd:restriction>
      </xsd:simpleType>
    </xsd:element>
    <xsd:element name="LegacyNumericClass" ma:index="17" nillable="true" ma:displayName="Legacy Numeric Class" ma:internalName="LegacyNumericClass">
      <xsd:simpleType>
        <xsd:restriction base="dms:Text">
          <xsd:maxLength value="255"/>
        </xsd:restriction>
      </xsd:simpleType>
    </xsd:element>
    <xsd:element name="LegacyFolderType" ma:index="18" nillable="true" ma:displayName="Legacy Folder Type" ma:internalName="LegacyFolderType">
      <xsd:simpleType>
        <xsd:restriction base="dms:Text">
          <xsd:maxLength value="255"/>
        </xsd:restriction>
      </xsd:simpleType>
    </xsd:element>
    <xsd:element name="LegacyRecordFolderIdentifier" ma:index="19" nillable="true" ma:displayName="Legacy Record Folder Identifier" ma:internalName="LegacyRecordFolderIdentifier">
      <xsd:simpleType>
        <xsd:restriction base="dms:Text">
          <xsd:maxLength value="255"/>
        </xsd:restriction>
      </xsd:simpleType>
    </xsd:element>
    <xsd:element name="LegacyCopyright" ma:index="20" nillable="true" ma:displayName="Legacy Copyright" ma:internalName="LegacyCopyright">
      <xsd:simpleType>
        <xsd:restriction base="dms:Text">
          <xsd:maxLength value="255"/>
        </xsd:restriction>
      </xsd:simpleType>
    </xsd:element>
    <xsd:element name="LegacyLastModifiedDate" ma:index="21" nillable="true" ma:displayName="Legacy Last Modified Date" ma:format="DateTime" ma:internalName="LegacyLastModifiedDate">
      <xsd:simpleType>
        <xsd:restriction base="dms:DateTime"/>
      </xsd:simpleType>
    </xsd:element>
    <xsd:element name="LegacyModifier" ma:index="22" nillable="true" ma:displayName="Legacy Modifier" ma:SharePointGroup="0" ma:internalName="LegacyModifi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cyFolder" ma:index="23" nillable="true" ma:displayName="Legacy Folder" ma:internalName="LegacyFolder">
      <xsd:simpleType>
        <xsd:restriction base="dms:Text">
          <xsd:maxLength value="255"/>
        </xsd:restriction>
      </xsd:simpleType>
    </xsd:element>
    <xsd:element name="LegacyContentType" ma:index="24" nillable="true" ma:displayName="Legacy Content Type" ma:internalName="LegacyContentType">
      <xsd:simpleType>
        <xsd:restriction base="dms:Text">
          <xsd:maxLength value="255"/>
        </xsd:restriction>
      </xsd:simpleType>
    </xsd:element>
    <xsd:element name="LegacyExpiryReviewDate" ma:index="25" nillable="true" ma:displayName="Legacy Expiry Review Date" ma:format="DateTime" ma:internalName="LegacyExpiryReviewDate">
      <xsd:simpleType>
        <xsd:restriction base="dms:DateTime"/>
      </xsd:simpleType>
    </xsd:element>
    <xsd:element name="LegacyLastActionDate" ma:index="26" nillable="true" ma:displayName="Legacy Last Action Date" ma:format="DateTime" ma:internalName="LegacyLastActionDate">
      <xsd:simpleType>
        <xsd:restriction base="dms:DateTime"/>
      </xsd:simpleType>
    </xsd:element>
    <xsd:element name="LegacyProtectiveMarking" ma:index="27" nillable="true" ma:displayName="Legacy Protective Marking" ma:internalName="LegacyProtectiveMarking">
      <xsd:simpleType>
        <xsd:restriction base="dms:Text">
          <xsd:maxLength value="255"/>
        </xsd:restriction>
      </xsd:simpleType>
    </xsd:element>
    <xsd:element name="LegacyTags" ma:index="28" nillable="true" ma:displayName="Legacy Tags" ma:internalName="LegacyTags">
      <xsd:simpleType>
        <xsd:restriction base="dms:Note">
          <xsd:maxLength value="255"/>
        </xsd:restriction>
      </xsd:simpleType>
    </xsd:element>
    <xsd:element name="LegacyReferencesFromOtherItems" ma:index="29" nillable="true" ma:displayName="Legacy References From Other Items" ma:internalName="LegacyReferencesFromOtherItems">
      <xsd:simpleType>
        <xsd:restriction base="dms:Text">
          <xsd:maxLength value="255"/>
        </xsd:restriction>
      </xsd:simpleType>
    </xsd:element>
    <xsd:element name="LegacyStatusonTransfer" ma:index="30" nillable="true" ma:displayName="Legacy Status on Transfer" ma:internalName="LegacyStatusonTransfer">
      <xsd:simpleType>
        <xsd:restriction base="dms:Text">
          <xsd:maxLength value="255"/>
        </xsd:restriction>
      </xsd:simpleType>
    </xsd:element>
    <xsd:element name="LegacyDateClosed" ma:index="31" nillable="true" ma:displayName="Legacy Date Closed" ma:format="DateOnly" ma:internalName="LegacyDateClosed">
      <xsd:simpleType>
        <xsd:restriction base="dms:DateTime"/>
      </xsd:simpleType>
    </xsd:element>
    <xsd:element name="LegacyRecordCategoryIdentifier" ma:index="32" nillable="true" ma:displayName="Legacy Record Category Identifier" ma:internalName="LegacyRecordCategoryIdentifier">
      <xsd:simpleType>
        <xsd:restriction base="dms:Text">
          <xsd:maxLength value="255"/>
        </xsd:restriction>
      </xsd:simpleType>
    </xsd:element>
    <xsd:element name="LegacyDispositionAsOfDate" ma:index="33" nillable="true" ma:displayName="Legacy Disposition as of Date" ma:format="DateOnly" ma:internalName="LegacyDispositionAsOfDate">
      <xsd:simpleType>
        <xsd:restriction base="dms:DateTime"/>
      </xsd:simpleType>
    </xsd:element>
    <xsd:element name="LegacyHomeLocation" ma:index="34" nillable="true" ma:displayName="Legacy Home Location" ma:internalName="LegacyHomeLocation">
      <xsd:simpleType>
        <xsd:restriction base="dms:Text">
          <xsd:maxLength value="255"/>
        </xsd:restriction>
      </xsd:simpleType>
    </xsd:element>
    <xsd:element name="LegacyCurrentLocation" ma:index="35" nillable="true" ma:displayName="Legacy Current Location" ma:internalName="LegacyCurrentLocation">
      <xsd:simpleType>
        <xsd:restriction base="dms:Text">
          <xsd:maxLength value="255"/>
        </xsd:restriction>
      </xsd:simpleType>
    </xsd:element>
    <xsd:element name="LegacyReferencesToOtherItems" ma:index="47" nillable="true" ma:displayName="Legacy References To Other Items" ma:internalName="LegacyReferencesToOtherItems">
      <xsd:simpleType>
        <xsd:restriction base="dms:Note">
          <xsd:maxLength value="255"/>
        </xsd:restriction>
      </xsd:simpleType>
    </xsd:element>
    <xsd:element name="LegacyCustodian" ma:index="48" nillable="true" ma:displayName="Legacy Custodian" ma:internalName="LegacyCustodian">
      <xsd:simpleType>
        <xsd:restriction base="dms:Note">
          <xsd:maxLength value="255"/>
        </xsd:restriction>
      </xsd:simpleType>
    </xsd:element>
    <xsd:element name="LegacyAdditionalAuthors" ma:index="49" nillable="true" ma:displayName="Legacy Additional Authors" ma:internalName="LegacyAdditionalAuthors">
      <xsd:simpleType>
        <xsd:restriction base="dms:Note">
          <xsd:maxLength value="255"/>
        </xsd:restriction>
      </xsd:simpleType>
    </xsd:element>
    <xsd:element name="LegacyDocumentLink" ma:index="50" nillable="true" ma:displayName="Legacy Document Link" ma:internalName="LegacyDocumentLink">
      <xsd:simpleType>
        <xsd:restriction base="dms:Text">
          <xsd:maxLength value="255"/>
        </xsd:restriction>
      </xsd:simpleType>
    </xsd:element>
    <xsd:element name="LegacyFolderLink" ma:index="51" nillable="true" ma:displayName="Legacy Folder Link" ma:internalName="LegacyFolder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Document_x0020_Notes" ma:index="3" nillable="true" ma:displayName="Document Notes" ma:internalName="Document_0x0020_Notes">
      <xsd:simpleType>
        <xsd:restriction base="dms:Note">
          <xsd:maxLength value="255"/>
        </xsd:restriction>
      </xsd:simpleType>
    </xsd:element>
    <xsd:element name="Handling_x0020_Instructions" ma:index="5" nillable="true" ma:displayName="Handling Instructions" ma:internalName="Handling_x0020_Instructions">
      <xsd:simpleType>
        <xsd:restriction base="dms:Text">
          <xsd:maxLength value="255"/>
        </xsd:restriction>
      </xsd:simpleType>
    </xsd:element>
    <xsd:element name="Government_x0020_Body" ma:index="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0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1" nillable="true" ma:displayName="Date Closed" ma:format="DateOnly" ma:internalName="Date_x0020_Closed">
      <xsd:simpleType>
        <xsd:restriction base="dms:DateTime"/>
      </xsd:simpleType>
    </xsd:element>
    <xsd:element name="CIRRUSPreviousLocation" ma:index="13" nillable="true" ma:displayName="Previous Location" ma:description="The location the document previously resided in." ma:internalName="CIRRUSPreviousLocation">
      <xsd:simpleType>
        <xsd:restriction base="dms:Text">
          <xsd:maxLength value="255"/>
        </xsd:restriction>
      </xsd:simpleType>
    </xsd:element>
    <xsd:element name="CIRRUSPreviousID" ma:index="14" nillable="true" ma:displayName="Previous Id" ma:description="The id of the document in its previous location." ma:internalName="CIRRUSPreviousID">
      <xsd:simpleType>
        <xsd:restriction base="dms:Text">
          <xsd:maxLength value="255"/>
        </xsd:restriction>
      </xsd:simpleType>
    </xsd:element>
    <xsd:element name="CIRRUSPreviousRetentionPolicy" ma:index="72" nillable="true" ma:displayName="Previous Retention Policy" ma:description="The retention policy of the document in its previous location." ma:internalName="CIRRUSPreviousRetentionPolicy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4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6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  <xsd:element name="National_x0020_Caveat" ma:index="12" nillable="true" ma:displayName="National Caveat" ma:default="" ma:format="Dropdown" ma:indexed="true" ma:internalName="National_x0020_Caveat">
      <xsd:simpleType>
        <xsd:restriction base="dms:Choice">
          <xsd:enumeration value="UK EYES ONLY"/>
        </xsd:restriction>
      </xsd:simpleType>
    </xsd:element>
    <xsd:element name="_dlc_DocIdUrl" ma:index="5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1" nillable="true" ma:displayName="Taxonomy Catch All Column" ma:description="" ma:hidden="true" ma:list="{7a443858-fa6e-4cf2-b840-4d0a346eeaf3}" ma:internalName="TaxCatchAll" ma:showField="CatchAllData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62" nillable="true" ma:displayName="Taxonomy Catch All Column1" ma:description="" ma:hidden="true" ma:list="{7a443858-fa6e-4cf2-b840-4d0a346eeaf3}" ma:internalName="TaxCatchAllLabel" ma:readOnly="true" ma:showField="CatchAllDataLabel" ma:web="0063f72e-ace3-48fb-9c1f-5b513408b3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6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SharedWithUsers" ma:index="7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9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2083e-e40c-4314-b43a-827352a1ed2c" elementFormDefault="qualified">
    <xsd:import namespace="http://schemas.microsoft.com/office/2006/documentManagement/types"/>
    <xsd:import namespace="http://schemas.microsoft.com/office/infopath/2007/PartnerControls"/>
    <xsd:element name="LegacyDateFileReceived" ma:index="36" nillable="true" ma:displayName="Legacy Date File Received" ma:format="DateOnly" ma:internalName="LegacyDateFileReceived">
      <xsd:simpleType>
        <xsd:restriction base="dms:DateTime"/>
      </xsd:simpleType>
    </xsd:element>
    <xsd:element name="LegacyDateFileRequested" ma:index="37" nillable="true" ma:displayName="Legacy Date File Requested" ma:format="DateOnly" ma:internalName="LegacyDateFileRequested">
      <xsd:simpleType>
        <xsd:restriction base="dms:DateTime"/>
      </xsd:simpleType>
    </xsd:element>
    <xsd:element name="LegacyDateFileReturned" ma:index="38" nillable="true" ma:displayName="Legacy Date File Returned" ma:format="DateOnly" ma:internalName="LegacyDateFileReturned">
      <xsd:simpleType>
        <xsd:restriction base="dms:DateTime"/>
      </xsd:simpleType>
    </xsd:element>
    <xsd:element name="LegacyMinister" ma:index="39" nillable="true" ma:displayName="Legacy Minister" ma:internalName="LegacyMinister">
      <xsd:simpleType>
        <xsd:restriction base="dms:Text">
          <xsd:maxLength value="255"/>
        </xsd:restriction>
      </xsd:simpleType>
    </xsd:element>
    <xsd:element name="LegacyMP" ma:index="40" nillable="true" ma:displayName="Legacy MP" ma:internalName="LegacyMP">
      <xsd:simpleType>
        <xsd:restriction base="dms:Text">
          <xsd:maxLength value="255"/>
        </xsd:restriction>
      </xsd:simpleType>
    </xsd:element>
    <xsd:element name="LegacyFolderNotes" ma:index="41" nillable="true" ma:displayName="Legacy Folder Notes" ma:internalName="LegacyFolderNotes">
      <xsd:simpleType>
        <xsd:restriction base="dms:Note">
          <xsd:maxLength value="255"/>
        </xsd:restriction>
      </xsd:simpleType>
    </xsd:element>
    <xsd:element name="LegacyPhysicalItemLocation" ma:index="42" nillable="true" ma:displayName="Legacy Physical Item Location" ma:format="Dropdown" ma:internalName="LegacyPhysicalItemLocation">
      <xsd:simpleType>
        <xsd:restriction base="dms:Choice">
          <xsd:enumeration value="Off-Site"/>
          <xsd:enumeration value="TNA"/>
          <xsd:enumeration value="DECC"/>
        </xsd:restriction>
      </xsd:simpleType>
    </xsd:element>
    <xsd:element name="LegacyRequestType" ma:index="43" nillable="true" ma:displayName="Legacy Request Type" ma:format="Dropdown" ma:internalName="LegacyRequestTyp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LegacyDescriptor" ma:index="44" nillable="true" ma:displayName="Legacy Descriptor" ma:internalName="LegacyDescriptor">
      <xsd:simpleType>
        <xsd:restriction base="dms:Note">
          <xsd:maxLength value="255"/>
        </xsd:restriction>
      </xsd:simpleType>
    </xsd:element>
    <xsd:element name="LegacyFolderDocumentID" ma:index="45" nillable="true" ma:displayName="Legacy Folder Document ID" ma:internalName="LegacyFolderDocumentID">
      <xsd:simpleType>
        <xsd:restriction base="dms:Text">
          <xsd:maxLength value="255"/>
        </xsd:restriction>
      </xsd:simpleType>
    </xsd:element>
    <xsd:element name="LegacyDocumentID" ma:index="46" nillable="true" ma:displayName="Legacy Document ID" ma:internalName="LegacyDocumentID">
      <xsd:simpleType>
        <xsd:restriction base="dms:Text">
          <xsd:maxLength value="255"/>
        </xsd:restriction>
      </xsd:simpleType>
    </xsd:element>
    <xsd:element name="LegacyPhysicalFormat" ma:index="52" nillable="true" ma:displayName="Legacy Physical Format" ma:default="0" ma:internalName="LegacyPhysicalFormat">
      <xsd:simpleType>
        <xsd:restriction base="dms:Boolean"/>
      </xsd:simpleType>
    </xsd:element>
    <xsd:element name="LegacyCaseReferenceNumber" ma:index="73" nillable="true" ma:displayName="Legacy Case Reference Number" ma:internalName="LegacyCaseReferenceNumber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63a4c1-1bb4-49f2-a011-9c776a7eed2a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60" nillable="true" ma:taxonomy="true" ma:internalName="m975189f4ba442ecbf67d4147307b177" ma:taxonomyFieldName="Business_x0020_Unit" ma:displayName="Business Unit" ma:default="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5b0df-af6a-4763-9d81-9b5a3b3a97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67" nillable="true" ma:displayName="MediaServiceAutoTags" ma:internalName="MediaServiceAutoTags" ma:readOnly="true">
      <xsd:simpleType>
        <xsd:restriction base="dms:Text"/>
      </xsd:simpleType>
    </xsd:element>
    <xsd:element name="MediaServiceOCR" ma:index="6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69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7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7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063f72e-ace3-48fb-9c1f-5b513408b31f">2QFN7KK647Q6-1963201211-33728</_dlc_DocId>
    <_dlc_DocIdUrl xmlns="0063f72e-ace3-48fb-9c1f-5b513408b31f">
      <Url>https://beisgov.sharepoint.com/sites/beis/288/_layouts/15/DocIdRedir.aspx?ID=2QFN7KK647Q6-1963201211-33728</Url>
      <Description>2QFN7KK647Q6-1963201211-33728</Description>
    </_dlc_DocIdUrl>
    <TaxCatchAll xmlns="0063f72e-ace3-48fb-9c1f-5b513408b31f">
      <Value>235</Value>
    </TaxCatchAll>
    <m975189f4ba442ecbf67d4147307b177 xmlns="c963a4c1-1bb4-49f2-a011-9c776a7eed2a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for Life Sciences Directors Office</TermName>
          <TermId xmlns="http://schemas.microsoft.com/office/infopath/2007/PartnerControls">1973fc52-6088-4abc-8884-d158c66a24f9</TermId>
        </TermInfo>
      </Terms>
    </m975189f4ba442ecbf67d4147307b177>
    <Retention_x0020_Label xmlns="a8f60570-4bd3-4f2b-950b-a996de8ab151">Group Review</Retention_x0020_Label>
    <Government_x0020_Body xmlns="b413c3fd-5a3b-4239-b985-69032e371c04">BEIS</Government_x0020_Body>
    <Date_x0020_Opened xmlns="b413c3fd-5a3b-4239-b985-69032e371c04">2018-10-24T08:09:15+00:00</Date_x0020_Opened>
    <LegacyRecordCategoryIdentifier xmlns="b67a7830-db79-4a49-bf27-2aff92a2201a" xsi:nil="true"/>
    <LegacyDateFileRequested xmlns="a172083e-e40c-4314-b43a-827352a1ed2c" xsi:nil="true"/>
    <LegacyFolderType xmlns="b67a7830-db79-4a49-bf27-2aff92a2201a" xsi:nil="true"/>
    <LegacyRecordFolderIdentifier xmlns="b67a7830-db79-4a49-bf27-2aff92a2201a" xsi:nil="true"/>
    <LegacyFolder xmlns="b67a7830-db79-4a49-bf27-2aff92a2201a" xsi:nil="true"/>
    <LegacyMP xmlns="a172083e-e40c-4314-b43a-827352a1ed2c" xsi:nil="true"/>
    <LegacyDocumentID xmlns="a172083e-e40c-4314-b43a-827352a1ed2c" xsi:nil="true"/>
    <LegacyFolderDocumentID xmlns="a172083e-e40c-4314-b43a-827352a1ed2c" xsi:nil="true"/>
    <ExternallyShared xmlns="b67a7830-db79-4a49-bf27-2aff92a2201a" xsi:nil="true"/>
    <Descriptor xmlns="0063f72e-ace3-48fb-9c1f-5b513408b31f" xsi:nil="true"/>
    <LegacyDateFileReceived xmlns="a172083e-e40c-4314-b43a-827352a1ed2c" xsi:nil="true"/>
    <LegacyFolderLink xmlns="b67a7830-db79-4a49-bf27-2aff92a2201a" xsi:nil="true"/>
    <Document_x0020_Notes xmlns="b413c3fd-5a3b-4239-b985-69032e371c04" xsi:nil="true"/>
    <LegacyAdditionalAuthors xmlns="b67a7830-db79-4a49-bf27-2aff92a2201a" xsi:nil="true"/>
    <LegacyDocumentLink xmlns="b67a7830-db79-4a49-bf27-2aff92a2201a" xsi:nil="true"/>
    <CIRRUSPreviousLocation xmlns="b413c3fd-5a3b-4239-b985-69032e371c04" xsi:nil="true"/>
    <LegacyPhysicalItemLocation xmlns="a172083e-e40c-4314-b43a-827352a1ed2c" xsi:nil="true"/>
    <LegacyRequestType xmlns="a172083e-e40c-4314-b43a-827352a1ed2c" xsi:nil="true"/>
    <LegacyDescriptor xmlns="a172083e-e40c-4314-b43a-827352a1ed2c" xsi:nil="true"/>
    <LegacyLastModifiedDate xmlns="b67a7830-db79-4a49-bf27-2aff92a2201a" xsi:nil="true"/>
    <LegacyDateClosed xmlns="b67a7830-db79-4a49-bf27-2aff92a2201a" xsi:nil="true"/>
    <LegacyHomeLocation xmlns="b67a7830-db79-4a49-bf27-2aff92a2201a" xsi:nil="true"/>
    <LegacyExpiryReviewDate xmlns="b67a7830-db79-4a49-bf27-2aff92a2201a" xsi:nil="true"/>
    <LegacyPhysicalFormat xmlns="a172083e-e40c-4314-b43a-827352a1ed2c">false</LegacyPhysicalFormat>
    <LegacyDocumentType xmlns="b67a7830-db79-4a49-bf27-2aff92a2201a" xsi:nil="true"/>
    <LegacyReferencesFromOtherItems xmlns="b67a7830-db79-4a49-bf27-2aff92a2201a" xsi:nil="true"/>
    <LegacyLastActionDate xmlns="b67a7830-db79-4a49-bf27-2aff92a2201a" xsi:nil="true"/>
    <Security_x0020_Classification xmlns="0063f72e-ace3-48fb-9c1f-5b513408b31f">OFFICIAL</Security_x0020_Classification>
    <CIRRUSPreviousID xmlns="b413c3fd-5a3b-4239-b985-69032e371c04" xsi:nil="true"/>
    <LegacyModifier xmlns="b67a7830-db79-4a49-bf27-2aff92a2201a">
      <UserInfo>
        <DisplayName/>
        <AccountId xsi:nil="true"/>
        <AccountType/>
      </UserInfo>
    </LegacyModifier>
    <LegacyStatusonTransfer xmlns="b67a7830-db79-4a49-bf27-2aff92a2201a" xsi:nil="true"/>
    <LegacyDispositionAsOfDate xmlns="b67a7830-db79-4a49-bf27-2aff92a2201a" xsi:nil="true"/>
    <LegacyMinister xmlns="a172083e-e40c-4314-b43a-827352a1ed2c" xsi:nil="true"/>
    <CIRRUSPreviousRetentionPolicy xmlns="b413c3fd-5a3b-4239-b985-69032e371c04" xsi:nil="true"/>
    <LegacyFileplanTarget xmlns="b67a7830-db79-4a49-bf27-2aff92a2201a" xsi:nil="true"/>
    <LegacyContentType xmlns="b67a7830-db79-4a49-bf27-2aff92a2201a" xsi:nil="true"/>
    <LegacyCustodian xmlns="b67a7830-db79-4a49-bf27-2aff92a2201a" xsi:nil="true"/>
    <National_x0020_Caveat xmlns="0063f72e-ace3-48fb-9c1f-5b513408b31f" xsi:nil="true"/>
    <LegacyProtectiveMarking xmlns="b67a7830-db79-4a49-bf27-2aff92a2201a" xsi:nil="true"/>
    <LegacyDateFileReturned xmlns="a172083e-e40c-4314-b43a-827352a1ed2c" xsi:nil="true"/>
    <LegacyReferencesToOtherItems xmlns="b67a7830-db79-4a49-bf27-2aff92a2201a" xsi:nil="true"/>
    <LegacyCopyright xmlns="b67a7830-db79-4a49-bf27-2aff92a2201a" xsi:nil="true"/>
    <LegacyCaseReferenceNumber xmlns="a172083e-e40c-4314-b43a-827352a1ed2c" xsi:nil="true"/>
    <Handling_x0020_Instructions xmlns="b413c3fd-5a3b-4239-b985-69032e371c04" xsi:nil="true"/>
    <Date_x0020_Closed xmlns="b413c3fd-5a3b-4239-b985-69032e371c04" xsi:nil="true"/>
    <LegacyTags xmlns="b67a7830-db79-4a49-bf27-2aff92a2201a" xsi:nil="true"/>
    <LegacyFolderNotes xmlns="a172083e-e40c-4314-b43a-827352a1ed2c" xsi:nil="true"/>
    <LegacyNumericClass xmlns="b67a7830-db79-4a49-bf27-2aff92a2201a" xsi:nil="true"/>
    <LegacyCurrentLocation xmlns="b67a7830-db79-4a49-bf27-2aff92a2201a" xsi:nil="true"/>
  </documentManagement>
</p:properties>
</file>

<file path=customXml/itemProps1.xml><?xml version="1.0" encoding="utf-8"?>
<ds:datastoreItem xmlns:ds="http://schemas.openxmlformats.org/officeDocument/2006/customXml" ds:itemID="{9996EA75-14B1-4EC2-AB7D-60865D51D234}"/>
</file>

<file path=customXml/itemProps2.xml><?xml version="1.0" encoding="utf-8"?>
<ds:datastoreItem xmlns:ds="http://schemas.openxmlformats.org/officeDocument/2006/customXml" ds:itemID="{16B4525B-5E07-46DF-9FC3-B489D474454C}"/>
</file>

<file path=customXml/itemProps3.xml><?xml version="1.0" encoding="utf-8"?>
<ds:datastoreItem xmlns:ds="http://schemas.openxmlformats.org/officeDocument/2006/customXml" ds:itemID="{25599FAE-5BFB-483D-BDF1-A205BAFF5C93}"/>
</file>

<file path=customXml/itemProps4.xml><?xml version="1.0" encoding="utf-8"?>
<ds:datastoreItem xmlns:ds="http://schemas.openxmlformats.org/officeDocument/2006/customXml" ds:itemID="{FAA0A77B-3082-418F-B6DF-165CCB64BB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Index</vt:lpstr>
      <vt:lpstr>Overview of 2009</vt:lpstr>
      <vt:lpstr>Overview of 2017</vt:lpstr>
      <vt:lpstr>Industry Turnover</vt:lpstr>
      <vt:lpstr>Industry Employment</vt:lpstr>
      <vt:lpstr>Industry &amp; Sector annual data</vt:lpstr>
      <vt:lpstr>Top Segments</vt:lpstr>
      <vt:lpstr>Segments</vt:lpstr>
      <vt:lpstr>Industry by activity</vt:lpstr>
      <vt:lpstr>SMEs</vt:lpstr>
      <vt:lpstr>Regions Summary</vt:lpstr>
      <vt:lpstr>Regions overview</vt:lpstr>
      <vt:lpstr>Regions Data</vt:lpstr>
      <vt:lpstr>Regions Detail</vt:lpstr>
      <vt:lpstr>Biopharma segments</vt:lpstr>
      <vt:lpstr>Medtech segments turnover</vt:lpstr>
      <vt:lpstr>Medtech segments employment</vt:lpstr>
      <vt:lpstr>Digital Health</vt:lpstr>
      <vt:lpstr>Service &amp; Supply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Nicholds</dc:creator>
  <cp:lastModifiedBy>Vanlint, Kayley (BEIS)</cp:lastModifiedBy>
  <dcterms:created xsi:type="dcterms:W3CDTF">2018-08-20T08:36:40Z</dcterms:created>
  <dcterms:modified xsi:type="dcterms:W3CDTF">2018-10-23T13:38:38Z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Unit">
    <vt:lpwstr>235;#Office for Life Sciences Directors Office|1973fc52-6088-4abc-8884-d158c66a24f9</vt:lpwstr>
  </property>
  <property fmtid="{D5CDD505-2E9C-101B-9397-08002B2CF9AE}" pid="3" name="ContentTypeId">
    <vt:lpwstr>0x01010019B05D00A528C44F8EA2BB5BE6B47F3B</vt:lpwstr>
  </property>
  <property fmtid="{D5CDD505-2E9C-101B-9397-08002B2CF9AE}" pid="4" name="_dlc_DocIdItemGuid">
    <vt:lpwstr>d7a8df46-34fc-49fe-8259-2136f5645813</vt:lpwstr>
  </property>
</Properties>
</file>