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240"/>
  </bookViews>
  <sheets>
    <sheet name="Index" sheetId="1" r:id="rId1"/>
    <sheet name="Arts 1 - Overview" sheetId="2" r:id="rId2"/>
    <sheet name="Arts 2 - Art Forms" sheetId="12" r:id="rId3"/>
    <sheet name="Heritage" sheetId="4" r:id="rId4"/>
    <sheet name="Sport" sheetId="3" r:id="rId5"/>
    <sheet name="Free Time" sheetId="5" r:id="rId6"/>
    <sheet name="Society" sheetId="6" r:id="rId7"/>
    <sheet name="Wellbeing 1 - Wellbeing Scores" sheetId="7" r:id="rId8"/>
    <sheet name="Wellbeing 2 - Regression" sheetId="13" r:id="rId9"/>
    <sheet name="Barriers, Disability" sheetId="8" r:id="rId10"/>
    <sheet name="Digital Engagement" sheetId="9" r:id="rId11"/>
    <sheet name="Newspaper readership" sheetId="11" r:id="rId12"/>
    <sheet name="FWW centenary" sheetId="10"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0" i="2" l="1"/>
  <c r="R39" i="2"/>
  <c r="R37" i="2"/>
  <c r="R36" i="2"/>
  <c r="R35" i="2"/>
  <c r="R34" i="2"/>
  <c r="R33" i="2"/>
  <c r="R32" i="2"/>
  <c r="R31" i="2"/>
  <c r="R30" i="2"/>
  <c r="R29" i="2"/>
  <c r="R26" i="2"/>
  <c r="R25" i="2"/>
  <c r="R24" i="2"/>
  <c r="R23" i="2"/>
  <c r="R22" i="2"/>
  <c r="R21" i="2"/>
  <c r="R20" i="2"/>
  <c r="R19" i="2"/>
  <c r="R18" i="2"/>
  <c r="R17" i="2"/>
</calcChain>
</file>

<file path=xl/sharedStrings.xml><?xml version="1.0" encoding="utf-8"?>
<sst xmlns="http://schemas.openxmlformats.org/spreadsheetml/2006/main" count="2992" uniqueCount="841">
  <si>
    <t>Tables accompanying the DCMS Taking Part "Focus On…" reports</t>
  </si>
  <si>
    <t>Index</t>
  </si>
  <si>
    <t>Focus on… Heritage</t>
  </si>
  <si>
    <t>Focus on… Sport</t>
  </si>
  <si>
    <t>Focus on… Society</t>
  </si>
  <si>
    <t>Focus on… Wellbeing</t>
  </si>
  <si>
    <t>Focus on… Barriers to Participation, Disability</t>
  </si>
  <si>
    <t>Focus on… Free Time Activities</t>
  </si>
  <si>
    <t>Focus on… Digital Engagement</t>
  </si>
  <si>
    <t>Focus on… First World War Centenary</t>
  </si>
  <si>
    <t>Focus on… Newspaper Readership</t>
  </si>
  <si>
    <t>Table 1. Any physical or mental health conditions or illnesses lasting or expected to last for 12 months or more?</t>
  </si>
  <si>
    <t>% of population</t>
  </si>
  <si>
    <t>2013/14</t>
  </si>
  <si>
    <t>%</t>
  </si>
  <si>
    <t>Don't Know</t>
  </si>
  <si>
    <t>Yes</t>
  </si>
  <si>
    <t>No</t>
  </si>
  <si>
    <t>Table 2. Health condition or illness currently affects ability to carry-out normal day-to-day activities</t>
  </si>
  <si>
    <t>Yes, a lot</t>
  </si>
  <si>
    <t>Yes, a little</t>
  </si>
  <si>
    <t>Not at all</t>
  </si>
  <si>
    <t>Table 3. Health condition or illness currently affects ability to carry-out normal day-to-day activities</t>
  </si>
  <si>
    <t>% of those not limited a lot</t>
  </si>
  <si>
    <t>0</t>
  </si>
  <si>
    <t>1</t>
  </si>
  <si>
    <t>2</t>
  </si>
  <si>
    <t>3</t>
  </si>
  <si>
    <t>4</t>
  </si>
  <si>
    <t>5</t>
  </si>
  <si>
    <t>6</t>
  </si>
  <si>
    <t>7</t>
  </si>
  <si>
    <t>8</t>
  </si>
  <si>
    <t>9</t>
  </si>
  <si>
    <t>10</t>
  </si>
  <si>
    <t>% of those limited a lot</t>
  </si>
  <si>
    <t>Not limited by health condition or illness</t>
  </si>
  <si>
    <t>Limited by health condition or illness</t>
  </si>
  <si>
    <t>Score</t>
  </si>
  <si>
    <t>How satisfied are you with life nowadays?</t>
  </si>
  <si>
    <t>To what extent do you feel that the things in your life are worthwhile?</t>
  </si>
  <si>
    <t>How anxious did you feel yesterday?</t>
  </si>
  <si>
    <t>Taking all things together, how happy would you say you are?</t>
  </si>
  <si>
    <t>Too expensive</t>
  </si>
  <si>
    <t>Lack of information about facilities</t>
  </si>
  <si>
    <t>Lack of information in accessible format</t>
  </si>
  <si>
    <t>Transport issues/lack of disabled parking</t>
  </si>
  <si>
    <t>Timing of events (e.g late night events)</t>
  </si>
  <si>
    <t>Lack of support or companionship</t>
  </si>
  <si>
    <t>Lack of adequate equipment for disabled people</t>
  </si>
  <si>
    <t>Lack of facilities at events</t>
  </si>
  <si>
    <t>Lack of disability awareness/not feeling welcome</t>
  </si>
  <si>
    <t>2014/15</t>
  </si>
  <si>
    <t>Respondents</t>
  </si>
  <si>
    <t>% of those who have a physical or mental health condition or illness lasting or expected to last for 12 months or more</t>
  </si>
  <si>
    <t>Tables accompanying the DCMS Taking Part "Focus On: Barriers To Participation, Disability" statistical release</t>
  </si>
  <si>
    <t>Table 4. How satisfied are you with life nowadays? (Those without a limiting disability or illness)</t>
  </si>
  <si>
    <t>Table 5. How satisfied are you with life nowadays? (Those with a disabiliy or illness that limits them a lot)</t>
  </si>
  <si>
    <t>Table 6. To what extent do you feel that the things in your life are worthwhile?  (Those without a limiting disability or illness)</t>
  </si>
  <si>
    <t>Table 8. How anxious did you feel yesterday? (Those without a limiting disability or illness)</t>
  </si>
  <si>
    <t>Table 10. Taking all things together, how happy would you say you are? (Those without a limiting disability or illness)</t>
  </si>
  <si>
    <t>Table 7. To what extent do you feel that the things in your life are worthwhile?  (Those with a disabiliy or illness that limits them a lot)</t>
  </si>
  <si>
    <t>Table 9. How anxious did you feel yesterday? (Those with a disabiliy or illness that limits them a lot)</t>
  </si>
  <si>
    <t>Table 11. Taking all things together, how happy would you say you are? (Those with a disabiliy or illness that limits them a lot)</t>
  </si>
  <si>
    <t>Table 12. Average wellbeing scores</t>
  </si>
  <si>
    <t>None of these</t>
  </si>
  <si>
    <t>At arts events such as musicals, plays, dance events or musical performances</t>
  </si>
  <si>
    <t>At art, photography or craft exhibitions</t>
  </si>
  <si>
    <t>In museums and galleries</t>
  </si>
  <si>
    <t>At heritage sites</t>
  </si>
  <si>
    <t>In libraries</t>
  </si>
  <si>
    <t>In situations where people take part in sport or exercise activity</t>
  </si>
  <si>
    <t>About the appearance of your body when taking part in sport or exercise activity</t>
  </si>
  <si>
    <t>Tables accompanying the DCMS Taking Part "Focus On: Digital Engagement" statistical release</t>
  </si>
  <si>
    <t>Men</t>
  </si>
  <si>
    <t>Women</t>
  </si>
  <si>
    <t>Table 1. Percentage of adults who use the internet and/or email in their free time</t>
  </si>
  <si>
    <t>Age</t>
  </si>
  <si>
    <t>16-24</t>
  </si>
  <si>
    <t>25-44</t>
  </si>
  <si>
    <t>45-64</t>
  </si>
  <si>
    <t>65-74</t>
  </si>
  <si>
    <t>75+</t>
  </si>
  <si>
    <t>Internet kiosk</t>
  </si>
  <si>
    <t>Other</t>
  </si>
  <si>
    <t>Portable games console</t>
  </si>
  <si>
    <t>Library</t>
  </si>
  <si>
    <t>School, college or university</t>
  </si>
  <si>
    <t>Home (games console)</t>
  </si>
  <si>
    <t>Café or bar</t>
  </si>
  <si>
    <t>Through TV</t>
  </si>
  <si>
    <t>No answer</t>
  </si>
  <si>
    <t>Friend's or relative's house</t>
  </si>
  <si>
    <t>Work</t>
  </si>
  <si>
    <t>Mobile device</t>
  </si>
  <si>
    <t>Home (computer)</t>
  </si>
  <si>
    <t>Table 2. Percentage of adults who access the internet in different locations</t>
  </si>
  <si>
    <t>Table 3. Percentage of adults who have internet at home</t>
  </si>
  <si>
    <t>Table 4. Percentage of adults who have digitally engaged with culture or sport through a website</t>
  </si>
  <si>
    <t xml:space="preserve">Museum or gallery website </t>
  </si>
  <si>
    <t>Library website</t>
  </si>
  <si>
    <t xml:space="preserve">Heritage website </t>
  </si>
  <si>
    <t>Theatre or concert website</t>
  </si>
  <si>
    <t>Archive or records office website</t>
  </si>
  <si>
    <t xml:space="preserve">Sport website </t>
  </si>
  <si>
    <t>Table 6. Reasons for visiting different types of culture websites</t>
  </si>
  <si>
    <t>To find out about or order tickets for an exhibition or event</t>
  </si>
  <si>
    <t>To look at items from a collection</t>
  </si>
  <si>
    <t>To find out about a particular subject</t>
  </si>
  <si>
    <t>Take a virtual tour of a museum or gallery</t>
  </si>
  <si>
    <t>View or download an event or exhibition</t>
  </si>
  <si>
    <t>Some other reason</t>
  </si>
  <si>
    <t>To complete a transaction (e.g. reserve or renew items, pay a fine)</t>
  </si>
  <si>
    <t>To search and view online information or make an enquiry</t>
  </si>
  <si>
    <t>Heritage website</t>
  </si>
  <si>
    <t>To take a virtual tour of a historical site</t>
  </si>
  <si>
    <t>Plan how to get to a historic site</t>
  </si>
  <si>
    <t>Buy tickets to visit a historic site</t>
  </si>
  <si>
    <t>Learn about history or the historic environment</t>
  </si>
  <si>
    <t>Discuss history or visits to the historic environment on a forum</t>
  </si>
  <si>
    <t>To buy tickets for an arts performance or exhibition</t>
  </si>
  <si>
    <t xml:space="preserve">Arts website </t>
  </si>
  <si>
    <t>View or download part or all of a performance or exhibition</t>
  </si>
  <si>
    <t>Find out more about an artist, performer or event</t>
  </si>
  <si>
    <t>Discuss the arts or share art that others have created</t>
  </si>
  <si>
    <t>Upload or share art that you have created yourself</t>
  </si>
  <si>
    <t>Find out how to take part or improve your creative skills</t>
  </si>
  <si>
    <t>To complete a transaction</t>
  </si>
  <si>
    <t>To view digitised documents online</t>
  </si>
  <si>
    <t>To search a catalogue</t>
  </si>
  <si>
    <t>To find out about the archive (e.g. opening hours)</t>
  </si>
  <si>
    <t>Table 5. Digital engagement by sector: percentage of adults who have visited different types of culture or sport websites</t>
  </si>
  <si>
    <t>% of those who have visited each type of website</t>
  </si>
  <si>
    <t>Table 7. Percentage of adults who accessed social media sites or applications</t>
  </si>
  <si>
    <t>Scoop.it</t>
  </si>
  <si>
    <t>Audiobook</t>
  </si>
  <si>
    <t>Myspace</t>
  </si>
  <si>
    <t>Last.fm</t>
  </si>
  <si>
    <t>Blogger</t>
  </si>
  <si>
    <t>Virgin money giving</t>
  </si>
  <si>
    <t>Dailymotion</t>
  </si>
  <si>
    <t>Reddit</t>
  </si>
  <si>
    <t>WordPress</t>
  </si>
  <si>
    <t>Vimeo</t>
  </si>
  <si>
    <t>Flickr</t>
  </si>
  <si>
    <t>Tumblr</t>
  </si>
  <si>
    <t>Pinterest</t>
  </si>
  <si>
    <t>Google+</t>
  </si>
  <si>
    <t>Spotify</t>
  </si>
  <si>
    <t>Justgiving</t>
  </si>
  <si>
    <t>LinkedIn</t>
  </si>
  <si>
    <t>Instagram</t>
  </si>
  <si>
    <t>Twitter</t>
  </si>
  <si>
    <t>YouTube</t>
  </si>
  <si>
    <t>Facebook</t>
  </si>
  <si>
    <t>Table 8. Frequency of social media use (by adults who use social media)</t>
  </si>
  <si>
    <t>% of those who use social media</t>
  </si>
  <si>
    <t>Several times a day</t>
  </si>
  <si>
    <t>At least once a day</t>
  </si>
  <si>
    <t>At least 3-4 times a week</t>
  </si>
  <si>
    <t>1-2 times a week</t>
  </si>
  <si>
    <t>Less often than once a week but at least 2-3 times a month</t>
  </si>
  <si>
    <t>At least once a month</t>
  </si>
  <si>
    <t>Less often than once a month</t>
  </si>
  <si>
    <t>Less than once a day but at least once a week</t>
  </si>
  <si>
    <t>Less than once a week, but at least once a month</t>
  </si>
  <si>
    <t>Less than once a month</t>
  </si>
  <si>
    <t>Table 9. Frequency of social media use, by age group</t>
  </si>
  <si>
    <t>Table 10. Reasons for using social media sites and applications, among those who use social media at least once a month</t>
  </si>
  <si>
    <t>% of those who use social media at least once a month</t>
  </si>
  <si>
    <t>To discuss or comment on heritage sites or issues</t>
  </si>
  <si>
    <t>To arrange sporting fixtures</t>
  </si>
  <si>
    <t>To research family history</t>
  </si>
  <si>
    <t>To join organisations</t>
  </si>
  <si>
    <t>To plan and inform visits to heritage sites</t>
  </si>
  <si>
    <t>To plan and inform visits to museums or galleries</t>
  </si>
  <si>
    <t>To get information about arts events (theatre, concerts etc.)</t>
  </si>
  <si>
    <t>To get information about local sports facilities</t>
  </si>
  <si>
    <t>To play video or computer games</t>
  </si>
  <si>
    <t>To chat about sport, artistic, theatrical or musical interests or activities</t>
  </si>
  <si>
    <t>To meet people</t>
  </si>
  <si>
    <t>To find places to do a particular activity</t>
  </si>
  <si>
    <t>To share content and views on content</t>
  </si>
  <si>
    <t>To find out what's happening in your local area</t>
  </si>
  <si>
    <t>Table 11. Reasons for using social media, by age group, among those who use social media at least once a month</t>
  </si>
  <si>
    <t xml:space="preserve">Table 1. Free time activities </t>
  </si>
  <si>
    <t>Watching TV</t>
  </si>
  <si>
    <t>Spending time with friends/family</t>
  </si>
  <si>
    <t>Listening to music</t>
  </si>
  <si>
    <t>Shopping</t>
  </si>
  <si>
    <t>Eating out at restaurants</t>
  </si>
  <si>
    <t>Internet/emailing</t>
  </si>
  <si>
    <t>Reading</t>
  </si>
  <si>
    <t>Days out or visits to places</t>
  </si>
  <si>
    <t>Sport/exercise</t>
  </si>
  <si>
    <t>Going to the cinema</t>
  </si>
  <si>
    <t>Going to pubs/bars/clubs</t>
  </si>
  <si>
    <t>Gardening</t>
  </si>
  <si>
    <t>Theatre/music concerts</t>
  </si>
  <si>
    <t>DIY</t>
  </si>
  <si>
    <t>Visiting historic sites</t>
  </si>
  <si>
    <t>Visiting museums/galleries</t>
  </si>
  <si>
    <t>Playing computer games</t>
  </si>
  <si>
    <t>Arts and crafts</t>
  </si>
  <si>
    <t>Playing a musical instrument</t>
  </si>
  <si>
    <t xml:space="preserve">% </t>
  </si>
  <si>
    <t xml:space="preserve">Respondents </t>
  </si>
  <si>
    <t xml:space="preserve">% of population </t>
  </si>
  <si>
    <t>16 -24</t>
  </si>
  <si>
    <t>Table 2. Free time activities by demographics</t>
  </si>
  <si>
    <t>Male</t>
  </si>
  <si>
    <t>Female</t>
  </si>
  <si>
    <t xml:space="preserve">No </t>
  </si>
  <si>
    <t xml:space="preserve">% of those who read any daily newspaper </t>
  </si>
  <si>
    <t>Daily Express</t>
  </si>
  <si>
    <t>Daily Mail</t>
  </si>
  <si>
    <t>Daily Mirror</t>
  </si>
  <si>
    <t>Daily Star</t>
  </si>
  <si>
    <t>Daily Telegraph</t>
  </si>
  <si>
    <t>Financial Times</t>
  </si>
  <si>
    <t>The Guardian</t>
  </si>
  <si>
    <t>The Independent</t>
  </si>
  <si>
    <t>The Sun</t>
  </si>
  <si>
    <t>The Times</t>
  </si>
  <si>
    <t>Metro</t>
  </si>
  <si>
    <t>Local daily newspaper</t>
  </si>
  <si>
    <t>Other daily newspaper</t>
  </si>
  <si>
    <t xml:space="preserve">Male </t>
  </si>
  <si>
    <t>Youtube</t>
  </si>
  <si>
    <t xml:space="preserve">Instagram </t>
  </si>
  <si>
    <t>Pininterest</t>
  </si>
  <si>
    <t>1 awful</t>
  </si>
  <si>
    <t xml:space="preserve">10 Brilliant </t>
  </si>
  <si>
    <t xml:space="preserve">% of those who visited a library  </t>
  </si>
  <si>
    <t xml:space="preserve">% of those who visited a heritage site </t>
  </si>
  <si>
    <t xml:space="preserve">% of those who visited a museum or gallery </t>
  </si>
  <si>
    <t xml:space="preserve">% of those who attended an arts event </t>
  </si>
  <si>
    <t>% of those who participated in an arts activity</t>
  </si>
  <si>
    <t>Very satisfied</t>
  </si>
  <si>
    <t>Fairly satisfied</t>
  </si>
  <si>
    <t>Neither</t>
  </si>
  <si>
    <t>Slightly dissatisfied</t>
  </si>
  <si>
    <t>Very dissatisfied</t>
  </si>
  <si>
    <t>% of those who played a selected sport</t>
  </si>
  <si>
    <t xml:space="preserve"> </t>
  </si>
  <si>
    <t>At least one of these</t>
  </si>
  <si>
    <t>Arts webiste</t>
  </si>
  <si>
    <t xml:space="preserve">Table 1. Taking all things together, how happy would you say you are? </t>
  </si>
  <si>
    <t>1-extremely unhappy</t>
  </si>
  <si>
    <t>10- extremely happy</t>
  </si>
  <si>
    <t xml:space="preserve">Table 2. How satisfied are you with life nowadays? </t>
  </si>
  <si>
    <t xml:space="preserve">0 - not satsfied at all </t>
  </si>
  <si>
    <t>10- completely satisfied</t>
  </si>
  <si>
    <t>Table 3. To what extent do you feel that the things in your life are worthwhile?</t>
  </si>
  <si>
    <t xml:space="preserve">0 - not worthwhile at all </t>
  </si>
  <si>
    <t>10- completely worthwhile</t>
  </si>
  <si>
    <t xml:space="preserve">Table 4. How anxious did you feel yesterday </t>
  </si>
  <si>
    <t>0 - not at all anxious</t>
  </si>
  <si>
    <t>10- completely anxious</t>
  </si>
  <si>
    <t>Table 5. How strongly do you feel you belong - Britain</t>
  </si>
  <si>
    <t xml:space="preserve">Very strongly </t>
  </si>
  <si>
    <t xml:space="preserve">Fairly strongly </t>
  </si>
  <si>
    <t>Not very strongly</t>
  </si>
  <si>
    <t xml:space="preserve">Not at all strongly </t>
  </si>
  <si>
    <t>Table 6. What, if anything makes you proud of Britain</t>
  </si>
  <si>
    <t>The British countryside and scenery</t>
  </si>
  <si>
    <t>The British people</t>
  </si>
  <si>
    <t>British history</t>
  </si>
  <si>
    <t>British sporting achievements</t>
  </si>
  <si>
    <t>British arts and culture</t>
  </si>
  <si>
    <t>British architecture and historic buildings</t>
  </si>
  <si>
    <t>British education and science</t>
  </si>
  <si>
    <t>The British legal system</t>
  </si>
  <si>
    <t>Britain's democratic tradition</t>
  </si>
  <si>
    <t>British health system</t>
  </si>
  <si>
    <t>British multiculturalism</t>
  </si>
  <si>
    <t>The British Monarchy</t>
  </si>
  <si>
    <t>None</t>
  </si>
  <si>
    <t>Table 7. What, if anything makes you most proud of Britain, by age and sex</t>
  </si>
  <si>
    <t>Clean streets</t>
  </si>
  <si>
    <t>Green spaces</t>
  </si>
  <si>
    <t>Libraries, theatres, museums or galleries</t>
  </si>
  <si>
    <t>Leisure centres or sports facilities</t>
  </si>
  <si>
    <t>Historic places, areas or buildings</t>
  </si>
  <si>
    <t>Traffic management</t>
  </si>
  <si>
    <t>Access to public transport</t>
  </si>
  <si>
    <t>Shopping facilities</t>
  </si>
  <si>
    <t>Education facilities</t>
  </si>
  <si>
    <t>Don't know</t>
  </si>
  <si>
    <t xml:space="preserve">A lot of influence </t>
  </si>
  <si>
    <t xml:space="preserve">A small amount of nfluence </t>
  </si>
  <si>
    <t xml:space="preserve">No influence </t>
  </si>
  <si>
    <t>Contacted a local radio station, tv station or paper</t>
  </si>
  <si>
    <t xml:space="preserve">Talked to / written to a sporting or cultural facility </t>
  </si>
  <si>
    <t>Contacted the council</t>
  </si>
  <si>
    <t>Contacted a local councillor or MP</t>
  </si>
  <si>
    <t>Joined a local group or attended a neighbourhood forum</t>
  </si>
  <si>
    <t>Attended a protest meeting or joined a campaign group</t>
  </si>
  <si>
    <t>Helped organise a petition</t>
  </si>
  <si>
    <t xml:space="preserve">No problems affecting facilities in local area </t>
  </si>
  <si>
    <t>None of these things</t>
  </si>
  <si>
    <t>Contact a local radio station, tv station or paper</t>
  </si>
  <si>
    <t xml:space="preserve">Talk to / write to a sporting or cultural facility </t>
  </si>
  <si>
    <t>Contact the council</t>
  </si>
  <si>
    <t>Contact a local councillor or MP</t>
  </si>
  <si>
    <t>Join a local group or attended a neighbourhood forum</t>
  </si>
  <si>
    <t>Attend a protest meeting or joined a campaign group</t>
  </si>
  <si>
    <t>Help organise a petition</t>
  </si>
  <si>
    <t>Do some internet research</t>
  </si>
  <si>
    <t>Go to the library for information</t>
  </si>
  <si>
    <t xml:space="preserve">Citizens advice bureau </t>
  </si>
  <si>
    <t>Go to a family member/friend for help</t>
  </si>
  <si>
    <t>Other answers</t>
  </si>
  <si>
    <t xml:space="preserve">None of these things </t>
  </si>
  <si>
    <t>N/A</t>
  </si>
  <si>
    <t>Hobbies/social clubs</t>
  </si>
  <si>
    <t>Sports/exercise groups, taking part/coaching/watching</t>
  </si>
  <si>
    <t>Local community or neighbourhood groups</t>
  </si>
  <si>
    <t>Groups for children or young people</t>
  </si>
  <si>
    <t>Adult education groups</t>
  </si>
  <si>
    <t>Groups for older people</t>
  </si>
  <si>
    <t>Environmental groups</t>
  </si>
  <si>
    <t>Health, disability and welfare groups</t>
  </si>
  <si>
    <t>Political groups</t>
  </si>
  <si>
    <t>Trade union groups</t>
  </si>
  <si>
    <t>Religious groups</t>
  </si>
  <si>
    <t>Other group</t>
  </si>
  <si>
    <t>% of those involved in groups, organisations or clubs in the last 12 months</t>
  </si>
  <si>
    <t>Focus on… Art Forms</t>
  </si>
  <si>
    <t>Arts 1 - Overview</t>
  </si>
  <si>
    <t>Tables accompanying the DCMS Taking Part "Focus On: Art Forms" statistical release</t>
  </si>
  <si>
    <t>Table 1: Arts overview (adults)</t>
  </si>
  <si>
    <t>2005/06</t>
  </si>
  <si>
    <t>2006/07</t>
  </si>
  <si>
    <t>2007/08</t>
  </si>
  <si>
    <t>2008/09</t>
  </si>
  <si>
    <t>2009/10</t>
  </si>
  <si>
    <t>2010/11</t>
  </si>
  <si>
    <t>2011/12</t>
  </si>
  <si>
    <t>2012/13</t>
  </si>
  <si>
    <t>Range 
(+/-)</t>
  </si>
  <si>
    <t>%
(1)</t>
  </si>
  <si>
    <t>Not at all in the last 12 months</t>
  </si>
  <si>
    <t xml:space="preserve">Once in the last 12 months </t>
  </si>
  <si>
    <t>Twice in the last 12 months</t>
  </si>
  <si>
    <t xml:space="preserve">Three or more times in the last 12 months </t>
  </si>
  <si>
    <t xml:space="preserve">Index of deprivation </t>
  </si>
  <si>
    <t>1- Most deprived</t>
  </si>
  <si>
    <t>-</t>
  </si>
  <si>
    <t>10- Least deprived</t>
  </si>
  <si>
    <t>Region</t>
  </si>
  <si>
    <t>North East</t>
  </si>
  <si>
    <t>North West</t>
  </si>
  <si>
    <t>Yorkshire and the Humber</t>
  </si>
  <si>
    <t>East Midlands</t>
  </si>
  <si>
    <t>West Midlands</t>
  </si>
  <si>
    <t>East of England</t>
  </si>
  <si>
    <t>London</t>
  </si>
  <si>
    <t>South East</t>
  </si>
  <si>
    <t>South West</t>
  </si>
  <si>
    <t>Urban</t>
  </si>
  <si>
    <t>Rural</t>
  </si>
  <si>
    <t>ACORN</t>
  </si>
  <si>
    <t>Wealthy Achievers</t>
  </si>
  <si>
    <t>Urban Prosperity</t>
  </si>
  <si>
    <t>Comfortably Off</t>
  </si>
  <si>
    <t>Moderate Means</t>
  </si>
  <si>
    <t>Hard-pressed</t>
  </si>
  <si>
    <t>Unclassified</t>
  </si>
  <si>
    <t>*</t>
  </si>
  <si>
    <t>Sex</t>
  </si>
  <si>
    <t>NS-SEC</t>
  </si>
  <si>
    <t>Upper socio-economic group</t>
  </si>
  <si>
    <t>Lower socio-economic group</t>
  </si>
  <si>
    <t>Employment status</t>
  </si>
  <si>
    <t>Not working</t>
  </si>
  <si>
    <t>Working</t>
  </si>
  <si>
    <t>Tenure</t>
  </si>
  <si>
    <t>Owners</t>
  </si>
  <si>
    <t>Social rented sector</t>
  </si>
  <si>
    <t>Private rented sector</t>
  </si>
  <si>
    <t xml:space="preserve">Ethnicity </t>
  </si>
  <si>
    <t>White</t>
  </si>
  <si>
    <t xml:space="preserve">Black or ethnic minority </t>
  </si>
  <si>
    <t>Religion</t>
  </si>
  <si>
    <t>No religion</t>
  </si>
  <si>
    <t>Christian</t>
  </si>
  <si>
    <t xml:space="preserve">Other religion </t>
  </si>
  <si>
    <t xml:space="preserve">Long-standing illness or disability </t>
  </si>
  <si>
    <t>Notes</t>
  </si>
  <si>
    <t>(1)  Figures in bold indicate a significant change from 2005/06.</t>
  </si>
  <si>
    <t>(2)  Index of deprivation data not available pre-2009/10.  For Index of Deprivation data, figures in bold indicate a significant change from 2009/10.</t>
  </si>
  <si>
    <t xml:space="preserve">(4)  Figures exclude people who have engaged with the arts for the purposes of paid work or academic study 
</t>
  </si>
  <si>
    <t>(5)  *= N too small to report</t>
  </si>
  <si>
    <t>(3)  Data taken from rolling quarterly dataset, except 2014/15, which is taken from the annual dataset</t>
  </si>
  <si>
    <t>Has engaged with the arts in the last year</t>
  </si>
  <si>
    <t>Frequency of engagement with arts</t>
  </si>
  <si>
    <t>Table 2: Art forms</t>
  </si>
  <si>
    <t>Attended at least one event</t>
  </si>
  <si>
    <t/>
  </si>
  <si>
    <t>Participated in at least one activity</t>
  </si>
  <si>
    <t>Engaged in the arts at least once</t>
  </si>
  <si>
    <t>Engaged in the arts at least least three times</t>
  </si>
  <si>
    <t>Attended only</t>
  </si>
  <si>
    <t>Participated only</t>
  </si>
  <si>
    <t>Both attended and participated</t>
  </si>
  <si>
    <t>Neither attended nor participated</t>
  </si>
  <si>
    <t>In the last 12 months have you participated in (own time and voluntary)....</t>
  </si>
  <si>
    <t>Ballet</t>
  </si>
  <si>
    <t>Other dance (for fitness)</t>
  </si>
  <si>
    <t>Other dance (not for fitness)</t>
  </si>
  <si>
    <t>Sang to an audience or rehearse for performance (not karaoke)</t>
  </si>
  <si>
    <t>Played musical instrument to audience or rehearse for performance</t>
  </si>
  <si>
    <t>Played musical instrument for own pleasure</t>
  </si>
  <si>
    <t>Written music</t>
  </si>
  <si>
    <t>Rehearsed or performed in play/drama</t>
  </si>
  <si>
    <t>Rehearsed or performed in opera/operetta/musical theatre</t>
  </si>
  <si>
    <t>Taken part in a carnival</t>
  </si>
  <si>
    <t>Taken part in street arts</t>
  </si>
  <si>
    <t>Learned or practised circus skills</t>
  </si>
  <si>
    <t>Painting, drawing, printmaking or sculpture</t>
  </si>
  <si>
    <t>Photography as an artistic activity</t>
  </si>
  <si>
    <t>Made films or videos as an artistic activity</t>
  </si>
  <si>
    <t>Used a computed to create original artworks or animation</t>
  </si>
  <si>
    <t>Textile crafts (embroidery, crocheting, knitting)</t>
  </si>
  <si>
    <t>Wood crafts (wood turning, carving, furniture making)</t>
  </si>
  <si>
    <t>Other crafts (calligraphy, pottery, jewellery making)</t>
  </si>
  <si>
    <t>Bought any original works of art for yourself</t>
  </si>
  <si>
    <t>Bought handmade crafts (pottery, jewellery) for yourself</t>
  </si>
  <si>
    <t>Read for pleasure (not newspapers, magazines)</t>
  </si>
  <si>
    <t>Bought novel, book of stories, poetry or plays for yourself</t>
  </si>
  <si>
    <t>Written stories or plays</t>
  </si>
  <si>
    <t>Written poetry</t>
  </si>
  <si>
    <t>Been a member of a book club</t>
  </si>
  <si>
    <t>In the last 12 months have you attended (own time and voluntary)....</t>
  </si>
  <si>
    <t>Exhibition of art, photography or sculpture</t>
  </si>
  <si>
    <t>Craft exhibition (not crafts market)</t>
  </si>
  <si>
    <t>Event which included video or electronic art</t>
  </si>
  <si>
    <t>Event connected with books or writing</t>
  </si>
  <si>
    <t>Street arts</t>
  </si>
  <si>
    <t>Public art display or installation</t>
  </si>
  <si>
    <t>Circus (not animals)</t>
  </si>
  <si>
    <t>Carnival</t>
  </si>
  <si>
    <t>Culturally specific festival (Mela, Baisakhi, Navratri)</t>
  </si>
  <si>
    <t>Play/drama</t>
  </si>
  <si>
    <t>Pantomime</t>
  </si>
  <si>
    <t>Musical</t>
  </si>
  <si>
    <t>Opera/operetta</t>
  </si>
  <si>
    <t>Classical music concert</t>
  </si>
  <si>
    <t>Jazz performance</t>
  </si>
  <si>
    <t>Other live music event</t>
  </si>
  <si>
    <t>Contemporary dance</t>
  </si>
  <si>
    <t>African people's dance or South Asian and Chinese dance</t>
  </si>
  <si>
    <t>Other live dance event</t>
  </si>
  <si>
    <t>Types of 'other live music event'</t>
  </si>
  <si>
    <t>Rock music</t>
  </si>
  <si>
    <t>Soul, R&amp;B or hip-hop music</t>
  </si>
  <si>
    <t>Folk or country and western music</t>
  </si>
  <si>
    <t>Reggae, Calypso, Caribbean music</t>
  </si>
  <si>
    <t>African music</t>
  </si>
  <si>
    <t>South Asian music</t>
  </si>
  <si>
    <t>Spanish or Latin American music</t>
  </si>
  <si>
    <t>Types of music venue</t>
  </si>
  <si>
    <t>Pub/bar</t>
  </si>
  <si>
    <t>Hotel</t>
  </si>
  <si>
    <t>Restaurant/café</t>
  </si>
  <si>
    <t>Small club</t>
  </si>
  <si>
    <t>Medium to large live music venue</t>
  </si>
  <si>
    <t>Clubs and associations (private)</t>
  </si>
  <si>
    <t>Student Union</t>
  </si>
  <si>
    <t>Church halls/ community centres</t>
  </si>
  <si>
    <t>Park/ field</t>
  </si>
  <si>
    <t>(2) Data for taken part in a carnival, street arts, been a member of a book club, attended a public art display or installation, circus, pantomime, musical and choral/choir music is not available pre-2008/09. Figures in bold indicate a significant change from 2008/09.</t>
  </si>
  <si>
    <t>Range ±</t>
  </si>
  <si>
    <t>Tables accompanying the DCMS Taking Part "Focus On: Free Time" statistical release</t>
  </si>
  <si>
    <t>Tables accompanying the DCMS Taking Part "Focus On: Society" statistical release</t>
  </si>
  <si>
    <t xml:space="preserve">Range ± </t>
  </si>
  <si>
    <t>Table 3. Free time activities rankings</t>
  </si>
  <si>
    <t>Overall</t>
  </si>
  <si>
    <t xml:space="preserve">Female </t>
  </si>
  <si>
    <r>
      <t xml:space="preserve">Range </t>
    </r>
    <r>
      <rPr>
        <sz val="10"/>
        <color indexed="8"/>
        <rFont val="Calibri"/>
        <family val="2"/>
      </rPr>
      <t>±</t>
    </r>
  </si>
  <si>
    <t>Tables accompanying the DCMS Taking Part "Focus On: Newspaper readership" statistical release</t>
  </si>
  <si>
    <t>Table 1: Do you read any daily newspaper at least three times a week?</t>
  </si>
  <si>
    <t>Table 2: Percentage of adults who read a daily newspaper at least three times a week, by gender</t>
  </si>
  <si>
    <t>Table 3: Percentage of adults who read a daily newspaper at least three times a week, by age</t>
  </si>
  <si>
    <t>Table 4: Percentage of adults who read a daily newspaper at least three times a week, by region</t>
  </si>
  <si>
    <t xml:space="preserve">North East </t>
  </si>
  <si>
    <t>Yorkshire and the Humberside</t>
  </si>
  <si>
    <t xml:space="preserve">South East </t>
  </si>
  <si>
    <t>Table 5: Perecentage of adults who read one of the following daily newspapers most often</t>
  </si>
  <si>
    <t>All adults</t>
  </si>
  <si>
    <t>Males</t>
  </si>
  <si>
    <t>Females</t>
  </si>
  <si>
    <t>Table 6: Perecentage of adults who read one of the following daily newspapers most often, by socio-economic status</t>
  </si>
  <si>
    <t>NS Sec 1-4</t>
  </si>
  <si>
    <t>NS Sec 5-8</t>
  </si>
  <si>
    <t>Table 7: Percentage of adults who read a local daily newspaper most often</t>
  </si>
  <si>
    <t>Table 8: Percentage of adults who read a local daily newspaper most often, by age</t>
  </si>
  <si>
    <t>Table 9: Percentage of adults who read local daily newspaper most often, by region</t>
  </si>
  <si>
    <t>Table 10: Percentage of adults who feel that they belong in their local area</t>
  </si>
  <si>
    <t>Very strongly</t>
  </si>
  <si>
    <t>Fairly strongly</t>
  </si>
  <si>
    <t xml:space="preserve">Not very strongly </t>
  </si>
  <si>
    <t>Table 11: Percentage of adults who feel they belong in their area (of adults who read a local daily newspaper most often)</t>
  </si>
  <si>
    <t>% of those who read a local daily newspaper most often</t>
  </si>
  <si>
    <t>Table 12: Percentage of adults who feel they belong in their area (of adults who read a daily newspaper at least three times a week)</t>
  </si>
  <si>
    <t>% of those who read a local daily newspaper at least three times a week</t>
  </si>
  <si>
    <t>Table 13: The most popular social media platforms (of adults who read a daily newspaper at least three times a week)</t>
  </si>
  <si>
    <t>Tables accompanying the DCMS Taking Part "First World War Centenary" statistical release</t>
  </si>
  <si>
    <t>Table 1: Are you aware of local or national events or activities being held in the UK between 2014 and 2018, to commemorate the Centenary of the First World War?</t>
  </si>
  <si>
    <t>Table 2: Percentage of adults who are aware of local or national events or activities being held in the UK between 2014 and 2018, to commemorate the Centenary of the First World War, by gender</t>
  </si>
  <si>
    <t>Table 3: Percentage of adults who are aware of local or national events or activities being held in the UK between 2014 and 2018, to commemorate the Centenary of the First World War, by age</t>
  </si>
  <si>
    <t>Table 4: Percentage of adults who are aware of local or national events or activities being held in the UK between 2014 and 2018, to commemorate the Centenary of the First World War, by location</t>
  </si>
  <si>
    <t>Table 5: Percentage of adults who feel anythig between strongly against and strongly supportive of commemorating the First World War</t>
  </si>
  <si>
    <t>Strongly against</t>
  </si>
  <si>
    <t>Slightly against</t>
  </si>
  <si>
    <t>Neither against or for</t>
  </si>
  <si>
    <t>Slightly supportive</t>
  </si>
  <si>
    <t>Strongly supportive</t>
  </si>
  <si>
    <t>Table 6: Percentage of adults who are aware of events to commemorate the Centenary of the First World War</t>
  </si>
  <si>
    <t>Service for the Commonwealth at Glasgow Cathedral</t>
  </si>
  <si>
    <t>Commemoration at St Symphorien cemetery in Mons, Belgium</t>
  </si>
  <si>
    <t>Candlelit Service of Solemn Commemoration at Westminster Abbey</t>
  </si>
  <si>
    <t>Centenary commemorations of the Gallipoli Campaign</t>
  </si>
  <si>
    <t>Table 7: Intended methods of following events commemorate the Centenary of the First World War</t>
  </si>
  <si>
    <t>Watching on TV at home</t>
  </si>
  <si>
    <t>Listening to the radio at home</t>
  </si>
  <si>
    <t>Watching or listening on the internet at home</t>
  </si>
  <si>
    <t>Engaging online or via social media</t>
  </si>
  <si>
    <t>Reading a newspaper online or offline</t>
  </si>
  <si>
    <t>Table 8: Events that respondents had been involved in, or intended to be involved in</t>
  </si>
  <si>
    <t>Have followed/got involved in</t>
  </si>
  <si>
    <t>Intend to follow/get involved in</t>
  </si>
  <si>
    <t>Attending a local or national commemorative event</t>
  </si>
  <si>
    <t xml:space="preserve">Attending or taking part in a related cultural event </t>
  </si>
  <si>
    <t>Visiting a FWW battlefield, memorial or burial site</t>
  </si>
  <si>
    <t>Visiting a museum or exhibition related to FWW</t>
  </si>
  <si>
    <t>Researching local or family history related to FWW</t>
  </si>
  <si>
    <t xml:space="preserve">Learning about the FWW </t>
  </si>
  <si>
    <t>Marking or remembering the FWW</t>
  </si>
  <si>
    <t>Table 9: Intention to learn about the First World War, by age</t>
  </si>
  <si>
    <t>45-65</t>
  </si>
  <si>
    <t>Table 10: Intention to attend one of the following events (of those who intend to learn about the First World War)</t>
  </si>
  <si>
    <t>% of adults who intend to learn about the FWW</t>
  </si>
  <si>
    <t>Table 12: The percentage of adults who used social media (of those who engaged by watching TV)</t>
  </si>
  <si>
    <t>% of adults who engaged by watching TV</t>
  </si>
  <si>
    <t>Table 13: The percentage of adults who were aware of events to commemorate the Centenary of the First World War (of those who used social media)</t>
  </si>
  <si>
    <t>Table 14: Percentage of adults who feel that they belong in their local area</t>
  </si>
  <si>
    <t>Table 15: Awareness of events to commemorate the Centenary of the First World war (by feeling of belonging)</t>
  </si>
  <si>
    <t>Table 16: Intended methods of following events commemorate the Centenary of the First World War (by those who strongly feel they belong in their area)</t>
  </si>
  <si>
    <t>% of those who feel they strongly belong in their local area</t>
  </si>
  <si>
    <t>Very strongly belong</t>
  </si>
  <si>
    <t>Not at all strongly belong</t>
  </si>
  <si>
    <t>Table 17: Frequency of social media use (by adults who use social media)</t>
  </si>
  <si>
    <t>Table 18: Percentage of adults who are aware of events to commemorate the First World War (by adults who use social media)</t>
  </si>
  <si>
    <t>Tables accompanying the DCMS Taking Part "Focus On: Understanding Changes in Sports Participation" statistical release</t>
  </si>
  <si>
    <t>Table 1.1. Sport Participation in the last 28 days</t>
  </si>
  <si>
    <t>Interview 1 (2011/12 and 2012/13)</t>
  </si>
  <si>
    <t>Interview 2 (2012/13 and 2013/14)</t>
  </si>
  <si>
    <t>Error ±</t>
  </si>
  <si>
    <t xml:space="preserve">Error ± </t>
  </si>
  <si>
    <t>1-3 sessions</t>
  </si>
  <si>
    <t>4-11 sessions</t>
  </si>
  <si>
    <t>12+ sessions</t>
  </si>
  <si>
    <t>Table 1.2. Nature of Sport Participation in the last 28 days</t>
  </si>
  <si>
    <t>2011/12 to 2013/14</t>
  </si>
  <si>
    <t>Nothing at either interview</t>
  </si>
  <si>
    <t>Sport 2nd interview only</t>
  </si>
  <si>
    <t>Sport 1st interview only</t>
  </si>
  <si>
    <t>Sport at both interviews</t>
  </si>
  <si>
    <t>Table 1.3. Sport participation for those active (last 28 days) at interview 1</t>
  </si>
  <si>
    <t>% of those doing sport in the last 28 days at interview 1</t>
  </si>
  <si>
    <t>Interview 2 (2012/13 to 2013/14)</t>
  </si>
  <si>
    <t>Same as first interview</t>
  </si>
  <si>
    <t>Stopped (none at second interview)</t>
  </si>
  <si>
    <t>More at second interview</t>
  </si>
  <si>
    <t>Less at second interview</t>
  </si>
  <si>
    <t>Table 1.4. Sport participation level of activity (in the last 28 days) at interview 1</t>
  </si>
  <si>
    <t>% of interview 1 activity level in the last 28 days</t>
  </si>
  <si>
    <t>1-3 sessions at interview 1</t>
  </si>
  <si>
    <t>4-7 sessions at interview 1</t>
  </si>
  <si>
    <t>8-11 sessions at interview 1</t>
  </si>
  <si>
    <t>12+ sessions at interview 1</t>
  </si>
  <si>
    <t>Table 1.5. Weekly participation at both interviews by sport</t>
  </si>
  <si>
    <t>% doing sport at either interview in the last 28 days</t>
  </si>
  <si>
    <t>Bowls</t>
  </si>
  <si>
    <t>Keepfit, Yoga, Pilates, Weight Training, Weightlifting</t>
  </si>
  <si>
    <t>Football</t>
  </si>
  <si>
    <t>Running</t>
  </si>
  <si>
    <t>Golf</t>
  </si>
  <si>
    <t>Combat</t>
  </si>
  <si>
    <t>Team (minus Football)</t>
  </si>
  <si>
    <t>Cycling</t>
  </si>
  <si>
    <t>Swimming</t>
  </si>
  <si>
    <t>Racket Sports</t>
  </si>
  <si>
    <t>Table 1.6. Fitness Activities: nature of sports participaton in the last 28 days</t>
  </si>
  <si>
    <t>% doing fitness activities at interview 1 in the last 28 days</t>
  </si>
  <si>
    <t>Table 1.6. Swimming: nature of sports participaton in the last 28 days</t>
  </si>
  <si>
    <t>% doing swimming at interview 1 in the last 28 days</t>
  </si>
  <si>
    <t>Table 2.1. Change in weekly participation by life event</t>
  </si>
  <si>
    <t>% of people experiencing that life event between interviews</t>
  </si>
  <si>
    <t>Change</t>
  </si>
  <si>
    <t>Child started school</t>
  </si>
  <si>
    <t>Started a new relationship</t>
  </si>
  <si>
    <t>Seperation (divorce etc)</t>
  </si>
  <si>
    <t>Got engaged/married</t>
  </si>
  <si>
    <t>Pet died/became ill</t>
  </si>
  <si>
    <t>Significant increase in financial commitments</t>
  </si>
  <si>
    <t>Someone in your immediate family became seriously ill</t>
  </si>
  <si>
    <t>Taken on additional caring responsibilities</t>
  </si>
  <si>
    <t>Significantly less disposable income</t>
  </si>
  <si>
    <t>Major financial crisis</t>
  </si>
  <si>
    <t>Death of close friend/family member</t>
  </si>
  <si>
    <t>Got a pet</t>
  </si>
  <si>
    <t>Significantly more disposable income</t>
  </si>
  <si>
    <t>Had first/another child</t>
  </si>
  <si>
    <t>You [or your partner] lost your [their] job</t>
  </si>
  <si>
    <t>Left school or university</t>
  </si>
  <si>
    <t>Serious illness or injury</t>
  </si>
  <si>
    <t>Work demands increased</t>
  </si>
  <si>
    <t>You [or your partner] retired</t>
  </si>
  <si>
    <t>You [or your partner] changed jobs</t>
  </si>
  <si>
    <t>Children left home</t>
  </si>
  <si>
    <t>Moved house</t>
  </si>
  <si>
    <t>Table 2.2. Impact of moving house on sports participation (in the last 28 days) for those active at interview 1</t>
  </si>
  <si>
    <t>% of people doing sport in the last 28 days at interview 1 who moved house between interviews</t>
  </si>
  <si>
    <t>More at second interview (up to 4+ sessions)</t>
  </si>
  <si>
    <t>More at second interview (remain at 4+ sessions)</t>
  </si>
  <si>
    <t>Less at second interview (down to 1-3 sessions)</t>
  </si>
  <si>
    <t>Less at second interview (remain at 4+ sessions)</t>
  </si>
  <si>
    <t>Table 2.3. Impact of changing jobs on sports participation (in the last 28 days) for those active at interview 1</t>
  </si>
  <si>
    <t>% of people doing sport in the last 28 days at interview 1 who changed jobs between interviews</t>
  </si>
  <si>
    <t>Table 2.4. Impact of children starting school on sports participation (in the last 28 days)</t>
  </si>
  <si>
    <t>% of people whose children started school between interviews</t>
  </si>
  <si>
    <t>Just sport at interview 2</t>
  </si>
  <si>
    <t>Just sport at interview 1</t>
  </si>
  <si>
    <t>Sport at neither interview</t>
  </si>
  <si>
    <t>Table 2.5. Impact of seperating from a partner on sports participation (in the last 28 days) for those active at interview 1</t>
  </si>
  <si>
    <t>% of people doing sport in the last 28 days at interview 1 who seperated from a partner between interviews</t>
  </si>
  <si>
    <t>Table 3.1. Sports participation in the last 28 days for those inactive (in the last 28 days) at interview 1</t>
  </si>
  <si>
    <t>% of those inactive in the last 28 days at interview 1</t>
  </si>
  <si>
    <t>Table 3.2. Pathways to sport for those inactive (in the last 28 days) at interview 1 but active (in the last 28 days) at interview 2</t>
  </si>
  <si>
    <t>% of people doing sport in the last 28 days at interview 2 but not at interview 1</t>
  </si>
  <si>
    <t>Interview 1 (2011/12 to 2012/13)</t>
  </si>
  <si>
    <t>Sport in last 12 months</t>
  </si>
  <si>
    <t>Sport over 12 months ago</t>
  </si>
  <si>
    <t>No sport over 12 months ago</t>
  </si>
  <si>
    <t>Table 3.3. Participation levels by pathway to sport for those inactive (in the last 28 days) at interview 1 but active (in the last 28 days) at interview 2</t>
  </si>
  <si>
    <t>% of category</t>
  </si>
  <si>
    <t>Sport in the last 12 mths at inteview 1</t>
  </si>
  <si>
    <t>No sport in the last 12 mths at inteview 1</t>
  </si>
  <si>
    <t>Table 3.4. Sports participated in (in the last 28 days) at interview 2 for those inactive in the last 28 days at interview 1 but active in the last 12 months</t>
  </si>
  <si>
    <t>% inactive in the last 28 days but active in the last 12 months at interview 1</t>
  </si>
  <si>
    <t>Did not do that sport at interview 1 in last 12 mths</t>
  </si>
  <si>
    <t>Did that sport at interview 1 in last 12 mths</t>
  </si>
  <si>
    <t>Horse riding</t>
  </si>
  <si>
    <t>Table 3.5. Sports participated in (in the last 28 days) at interview 2 for those inactive in the last 28 days and in the last 12 months at interview 1</t>
  </si>
  <si>
    <t>Racket sports</t>
  </si>
  <si>
    <t>#</t>
  </si>
  <si>
    <t xml:space="preserve">1 No data is avaliable for 2009/10 </t>
  </si>
  <si>
    <t>Tables accompanying the DCMS Taking Part "Focus On: Wellbeing" statistical release</t>
  </si>
  <si>
    <t>Variable</t>
  </si>
  <si>
    <t>Encoding</t>
  </si>
  <si>
    <t>Model</t>
  </si>
  <si>
    <t>Coeffictient</t>
  </si>
  <si>
    <t>p</t>
  </si>
  <si>
    <t>Control</t>
  </si>
  <si>
    <t>Natural logarithm of income</t>
  </si>
  <si>
    <t>Continuous variable</t>
  </si>
  <si>
    <t>All</t>
  </si>
  <si>
    <t>**</t>
  </si>
  <si>
    <t>***</t>
  </si>
  <si>
    <t>Self-reported general health</t>
  </si>
  <si>
    <t>1 if fair, good or very good health, 0 if bad or very bad health</t>
  </si>
  <si>
    <t>Marriage</t>
  </si>
  <si>
    <t>1 if married or in a civil partnership, 0 otherwise</t>
  </si>
  <si>
    <t>Employment</t>
  </si>
  <si>
    <t>1 if employed, 0 otherwise</t>
  </si>
  <si>
    <t>1 if male, 0 otherwise</t>
  </si>
  <si>
    <t>Children in household</t>
  </si>
  <si>
    <t>1 if there are children in the household, 0 otherwise</t>
  </si>
  <si>
    <t>Continuous variables</t>
  </si>
  <si>
    <t>Age²</t>
  </si>
  <si>
    <t>Lives in the North</t>
  </si>
  <si>
    <t>1 if lives in the North of England, 0 otherwise</t>
  </si>
  <si>
    <t>Lives in the Midlands</t>
  </si>
  <si>
    <t>1 if lives in the Midlands, 0 otherwise</t>
  </si>
  <si>
    <t>Lives in the South</t>
  </si>
  <si>
    <t>1 if lives in the South of England, 0 otherwise</t>
  </si>
  <si>
    <t>Lives in the East</t>
  </si>
  <si>
    <t>1 if lives in the East of England, 0 otherwise</t>
  </si>
  <si>
    <t>Ethnicity</t>
  </si>
  <si>
    <t>1 if white, 0 otherwise</t>
  </si>
  <si>
    <t>1 if religious, 0 otherwise</t>
  </si>
  <si>
    <t>Socially renting</t>
  </si>
  <si>
    <t>1 if socially renting, 0 otherwise</t>
  </si>
  <si>
    <t>Privately renting</t>
  </si>
  <si>
    <t>1 if privately renting, 0 otherwise</t>
  </si>
  <si>
    <t>Urban or rural area</t>
  </si>
  <si>
    <t>1 if living in an urban area, 0 otherwise</t>
  </si>
  <si>
    <t>Socialises</t>
  </si>
  <si>
    <t>1 if socialises with friends and family, 0 otherwise</t>
  </si>
  <si>
    <t>Volunteers</t>
  </si>
  <si>
    <t>1 if volunteers, 0 otherwise</t>
  </si>
  <si>
    <t>Sport</t>
  </si>
  <si>
    <t>Team sport in the last year</t>
  </si>
  <si>
    <t>1 if participated in the last year, 0 if not</t>
  </si>
  <si>
    <t>Individual sport in the last year</t>
  </si>
  <si>
    <t>Fitness/athletics in the last year</t>
  </si>
  <si>
    <t>Team sport in the last 4 weeks</t>
  </si>
  <si>
    <t>1 if participated in the last 4 weeks, 0 if not</t>
  </si>
  <si>
    <t>Individual sport in the 4 weeks</t>
  </si>
  <si>
    <t>Fitness/athletics in the 4 weeks</t>
  </si>
  <si>
    <t>Does activity which causes sweating</t>
  </si>
  <si>
    <t>1 if activity causes respondent to sweat, 0 if not</t>
  </si>
  <si>
    <t>Does activity which causes increased breathing rate</t>
  </si>
  <si>
    <t>1 if activity causes respondent to breathe faster, 0 if not</t>
  </si>
  <si>
    <t>Cultural participation</t>
  </si>
  <si>
    <t>Heritage in the last year</t>
  </si>
  <si>
    <t>1 if participated yearly, 0 if not</t>
  </si>
  <si>
    <t>Heritage more frequently</t>
  </si>
  <si>
    <t>1 if participated a few times a year or more, 0 if not</t>
  </si>
  <si>
    <t>Museum in the last year</t>
  </si>
  <si>
    <t>Museum more frequently</t>
  </si>
  <si>
    <t>Library in the past year</t>
  </si>
  <si>
    <t>Library more frequently</t>
  </si>
  <si>
    <t>Participated in First World War Centenary</t>
  </si>
  <si>
    <t>1 if participated, 0 if not</t>
  </si>
  <si>
    <t>Arts (audience)</t>
  </si>
  <si>
    <t>Cinema yearly</t>
  </si>
  <si>
    <t>Cinema more frequently</t>
  </si>
  <si>
    <t>Music yearly</t>
  </si>
  <si>
    <t>Music more frequently</t>
  </si>
  <si>
    <t>Theatre yearly</t>
  </si>
  <si>
    <t>Theatre more frequently</t>
  </si>
  <si>
    <t>Dance yearly</t>
  </si>
  <si>
    <t>Dance more frequently</t>
  </si>
  <si>
    <t>Arts (participation)</t>
  </si>
  <si>
    <t>Danced more frequently</t>
  </si>
  <si>
    <t>Performed in drama yearly</t>
  </si>
  <si>
    <t>Performed in drama more frequently</t>
  </si>
  <si>
    <t>Played music yearly</t>
  </si>
  <si>
    <t>Played music more frequently</t>
  </si>
  <si>
    <t>Creates art year</t>
  </si>
  <si>
    <t>Creates art more frequently</t>
  </si>
  <si>
    <t>Crafts yearly</t>
  </si>
  <si>
    <t>Crafts more frequently</t>
  </si>
  <si>
    <t>Writes literatures yearly</t>
  </si>
  <si>
    <t>Writes literatures more frequently</t>
  </si>
  <si>
    <t>Digital</t>
  </si>
  <si>
    <t>Uses social media:</t>
  </si>
  <si>
    <t>…several times a day</t>
  </si>
  <si>
    <t xml:space="preserve">       1 if so, 0 if not</t>
  </si>
  <si>
    <t>…once a day</t>
  </si>
  <si>
    <t>…1-4 times a week</t>
  </si>
  <si>
    <t>…1-3 times a month</t>
  </si>
  <si>
    <t>Has internet access at home</t>
  </si>
  <si>
    <t>1 if household has internet access, 0 if not</t>
  </si>
  <si>
    <t xml:space="preserve">Table 1. Regression variables, encoding, coefficients and significances </t>
  </si>
  <si>
    <t>Arts 2 - Art Forms</t>
  </si>
  <si>
    <t>Wellbeing 1 - Wellbeing Scores</t>
  </si>
  <si>
    <t>Wellbeing 2 - Regression</t>
  </si>
  <si>
    <t>Tables accompanying the DCMS Taking Part "Focus On: Heritage" statistical release</t>
  </si>
  <si>
    <t>2014/2015</t>
  </si>
  <si>
    <t>British arts &amp; culture (music, film, literat, art etc.)</t>
  </si>
  <si>
    <t>British health service</t>
  </si>
  <si>
    <t>Table 1: Things that make adults most proud of Britain</t>
  </si>
  <si>
    <t>Table 2: Participating in Hertiage</t>
  </si>
  <si>
    <r>
      <t>Response to question amongst adults with a positive attitude</t>
    </r>
    <r>
      <rPr>
        <b/>
        <vertAlign val="superscript"/>
        <sz val="10"/>
        <color theme="1"/>
        <rFont val="Calibri"/>
        <family val="2"/>
        <scheme val="minor"/>
      </rPr>
      <t>1</t>
    </r>
    <r>
      <rPr>
        <b/>
        <sz val="10"/>
        <color theme="1"/>
        <rFont val="Calibri"/>
        <family val="2"/>
        <scheme val="minor"/>
      </rPr>
      <t xml:space="preserve"> to heritage</t>
    </r>
  </si>
  <si>
    <t>1. Adults with a positive attitude to heritage are defined as those who strongly agreed with the statement that it is important that heritage buildings and places are well looked after</t>
  </si>
  <si>
    <t>During the last 12 months, have you visited a heritage site (own time, academic study and voluntary)?</t>
  </si>
  <si>
    <t>At least once a week</t>
  </si>
  <si>
    <t>Less often than once a week but at least once a month</t>
  </si>
  <si>
    <t>Less often than once a month but at least 3 or 4 times a year</t>
  </si>
  <si>
    <t>How often in the last 12 months have you been to heritage sites? (long version)</t>
  </si>
  <si>
    <t>Once in the last 12 months</t>
  </si>
  <si>
    <t>[Have you been to]  A historic building open to the public (non-religious)</t>
  </si>
  <si>
    <t>[Have you been to]  A city or town with historic character</t>
  </si>
  <si>
    <t>[Have you been to]  A historic park or garden open to the public</t>
  </si>
  <si>
    <t>[Have you been to] A place connected with industrial history (e.g. an old factory, dockyard or mine) or historic transport system (e.g. an old ship or railway)</t>
  </si>
  <si>
    <t>[Have you been to]  A historic place of worship attended as a visitor (not to worship)</t>
  </si>
  <si>
    <t>[Have you been to]  A site of archaeological interest (i.e. Roman villa, ancient burial site)</t>
  </si>
  <si>
    <t>[Have you been to] A site connected with sports heritage (e.g. Wimbledon) (not visited for the purposes of watching sport)</t>
  </si>
  <si>
    <t>Was this connected to the Arts?</t>
  </si>
  <si>
    <t>Was this connected to museums/galleries</t>
  </si>
  <si>
    <t>Was this connected to heritage</t>
  </si>
  <si>
    <t>Was this connected to libraries</t>
  </si>
  <si>
    <t>Was this connected to archives</t>
  </si>
  <si>
    <t>Was this connected to sport</t>
  </si>
  <si>
    <t>Was this connected to any other sector</t>
  </si>
  <si>
    <t>During the last 12 months, have you done any voluntary work?</t>
  </si>
  <si>
    <t>Whether donated at all in the last 12 months</t>
  </si>
  <si>
    <t>Whether donated money to charity in last 12 months</t>
  </si>
  <si>
    <t>Whether visited historic sites when growing up</t>
  </si>
  <si>
    <t>Table 5: Heritage donations, April 2014-March 2015</t>
  </si>
  <si>
    <t>Table 3: Types of heritage undetaken by adults in 2014-2015</t>
  </si>
  <si>
    <t>Table 4: Volunteering by sector, April 2014-March 2015</t>
  </si>
  <si>
    <t xml:space="preserve">* denotes significance at &lt;0.1, ** denotes significance at &lt;0.05, and *** denotes significance at &lt;0.001 </t>
  </si>
  <si>
    <t>Model number</t>
  </si>
  <si>
    <t xml:space="preserve">Model </t>
  </si>
  <si>
    <t>Sports</t>
  </si>
  <si>
    <t xml:space="preserve">Audience of the arts </t>
  </si>
  <si>
    <t xml:space="preserve">Participation in the arts </t>
  </si>
  <si>
    <t>Digital Participation</t>
  </si>
  <si>
    <t xml:space="preserve">Table 8. What, if anything makes you most proud of Britian, rankings table </t>
  </si>
  <si>
    <t>Table 9. How strongly do you feel you belong - in your local area</t>
  </si>
  <si>
    <t xml:space="preserve">Table 10. What is most important to your local area </t>
  </si>
  <si>
    <t xml:space="preserve">Table 11. What is important to your local area, by age and sex </t>
  </si>
  <si>
    <t>Table 12. What is important to your local area, rankings table</t>
  </si>
  <si>
    <t>Table 12. How much influence do you have over the quality and variety of local sporting facilities?</t>
  </si>
  <si>
    <t>Table 13. How much influence do you have over the quality and variety of local cultural facilities?</t>
  </si>
  <si>
    <t>Table 14. How much influence do you have over the quality of your local environment?</t>
  </si>
  <si>
    <t>Table 15. In the last 12 months have you taken any of the following actions to try and get something done about sporting and cultural facilities in your local area?</t>
  </si>
  <si>
    <t>Table 16. If you wanted to get something done about the sporting or cultural facilities in your local area, what would you do first? [if taken no action in last 12 months]</t>
  </si>
  <si>
    <t>Table 17. Have you been involved in groups, clubs or organisations in the last 12 months?</t>
  </si>
  <si>
    <t>Table 18. What type of group was taken part in</t>
  </si>
  <si>
    <t xml:space="preserve">Table 4. Do you read any daily newspapers at least 3 times a week? </t>
  </si>
  <si>
    <t xml:space="preserve">Table 5. Which one of the following daily newspapers do you read most often? </t>
  </si>
  <si>
    <t>Table 6. Which one of the following daily newspapers do you read most often?</t>
  </si>
  <si>
    <t>Table 7.  In the last 12 months have you done any of these activities (own-time or voluntary) - Read for pleasure (not newspapers, magazines or comics)</t>
  </si>
  <si>
    <t xml:space="preserve">Table 8. In the last 12 months, have you accessed any of the followign social networking sites or applications? </t>
  </si>
  <si>
    <t>Table 9. How much did you enjoy participating in arts activity, 1 awful and 10 brilliant?</t>
  </si>
  <si>
    <t>Table 10. How much did you enjoy attending an arts event, 1 awful and 10 brilliant?</t>
  </si>
  <si>
    <t>Table 11. How much did you enjoy visiting a museum or gallery?</t>
  </si>
  <si>
    <t>Table 12. How much did you enjoy visiting a heritage site?</t>
  </si>
  <si>
    <t>Table 13. How satisfied were you with the service at the library?</t>
  </si>
  <si>
    <t xml:space="preserve">Table 14. How much did you enjoy the sports activity </t>
  </si>
  <si>
    <t xml:space="preserve">Table 5. Average scores </t>
  </si>
  <si>
    <t>Happiness</t>
  </si>
  <si>
    <t>Life satisfaction</t>
  </si>
  <si>
    <t>Worthwhile</t>
  </si>
  <si>
    <t>Anxious</t>
  </si>
  <si>
    <t>Error</t>
  </si>
  <si>
    <t>Life Satisfaction</t>
  </si>
  <si>
    <t>Anxiety</t>
  </si>
  <si>
    <t>R²</t>
  </si>
  <si>
    <t>Table 13. Factors that affect ability to participate in or attend cultural and sporting activities in last 12 months (Those with a disabiliy or illness that limits them a lot)</t>
  </si>
  <si>
    <t>Table 14: Percentage of adults who feel at ease participating in or attending cultural or sporting activities (Those without a limiting disability or illness)</t>
  </si>
  <si>
    <t>Table 15: Percentage of adults who feel at ease participating in or attending cultural or sporting activities (Those with a disability or illness that limits them a lot)</t>
  </si>
  <si>
    <t>Revision note</t>
  </si>
  <si>
    <t>The table " Factors that affect ability to participate in or attend cultural and sporting activities in last 12 months" has been removed as the figures were potentially misleading. Only respondents who had reported having a disability or an illness which limited their ability to carry out day to day tasks a lot were asked what factors affected their ability to participate in or attend cultural and sporting activities. Because the question was only asked of a sub-set of respondents, the results should not have been reported as a proportion of the whole population and so this table has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</si>
</sst>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
    <numFmt numFmtId="166" formatCode="_-* #,##0_-;\-* #,##0_-;_-* &quot;-&quot;??_-;_-@_-"/>
    <numFmt numFmtId="167" formatCode="###0.0"/>
    <numFmt numFmtId="168" formatCode="####.0"/>
    <numFmt numFmtId="169" formatCode="#,##0.0"/>
    <numFmt numFmtId="170" formatCode="_-* #,##0.0_-;\-* #,##0.0_-;_-* &quot;-&quot;??_-;_-@_-"/>
    <numFmt numFmtId="171" formatCode="0.000"/>
    <numFmt numFmtId="172" formatCode="###0"/>
  </numFmts>
  <fonts count="40">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u/>
      <sz val="11"/>
      <color theme="1"/>
      <name val="Calibri"/>
      <family val="2"/>
      <scheme val="minor"/>
    </font>
    <font>
      <sz val="12"/>
      <color theme="1"/>
      <name val="Calibri"/>
      <family val="2"/>
    </font>
    <font>
      <sz val="10"/>
      <name val="Arial"/>
      <family val="2"/>
    </font>
    <font>
      <b/>
      <sz val="10"/>
      <color theme="1"/>
      <name val="Calibri"/>
      <family val="2"/>
      <scheme val="minor"/>
    </font>
    <font>
      <sz val="10"/>
      <color theme="1"/>
      <name val="Calibri"/>
      <family val="2"/>
      <scheme val="minor"/>
    </font>
    <font>
      <sz val="10"/>
      <name val="Calibri"/>
      <family val="2"/>
      <scheme val="minor"/>
    </font>
    <font>
      <b/>
      <sz val="12"/>
      <color theme="1"/>
      <name val="Calibri"/>
      <family val="2"/>
      <scheme val="minor"/>
    </font>
    <font>
      <i/>
      <sz val="10"/>
      <color theme="1"/>
      <name val="Calibri"/>
      <family val="2"/>
      <scheme val="minor"/>
    </font>
    <font>
      <sz val="10"/>
      <color indexed="8"/>
      <name val="Calibri"/>
      <family val="2"/>
      <scheme val="minor"/>
    </font>
    <font>
      <i/>
      <sz val="10"/>
      <color indexed="8"/>
      <name val="Calibri"/>
      <family val="2"/>
      <scheme val="minor"/>
    </font>
    <font>
      <b/>
      <sz val="10"/>
      <color indexed="8"/>
      <name val="Calibri"/>
      <family val="2"/>
      <scheme val="minor"/>
    </font>
    <font>
      <b/>
      <sz val="10"/>
      <name val="Calibri"/>
      <family val="2"/>
      <scheme val="minor"/>
    </font>
    <font>
      <sz val="12"/>
      <color theme="1"/>
      <name val="Calibri"/>
      <family val="2"/>
      <scheme val="minor"/>
    </font>
    <font>
      <u/>
      <sz val="10"/>
      <color theme="1"/>
      <name val="Calibri"/>
      <family val="2"/>
      <scheme val="minor"/>
    </font>
    <font>
      <sz val="10"/>
      <color theme="1"/>
      <name val="Verdana"/>
      <family val="2"/>
    </font>
    <font>
      <sz val="10"/>
      <name val="Arial"/>
      <family val="2"/>
    </font>
    <font>
      <sz val="9"/>
      <color indexed="8"/>
      <name val="Arial"/>
      <family val="2"/>
    </font>
    <font>
      <b/>
      <i/>
      <sz val="10"/>
      <color indexed="8"/>
      <name val="Calibri"/>
      <family val="2"/>
      <scheme val="minor"/>
    </font>
    <font>
      <i/>
      <sz val="10"/>
      <name val="Calibri"/>
      <family val="2"/>
      <scheme val="minor"/>
    </font>
    <font>
      <b/>
      <i/>
      <sz val="10"/>
      <name val="Calibri"/>
      <family val="2"/>
      <scheme val="minor"/>
    </font>
    <font>
      <sz val="12"/>
      <name val="Bliss"/>
    </font>
    <font>
      <b/>
      <i/>
      <sz val="10"/>
      <color theme="1"/>
      <name val="Calibri"/>
      <family val="2"/>
      <scheme val="minor"/>
    </font>
    <font>
      <i/>
      <sz val="12"/>
      <color theme="1"/>
      <name val="Calibri"/>
      <family val="2"/>
      <scheme val="minor"/>
    </font>
    <font>
      <b/>
      <sz val="10"/>
      <color indexed="8"/>
      <name val="Arial"/>
      <family val="2"/>
    </font>
    <font>
      <sz val="10"/>
      <color theme="1"/>
      <name val="Arial"/>
      <family val="2"/>
    </font>
    <font>
      <sz val="10"/>
      <color indexed="8"/>
      <name val="Arial"/>
      <family val="2"/>
    </font>
    <font>
      <i/>
      <sz val="10"/>
      <color indexed="8"/>
      <name val="Arial"/>
      <family val="2"/>
    </font>
    <font>
      <sz val="10"/>
      <color indexed="8"/>
      <name val="Calibri"/>
      <family val="2"/>
    </font>
    <font>
      <sz val="10"/>
      <color theme="1"/>
      <name val="Calibri Light"/>
      <family val="2"/>
    </font>
    <font>
      <sz val="11"/>
      <color theme="1"/>
      <name val="Calibri Light"/>
      <family val="2"/>
    </font>
    <font>
      <sz val="11"/>
      <color indexed="8"/>
      <name val="Arial"/>
      <family val="2"/>
    </font>
    <font>
      <b/>
      <i/>
      <sz val="10"/>
      <color theme="0"/>
      <name val="Calibri"/>
      <family val="2"/>
      <scheme val="minor"/>
    </font>
    <font>
      <b/>
      <sz val="10"/>
      <color theme="0"/>
      <name val="Calibri"/>
      <family val="2"/>
      <scheme val="minor"/>
    </font>
    <font>
      <sz val="10"/>
      <color theme="0"/>
      <name val="Calibri"/>
      <family val="2"/>
      <scheme val="minor"/>
    </font>
    <font>
      <sz val="10"/>
      <name val="Arial"/>
      <family val="2"/>
    </font>
    <font>
      <b/>
      <vertAlign val="superscript"/>
      <sz val="10"/>
      <color theme="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rgb="FFFFCC99"/>
        <bgColor indexed="64"/>
      </patternFill>
    </fill>
    <fill>
      <patternFill patternType="solid">
        <fgColor indexed="47"/>
        <bgColor indexed="64"/>
      </patternFill>
    </fill>
    <fill>
      <patternFill patternType="solid">
        <fgColor theme="9" tint="0.79998168889431442"/>
        <bgColor indexed="64"/>
      </patternFill>
    </fill>
    <fill>
      <patternFill patternType="solid">
        <fgColor rgb="FFE2EFDA"/>
        <bgColor indexed="64"/>
      </patternFill>
    </fill>
  </fills>
  <borders count="2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style="medium">
        <color indexed="64"/>
      </left>
      <right/>
      <top/>
      <bottom/>
      <diagonal/>
    </border>
    <border>
      <left style="medium">
        <color indexed="64"/>
      </left>
      <right/>
      <top/>
      <bottom style="thin">
        <color theme="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top/>
      <bottom style="thin">
        <color theme="1"/>
      </bottom>
      <diagonal/>
    </border>
    <border>
      <left/>
      <right/>
      <top style="thin">
        <color theme="1"/>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thin">
        <color indexed="64"/>
      </top>
      <bottom/>
      <diagonal/>
    </border>
    <border>
      <left style="medium">
        <color indexed="8"/>
      </left>
      <right/>
      <top/>
      <bottom/>
      <diagonal/>
    </border>
    <border>
      <left/>
      <right style="thin">
        <color indexed="64"/>
      </right>
      <top style="thin">
        <color indexed="64"/>
      </top>
      <bottom/>
      <diagonal/>
    </border>
  </borders>
  <cellStyleXfs count="34">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5" fillId="0" borderId="0"/>
    <xf numFmtId="0" fontId="6" fillId="0" borderId="0"/>
    <xf numFmtId="0" fontId="5" fillId="0" borderId="0"/>
    <xf numFmtId="43" fontId="2" fillId="0" borderId="0" applyFont="0" applyFill="0" applyBorder="0" applyAlignment="0" applyProtection="0"/>
    <xf numFmtId="0" fontId="6" fillId="0" borderId="0"/>
    <xf numFmtId="0" fontId="6" fillId="0" borderId="0"/>
    <xf numFmtId="0" fontId="6" fillId="0" borderId="0"/>
    <xf numFmtId="0" fontId="18"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43" fontId="24" fillId="0" borderId="0" applyFont="0" applyFill="0" applyBorder="0" applyAlignment="0" applyProtection="0"/>
    <xf numFmtId="0" fontId="6" fillId="0" borderId="0"/>
    <xf numFmtId="0" fontId="6" fillId="0" borderId="0"/>
    <xf numFmtId="0" fontId="6" fillId="0" borderId="0"/>
    <xf numFmtId="0" fontId="5" fillId="0" borderId="0"/>
    <xf numFmtId="0" fontId="6" fillId="0" borderId="0"/>
    <xf numFmtId="0" fontId="6" fillId="0" borderId="0"/>
    <xf numFmtId="0" fontId="38" fillId="0" borderId="0"/>
  </cellStyleXfs>
  <cellXfs count="870">
    <xf numFmtId="0" fontId="0" fillId="0" borderId="0" xfId="0"/>
    <xf numFmtId="0" fontId="1" fillId="0" borderId="0" xfId="0" applyFont="1"/>
    <xf numFmtId="0" fontId="3" fillId="0" borderId="0" xfId="2"/>
    <xf numFmtId="0" fontId="4" fillId="0" borderId="0" xfId="0" applyFont="1"/>
    <xf numFmtId="0" fontId="7" fillId="0" borderId="0" xfId="0" applyFont="1"/>
    <xf numFmtId="0" fontId="8" fillId="0" borderId="0" xfId="0" applyFont="1"/>
    <xf numFmtId="164" fontId="7" fillId="0" borderId="0" xfId="0" applyNumberFormat="1" applyFont="1"/>
    <xf numFmtId="0" fontId="8" fillId="0" borderId="2" xfId="0" applyFont="1" applyBorder="1"/>
    <xf numFmtId="164" fontId="9" fillId="0" borderId="0" xfId="0" applyNumberFormat="1" applyFont="1"/>
    <xf numFmtId="0" fontId="9" fillId="0" borderId="0" xfId="0" applyFont="1"/>
    <xf numFmtId="164" fontId="8" fillId="0" borderId="0" xfId="0" applyNumberFormat="1" applyFont="1"/>
    <xf numFmtId="165" fontId="8" fillId="0" borderId="0" xfId="0" applyNumberFormat="1" applyFont="1"/>
    <xf numFmtId="165" fontId="8" fillId="0" borderId="2" xfId="0" applyNumberFormat="1" applyFont="1" applyBorder="1"/>
    <xf numFmtId="0" fontId="8" fillId="0" borderId="0" xfId="0" applyFont="1" applyFill="1"/>
    <xf numFmtId="0" fontId="7" fillId="0" borderId="0" xfId="0" applyFont="1" applyFill="1"/>
    <xf numFmtId="0" fontId="10" fillId="0" borderId="0" xfId="0" applyFont="1"/>
    <xf numFmtId="165" fontId="8" fillId="0" borderId="0" xfId="1" applyNumberFormat="1" applyFont="1" applyBorder="1"/>
    <xf numFmtId="165" fontId="8" fillId="0" borderId="0" xfId="0" applyNumberFormat="1" applyFont="1" applyBorder="1"/>
    <xf numFmtId="166" fontId="11" fillId="0" borderId="0" xfId="6" applyNumberFormat="1" applyFont="1" applyBorder="1"/>
    <xf numFmtId="165" fontId="8" fillId="0" borderId="2" xfId="1" applyNumberFormat="1" applyFont="1" applyBorder="1"/>
    <xf numFmtId="166" fontId="11" fillId="0" borderId="2" xfId="6" applyNumberFormat="1" applyFont="1" applyBorder="1"/>
    <xf numFmtId="0" fontId="8" fillId="0" borderId="0" xfId="5" applyFont="1" applyFill="1"/>
    <xf numFmtId="0" fontId="8" fillId="0" borderId="0" xfId="5" applyFont="1"/>
    <xf numFmtId="0" fontId="12" fillId="0" borderId="0" xfId="5" applyFont="1" applyFill="1" applyAlignment="1">
      <alignment horizontal="center"/>
    </xf>
    <xf numFmtId="3" fontId="13" fillId="0" borderId="0" xfId="5" applyNumberFormat="1" applyFont="1" applyFill="1" applyAlignment="1"/>
    <xf numFmtId="0" fontId="13" fillId="0" borderId="1" xfId="3" applyFont="1" applyFill="1" applyBorder="1" applyAlignment="1">
      <alignment wrapText="1"/>
    </xf>
    <xf numFmtId="0" fontId="12" fillId="0" borderId="1" xfId="3" applyFont="1" applyFill="1" applyBorder="1" applyAlignment="1">
      <alignment wrapText="1"/>
    </xf>
    <xf numFmtId="165" fontId="12" fillId="0" borderId="1" xfId="3" applyNumberFormat="1" applyFont="1" applyFill="1" applyBorder="1" applyAlignment="1">
      <alignment horizontal="center"/>
    </xf>
    <xf numFmtId="0" fontId="12" fillId="0" borderId="1" xfId="3" applyFont="1" applyFill="1" applyBorder="1" applyAlignment="1">
      <alignment horizontal="center" wrapText="1"/>
    </xf>
    <xf numFmtId="0" fontId="12" fillId="0" borderId="0" xfId="3" applyFont="1" applyFill="1" applyAlignment="1">
      <alignment wrapText="1"/>
    </xf>
    <xf numFmtId="0" fontId="8" fillId="0" borderId="0" xfId="3" applyFont="1"/>
    <xf numFmtId="0" fontId="15" fillId="0" borderId="0" xfId="4" applyFont="1" applyFill="1" applyAlignment="1">
      <alignment horizontal="left"/>
    </xf>
    <xf numFmtId="165" fontId="9" fillId="0" borderId="0" xfId="4" applyNumberFormat="1" applyFont="1" applyFill="1" applyBorder="1" applyAlignment="1">
      <alignment horizontal="right"/>
    </xf>
    <xf numFmtId="0" fontId="9" fillId="0" borderId="0" xfId="4" applyFont="1" applyFill="1" applyAlignment="1">
      <alignment horizontal="left"/>
    </xf>
    <xf numFmtId="164" fontId="9" fillId="0" borderId="0" xfId="1" applyNumberFormat="1" applyFont="1" applyFill="1" applyBorder="1" applyAlignment="1">
      <alignment horizontal="right"/>
    </xf>
    <xf numFmtId="0" fontId="9" fillId="0" borderId="2" xfId="4" applyFont="1" applyFill="1" applyBorder="1" applyAlignment="1">
      <alignment horizontal="left"/>
    </xf>
    <xf numFmtId="0" fontId="8" fillId="0" borderId="1" xfId="0" applyFont="1" applyBorder="1"/>
    <xf numFmtId="0" fontId="8" fillId="0" borderId="0" xfId="0" applyFont="1" applyAlignment="1">
      <alignment vertical="center" wrapText="1"/>
    </xf>
    <xf numFmtId="0" fontId="8" fillId="0" borderId="2" xfId="0" applyFont="1" applyBorder="1" applyAlignment="1">
      <alignment vertical="center" wrapText="1"/>
    </xf>
    <xf numFmtId="165" fontId="12" fillId="0" borderId="0" xfId="3" applyNumberFormat="1" applyFont="1" applyFill="1" applyBorder="1" applyAlignment="1">
      <alignment horizontal="right" wrapText="1"/>
    </xf>
    <xf numFmtId="164" fontId="8" fillId="0" borderId="0" xfId="1" applyNumberFormat="1" applyFont="1" applyAlignment="1"/>
    <xf numFmtId="0" fontId="12" fillId="0" borderId="0" xfId="3" applyFont="1" applyFill="1" applyBorder="1" applyAlignment="1">
      <alignment wrapText="1"/>
    </xf>
    <xf numFmtId="165" fontId="8" fillId="0" borderId="0" xfId="0" applyNumberFormat="1" applyFont="1" applyAlignment="1">
      <alignment horizontal="right"/>
    </xf>
    <xf numFmtId="0" fontId="16" fillId="0" borderId="0" xfId="0" applyFont="1"/>
    <xf numFmtId="0" fontId="8" fillId="0" borderId="0" xfId="0" applyFont="1" applyBorder="1"/>
    <xf numFmtId="0" fontId="8" fillId="0" borderId="2" xfId="0" applyFont="1" applyFill="1" applyBorder="1" applyAlignment="1">
      <alignment horizontal="center" vertical="center"/>
    </xf>
    <xf numFmtId="165" fontId="8" fillId="0" borderId="0" xfId="0" applyNumberFormat="1" applyFont="1" applyFill="1" applyAlignment="1">
      <alignment horizontal="center" vertical="center"/>
    </xf>
    <xf numFmtId="165" fontId="8" fillId="0" borderId="2" xfId="0" applyNumberFormat="1" applyFont="1" applyFill="1" applyBorder="1" applyAlignment="1">
      <alignment horizontal="center" vertical="center"/>
    </xf>
    <xf numFmtId="0" fontId="9" fillId="0" borderId="0" xfId="4" applyFont="1" applyFill="1" applyBorder="1" applyAlignment="1">
      <alignment horizontal="left"/>
    </xf>
    <xf numFmtId="165" fontId="8" fillId="0" borderId="0" xfId="0" applyNumberFormat="1" applyFont="1" applyFill="1" applyBorder="1"/>
    <xf numFmtId="0" fontId="8" fillId="0" borderId="0" xfId="0" applyFont="1" applyFill="1" applyBorder="1"/>
    <xf numFmtId="0" fontId="8" fillId="0" borderId="1" xfId="0" applyFont="1" applyFill="1" applyBorder="1" applyAlignment="1">
      <alignment horizontal="center"/>
    </xf>
    <xf numFmtId="0" fontId="8" fillId="0" borderId="0" xfId="3" applyFont="1" applyFill="1"/>
    <xf numFmtId="165" fontId="8" fillId="0" borderId="0" xfId="3" applyNumberFormat="1" applyFont="1" applyFill="1" applyAlignment="1">
      <alignment horizontal="right"/>
    </xf>
    <xf numFmtId="165" fontId="8" fillId="0" borderId="0" xfId="0" applyNumberFormat="1" applyFont="1" applyFill="1" applyAlignment="1">
      <alignment horizontal="right"/>
    </xf>
    <xf numFmtId="165" fontId="8" fillId="0" borderId="2" xfId="0" applyNumberFormat="1" applyFont="1" applyFill="1" applyBorder="1" applyAlignment="1">
      <alignment horizontal="right"/>
    </xf>
    <xf numFmtId="165" fontId="9" fillId="0" borderId="0" xfId="1" applyNumberFormat="1" applyFont="1" applyFill="1" applyBorder="1" applyAlignment="1">
      <alignment horizontal="right"/>
    </xf>
    <xf numFmtId="165" fontId="9" fillId="0" borderId="2" xfId="1" applyNumberFormat="1" applyFont="1" applyFill="1" applyBorder="1" applyAlignment="1">
      <alignment horizontal="right"/>
    </xf>
    <xf numFmtId="165" fontId="8" fillId="0" borderId="0" xfId="0" applyNumberFormat="1" applyFont="1" applyFill="1" applyBorder="1" applyAlignment="1">
      <alignment horizontal="center" vertical="center"/>
    </xf>
    <xf numFmtId="3" fontId="8" fillId="0" borderId="0" xfId="0" applyNumberFormat="1" applyFont="1" applyFill="1"/>
    <xf numFmtId="3" fontId="8" fillId="0" borderId="2" xfId="0" applyNumberFormat="1" applyFont="1" applyFill="1" applyBorder="1"/>
    <xf numFmtId="0" fontId="8" fillId="0" borderId="0" xfId="0" applyFont="1" applyAlignment="1">
      <alignment wrapText="1"/>
    </xf>
    <xf numFmtId="0" fontId="8" fillId="0" borderId="2" xfId="0" applyFont="1" applyBorder="1" applyAlignment="1">
      <alignment wrapText="1"/>
    </xf>
    <xf numFmtId="0" fontId="13" fillId="0" borderId="2" xfId="3" applyFont="1" applyFill="1" applyBorder="1" applyAlignment="1">
      <alignment wrapText="1"/>
    </xf>
    <xf numFmtId="165" fontId="12" fillId="0" borderId="0" xfId="3" applyNumberFormat="1" applyFont="1" applyFill="1" applyBorder="1" applyAlignment="1">
      <alignment horizontal="center"/>
    </xf>
    <xf numFmtId="0" fontId="12" fillId="0" borderId="0" xfId="3" applyFont="1" applyFill="1" applyBorder="1" applyAlignment="1">
      <alignment horizontal="center" wrapText="1"/>
    </xf>
    <xf numFmtId="165" fontId="8" fillId="0" borderId="0" xfId="3" applyNumberFormat="1" applyFont="1"/>
    <xf numFmtId="166" fontId="11" fillId="0" borderId="0" xfId="6" applyNumberFormat="1" applyFont="1" applyBorder="1" applyAlignment="1">
      <alignment horizontal="right"/>
    </xf>
    <xf numFmtId="0" fontId="12" fillId="0" borderId="1" xfId="3" applyFont="1" applyFill="1" applyBorder="1" applyAlignment="1"/>
    <xf numFmtId="0" fontId="8" fillId="0" borderId="0" xfId="0" applyFont="1" applyAlignment="1">
      <alignment horizontal="right"/>
    </xf>
    <xf numFmtId="0" fontId="8" fillId="0" borderId="3" xfId="0" applyFont="1" applyBorder="1"/>
    <xf numFmtId="0" fontId="17" fillId="0" borderId="0" xfId="0" applyFont="1"/>
    <xf numFmtId="0" fontId="11" fillId="0" borderId="3" xfId="0" applyFont="1" applyBorder="1"/>
    <xf numFmtId="0" fontId="7" fillId="0" borderId="0" xfId="0" applyFont="1" applyBorder="1"/>
    <xf numFmtId="0" fontId="7" fillId="0" borderId="4" xfId="0" applyFont="1" applyBorder="1"/>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0" xfId="0" applyFont="1" applyBorder="1" applyAlignment="1">
      <alignment horizontal="right"/>
    </xf>
    <xf numFmtId="0" fontId="8" fillId="0" borderId="6" xfId="0" applyFont="1" applyBorder="1"/>
    <xf numFmtId="0" fontId="8" fillId="0" borderId="1" xfId="0" applyFont="1" applyBorder="1" applyAlignment="1">
      <alignment horizontal="right"/>
    </xf>
    <xf numFmtId="3" fontId="8" fillId="0" borderId="0" xfId="0" applyNumberFormat="1" applyFont="1"/>
    <xf numFmtId="0" fontId="7" fillId="0" borderId="0" xfId="0" applyFont="1" applyFill="1" applyBorder="1"/>
    <xf numFmtId="0" fontId="8" fillId="0" borderId="4" xfId="0" applyFont="1" applyFill="1" applyBorder="1"/>
    <xf numFmtId="3" fontId="11" fillId="0" borderId="4" xfId="0" applyNumberFormat="1" applyFont="1" applyFill="1" applyBorder="1"/>
    <xf numFmtId="3" fontId="11" fillId="0" borderId="0" xfId="0" applyNumberFormat="1" applyFont="1" applyFill="1" applyAlignment="1">
      <alignment horizontal="right"/>
    </xf>
    <xf numFmtId="165" fontId="8" fillId="0" borderId="4" xfId="0" applyNumberFormat="1" applyFont="1" applyFill="1" applyBorder="1" applyAlignment="1">
      <alignment horizontal="right"/>
    </xf>
    <xf numFmtId="165" fontId="8" fillId="0" borderId="0" xfId="0" applyNumberFormat="1" applyFont="1" applyFill="1" applyBorder="1" applyAlignment="1">
      <alignment horizontal="center"/>
    </xf>
    <xf numFmtId="167" fontId="12" fillId="0" borderId="0" xfId="8" applyNumberFormat="1" applyFont="1" applyFill="1" applyBorder="1" applyAlignment="1">
      <alignment horizontal="right" vertical="center"/>
    </xf>
    <xf numFmtId="165" fontId="8" fillId="0" borderId="2" xfId="0" applyNumberFormat="1" applyFont="1" applyFill="1" applyBorder="1" applyAlignment="1">
      <alignment horizontal="center"/>
    </xf>
    <xf numFmtId="0" fontId="8" fillId="0" borderId="2" xfId="0" applyFont="1" applyFill="1" applyBorder="1"/>
    <xf numFmtId="167" fontId="12" fillId="0" borderId="2" xfId="8" applyNumberFormat="1" applyFont="1" applyFill="1" applyBorder="1" applyAlignment="1">
      <alignment horizontal="right" vertical="center"/>
    </xf>
    <xf numFmtId="165" fontId="8" fillId="0" borderId="0" xfId="0" applyNumberFormat="1" applyFont="1" applyFill="1" applyAlignment="1">
      <alignment horizontal="center"/>
    </xf>
    <xf numFmtId="3" fontId="11" fillId="0" borderId="0" xfId="0" applyNumberFormat="1" applyFont="1" applyFill="1"/>
    <xf numFmtId="167" fontId="12" fillId="0" borderId="0" xfId="9" applyNumberFormat="1" applyFont="1" applyFill="1" applyBorder="1" applyAlignment="1">
      <alignment horizontal="right" vertical="center"/>
    </xf>
    <xf numFmtId="3" fontId="11" fillId="0" borderId="2" xfId="0" applyNumberFormat="1" applyFont="1" applyFill="1" applyBorder="1"/>
    <xf numFmtId="0" fontId="8" fillId="0" borderId="5" xfId="0" applyFont="1" applyFill="1" applyBorder="1" applyAlignment="1">
      <alignment horizontal="right"/>
    </xf>
    <xf numFmtId="165" fontId="8" fillId="0" borderId="0" xfId="0" applyNumberFormat="1" applyFont="1" applyFill="1" applyBorder="1" applyAlignment="1">
      <alignment horizontal="right"/>
    </xf>
    <xf numFmtId="0" fontId="7" fillId="0" borderId="5" xfId="0" applyFont="1" applyFill="1" applyBorder="1" applyAlignment="1">
      <alignment horizontal="center" wrapText="1"/>
    </xf>
    <xf numFmtId="3" fontId="8" fillId="0" borderId="4" xfId="0" applyNumberFormat="1" applyFont="1" applyBorder="1"/>
    <xf numFmtId="165" fontId="8" fillId="0" borderId="4" xfId="0" applyNumberFormat="1" applyFont="1" applyBorder="1"/>
    <xf numFmtId="0" fontId="8" fillId="0" borderId="0" xfId="0" applyFont="1" applyAlignment="1">
      <alignment horizontal="left"/>
    </xf>
    <xf numFmtId="0" fontId="8" fillId="0" borderId="4" xfId="0" applyFont="1" applyBorder="1" applyAlignment="1">
      <alignment horizontal="left"/>
    </xf>
    <xf numFmtId="0" fontId="7" fillId="0" borderId="0" xfId="0" applyFont="1" applyFill="1" applyBorder="1" applyAlignment="1">
      <alignment horizontal="center" wrapText="1"/>
    </xf>
    <xf numFmtId="0" fontId="8" fillId="0" borderId="0" xfId="0" applyFont="1" applyFill="1" applyBorder="1" applyAlignment="1">
      <alignment horizontal="right"/>
    </xf>
    <xf numFmtId="3" fontId="8" fillId="0" borderId="0" xfId="0" applyNumberFormat="1" applyFont="1" applyFill="1" applyBorder="1"/>
    <xf numFmtId="167" fontId="20" fillId="0" borderId="0" xfId="11" applyNumberFormat="1" applyFont="1" applyBorder="1" applyAlignment="1">
      <alignment horizontal="right" vertical="center"/>
    </xf>
    <xf numFmtId="0" fontId="8" fillId="0" borderId="4" xfId="0" applyFont="1" applyFill="1" applyBorder="1" applyAlignment="1">
      <alignment horizontal="right"/>
    </xf>
    <xf numFmtId="167" fontId="20" fillId="0" borderId="4" xfId="11" applyNumberFormat="1" applyFont="1" applyBorder="1" applyAlignment="1">
      <alignment horizontal="right" vertical="center"/>
    </xf>
    <xf numFmtId="0" fontId="8" fillId="0" borderId="0" xfId="0" applyFont="1" applyFill="1" applyBorder="1" applyAlignment="1">
      <alignment horizontal="left"/>
    </xf>
    <xf numFmtId="0" fontId="9" fillId="0" borderId="7" xfId="0" applyFont="1" applyFill="1" applyBorder="1"/>
    <xf numFmtId="0" fontId="0" fillId="0" borderId="0" xfId="0" applyFont="1"/>
    <xf numFmtId="165" fontId="9" fillId="0" borderId="0" xfId="12" applyNumberFormat="1" applyFont="1" applyFill="1" applyAlignment="1">
      <alignment horizontal="center"/>
    </xf>
    <xf numFmtId="3" fontId="13" fillId="0" borderId="0" xfId="0" applyNumberFormat="1" applyFont="1" applyFill="1" applyAlignment="1"/>
    <xf numFmtId="165" fontId="9" fillId="0" borderId="4" xfId="12" applyNumberFormat="1" applyFont="1" applyFill="1" applyBorder="1" applyAlignment="1">
      <alignment horizontal="center"/>
    </xf>
    <xf numFmtId="165" fontId="9" fillId="0" borderId="0" xfId="12" applyNumberFormat="1" applyFont="1" applyFill="1" applyBorder="1" applyAlignment="1">
      <alignment horizontal="center"/>
    </xf>
    <xf numFmtId="0" fontId="9" fillId="0" borderId="8" xfId="0" applyFont="1" applyFill="1" applyBorder="1"/>
    <xf numFmtId="0" fontId="0" fillId="0" borderId="0" xfId="0" applyFont="1" applyFill="1"/>
    <xf numFmtId="0" fontId="0" fillId="0" borderId="0" xfId="0" applyFont="1" applyAlignment="1"/>
    <xf numFmtId="0" fontId="0" fillId="0" borderId="4" xfId="0" applyFont="1" applyBorder="1" applyAlignment="1"/>
    <xf numFmtId="0" fontId="0" fillId="0" borderId="4" xfId="0" applyFont="1" applyBorder="1"/>
    <xf numFmtId="165" fontId="12" fillId="0" borderId="0" xfId="0" applyNumberFormat="1" applyFont="1" applyFill="1" applyAlignment="1">
      <alignment horizontal="center"/>
    </xf>
    <xf numFmtId="165" fontId="12" fillId="0" borderId="4" xfId="0" applyNumberFormat="1" applyFont="1" applyFill="1" applyBorder="1" applyAlignment="1">
      <alignment horizontal="center"/>
    </xf>
    <xf numFmtId="0" fontId="0" fillId="0" borderId="0" xfId="0" applyFont="1" applyFill="1" applyAlignment="1"/>
    <xf numFmtId="0" fontId="0" fillId="0" borderId="4" xfId="0" applyFont="1" applyFill="1" applyBorder="1" applyAlignment="1"/>
    <xf numFmtId="0" fontId="8" fillId="0" borderId="0" xfId="0" applyFont="1" applyFill="1" applyAlignment="1">
      <alignment horizontal="center"/>
    </xf>
    <xf numFmtId="0" fontId="8" fillId="0" borderId="5" xfId="0" applyFont="1" applyBorder="1" applyAlignment="1">
      <alignment wrapText="1"/>
    </xf>
    <xf numFmtId="165" fontId="12" fillId="0" borderId="0" xfId="13" applyNumberFormat="1" applyFont="1" applyFill="1" applyBorder="1" applyAlignment="1">
      <alignment horizontal="center"/>
    </xf>
    <xf numFmtId="165" fontId="12" fillId="0" borderId="0" xfId="6" applyNumberFormat="1" applyFont="1" applyFill="1" applyBorder="1" applyAlignment="1">
      <alignment horizontal="center"/>
    </xf>
    <xf numFmtId="165" fontId="12"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0" fontId="0" fillId="0" borderId="4" xfId="0" applyFont="1" applyFill="1" applyBorder="1"/>
    <xf numFmtId="165" fontId="12" fillId="0" borderId="4" xfId="13" applyNumberFormat="1" applyFont="1" applyFill="1" applyBorder="1" applyAlignment="1">
      <alignment horizontal="center"/>
    </xf>
    <xf numFmtId="169" fontId="12" fillId="0" borderId="0" xfId="0" applyNumberFormat="1" applyFont="1" applyFill="1" applyBorder="1" applyAlignment="1">
      <alignment horizontal="right"/>
    </xf>
    <xf numFmtId="169" fontId="12" fillId="0" borderId="4" xfId="0" applyNumberFormat="1" applyFont="1" applyFill="1" applyBorder="1" applyAlignment="1">
      <alignment horizontal="right"/>
    </xf>
    <xf numFmtId="165" fontId="14" fillId="0" borderId="0" xfId="5" applyNumberFormat="1" applyFont="1" applyFill="1" applyBorder="1" applyAlignment="1">
      <alignment horizontal="center" wrapText="1"/>
    </xf>
    <xf numFmtId="0" fontId="14" fillId="0" borderId="0" xfId="5" applyFont="1" applyFill="1" applyBorder="1" applyAlignment="1">
      <alignment horizontal="center" wrapText="1"/>
    </xf>
    <xf numFmtId="3" fontId="21" fillId="0" borderId="0" xfId="5" applyNumberFormat="1" applyFont="1" applyFill="1" applyBorder="1" applyAlignment="1">
      <alignment wrapText="1"/>
    </xf>
    <xf numFmtId="0" fontId="14" fillId="0" borderId="0" xfId="5" applyFont="1" applyFill="1" applyBorder="1" applyAlignment="1">
      <alignment wrapText="1"/>
    </xf>
    <xf numFmtId="0" fontId="16" fillId="0" borderId="0" xfId="5" applyFont="1"/>
    <xf numFmtId="0" fontId="2" fillId="0" borderId="0" xfId="0" applyFont="1"/>
    <xf numFmtId="165" fontId="12" fillId="0" borderId="1" xfId="5" applyNumberFormat="1" applyFont="1" applyFill="1" applyBorder="1" applyAlignment="1">
      <alignment horizontal="center"/>
    </xf>
    <xf numFmtId="0" fontId="12" fillId="0" borderId="1" xfId="5" applyFont="1" applyFill="1" applyBorder="1" applyAlignment="1">
      <alignment horizontal="center" wrapText="1"/>
    </xf>
    <xf numFmtId="3" fontId="13" fillId="0" borderId="1" xfId="5" applyNumberFormat="1" applyFont="1" applyFill="1" applyBorder="1" applyAlignment="1"/>
    <xf numFmtId="3" fontId="13" fillId="0" borderId="0" xfId="5" applyNumberFormat="1" applyFont="1" applyFill="1" applyBorder="1" applyAlignment="1">
      <alignment horizontal="right"/>
    </xf>
    <xf numFmtId="165" fontId="12" fillId="3" borderId="1" xfId="5" applyNumberFormat="1" applyFont="1" applyFill="1" applyBorder="1" applyAlignment="1">
      <alignment horizontal="center" wrapText="1"/>
    </xf>
    <xf numFmtId="0" fontId="12" fillId="4" borderId="1" xfId="5" applyFont="1" applyFill="1" applyBorder="1" applyAlignment="1">
      <alignment horizontal="center" wrapText="1"/>
    </xf>
    <xf numFmtId="3" fontId="13" fillId="4" borderId="1" xfId="5" applyNumberFormat="1" applyFont="1" applyFill="1" applyBorder="1" applyAlignment="1"/>
    <xf numFmtId="165" fontId="12" fillId="0" borderId="1" xfId="5" applyNumberFormat="1" applyFont="1" applyFill="1" applyBorder="1" applyAlignment="1">
      <alignment horizontal="center" wrapText="1"/>
    </xf>
    <xf numFmtId="0" fontId="12" fillId="3" borderId="1" xfId="5" applyFont="1" applyFill="1" applyBorder="1" applyAlignment="1">
      <alignment horizontal="center" wrapText="1"/>
    </xf>
    <xf numFmtId="3" fontId="13" fillId="3" borderId="1" xfId="5" applyNumberFormat="1" applyFont="1" applyFill="1" applyBorder="1" applyAlignment="1"/>
    <xf numFmtId="165" fontId="12" fillId="4" borderId="0" xfId="5" applyNumberFormat="1" applyFont="1" applyFill="1" applyBorder="1" applyAlignment="1">
      <alignment horizontal="center" wrapText="1"/>
    </xf>
    <xf numFmtId="0" fontId="12" fillId="4" borderId="0" xfId="5" applyFont="1" applyFill="1" applyBorder="1" applyAlignment="1">
      <alignment horizontal="center" wrapText="1"/>
    </xf>
    <xf numFmtId="3" fontId="13" fillId="4" borderId="0" xfId="5" applyNumberFormat="1" applyFont="1" applyFill="1" applyBorder="1" applyAlignment="1">
      <alignment wrapText="1"/>
    </xf>
    <xf numFmtId="165" fontId="12" fillId="3" borderId="0" xfId="5" applyNumberFormat="1" applyFont="1" applyFill="1" applyBorder="1" applyAlignment="1">
      <alignment horizontal="center"/>
    </xf>
    <xf numFmtId="0" fontId="12" fillId="3" borderId="0" xfId="5" applyFont="1" applyFill="1" applyAlignment="1">
      <alignment horizontal="center"/>
    </xf>
    <xf numFmtId="3" fontId="13" fillId="3" borderId="0" xfId="5" applyNumberFormat="1" applyFont="1" applyFill="1" applyAlignment="1"/>
    <xf numFmtId="165" fontId="12" fillId="0" borderId="0" xfId="5" applyNumberFormat="1" applyFont="1" applyFill="1" applyBorder="1" applyAlignment="1">
      <alignment horizontal="center"/>
    </xf>
    <xf numFmtId="168" fontId="12" fillId="0" borderId="0" xfId="14" applyNumberFormat="1" applyFont="1" applyFill="1" applyBorder="1" applyAlignment="1">
      <alignment horizontal="center" vertical="top"/>
    </xf>
    <xf numFmtId="165" fontId="12" fillId="0" borderId="0" xfId="5" applyNumberFormat="1" applyFont="1" applyFill="1" applyBorder="1" applyAlignment="1">
      <alignment horizontal="center" wrapText="1"/>
    </xf>
    <xf numFmtId="3" fontId="13" fillId="0" borderId="0" xfId="5" applyNumberFormat="1" applyFont="1" applyFill="1" applyBorder="1" applyAlignment="1">
      <alignment wrapText="1"/>
    </xf>
    <xf numFmtId="168" fontId="12" fillId="4" borderId="0" xfId="14" applyNumberFormat="1" applyFont="1" applyFill="1" applyBorder="1" applyAlignment="1">
      <alignment horizontal="center" vertical="top"/>
    </xf>
    <xf numFmtId="165" fontId="12" fillId="4" borderId="0" xfId="15" applyNumberFormat="1" applyFont="1" applyFill="1" applyBorder="1" applyAlignment="1">
      <alignment horizontal="center"/>
    </xf>
    <xf numFmtId="165" fontId="12" fillId="0" borderId="0" xfId="14" applyNumberFormat="1" applyFont="1" applyFill="1" applyBorder="1" applyAlignment="1">
      <alignment horizontal="center"/>
    </xf>
    <xf numFmtId="165" fontId="12" fillId="0" borderId="0" xfId="5" applyNumberFormat="1" applyFont="1" applyFill="1" applyAlignment="1">
      <alignment horizontal="center"/>
    </xf>
    <xf numFmtId="165" fontId="12" fillId="3" borderId="0" xfId="14" applyNumberFormat="1" applyFont="1" applyFill="1" applyBorder="1" applyAlignment="1">
      <alignment horizontal="center"/>
    </xf>
    <xf numFmtId="165" fontId="12" fillId="3" borderId="0" xfId="5" applyNumberFormat="1" applyFont="1" applyFill="1" applyAlignment="1">
      <alignment horizontal="center"/>
    </xf>
    <xf numFmtId="168" fontId="14" fillId="0" borderId="0" xfId="14" applyNumberFormat="1" applyFont="1" applyFill="1" applyBorder="1" applyAlignment="1">
      <alignment horizontal="center"/>
    </xf>
    <xf numFmtId="168" fontId="14" fillId="3" borderId="0" xfId="16" applyNumberFormat="1" applyFont="1" applyFill="1" applyBorder="1" applyAlignment="1">
      <alignment horizontal="center"/>
    </xf>
    <xf numFmtId="168" fontId="14" fillId="0" borderId="0" xfId="16" applyNumberFormat="1" applyFont="1" applyFill="1" applyBorder="1" applyAlignment="1">
      <alignment horizontal="center"/>
    </xf>
    <xf numFmtId="165" fontId="13" fillId="0" borderId="0" xfId="5" applyNumberFormat="1" applyFont="1" applyFill="1" applyBorder="1" applyAlignment="1">
      <alignment horizontal="center" wrapText="1"/>
    </xf>
    <xf numFmtId="0" fontId="13" fillId="0" borderId="0" xfId="5" applyFont="1" applyFill="1" applyBorder="1" applyAlignment="1">
      <alignment horizontal="center" wrapText="1"/>
    </xf>
    <xf numFmtId="0" fontId="13" fillId="0" borderId="0" xfId="5" applyFont="1" applyFill="1" applyBorder="1" applyAlignment="1">
      <alignment wrapText="1"/>
    </xf>
    <xf numFmtId="165" fontId="13" fillId="4" borderId="0" xfId="5" applyNumberFormat="1" applyFont="1" applyFill="1" applyBorder="1" applyAlignment="1">
      <alignment horizontal="center" wrapText="1"/>
    </xf>
    <xf numFmtId="0" fontId="13" fillId="4" borderId="0" xfId="5" applyFont="1" applyFill="1" applyBorder="1" applyAlignment="1">
      <alignment horizontal="center" wrapText="1"/>
    </xf>
    <xf numFmtId="168" fontId="12" fillId="3" borderId="0" xfId="14" applyNumberFormat="1" applyFont="1" applyFill="1" applyBorder="1" applyAlignment="1">
      <alignment horizontal="center" vertical="top"/>
    </xf>
    <xf numFmtId="168" fontId="14" fillId="0" borderId="0" xfId="14" applyNumberFormat="1" applyFont="1" applyFill="1" applyBorder="1" applyAlignment="1">
      <alignment horizontal="center" vertical="top"/>
    </xf>
    <xf numFmtId="168" fontId="14" fillId="3" borderId="0" xfId="14" applyNumberFormat="1" applyFont="1" applyFill="1" applyBorder="1" applyAlignment="1">
      <alignment horizontal="center" vertical="top"/>
    </xf>
    <xf numFmtId="3" fontId="13" fillId="0" borderId="0" xfId="5" applyNumberFormat="1" applyFont="1" applyFill="1" applyBorder="1" applyAlignment="1"/>
    <xf numFmtId="168" fontId="12" fillId="3" borderId="0" xfId="16" applyNumberFormat="1" applyFont="1" applyFill="1" applyBorder="1" applyAlignment="1">
      <alignment horizontal="center"/>
    </xf>
    <xf numFmtId="168" fontId="12" fillId="0" borderId="0" xfId="16" applyNumberFormat="1" applyFont="1" applyFill="1" applyBorder="1" applyAlignment="1">
      <alignment horizontal="center"/>
    </xf>
    <xf numFmtId="3" fontId="13" fillId="3" borderId="0" xfId="5" applyNumberFormat="1" applyFont="1" applyFill="1" applyBorder="1" applyAlignment="1"/>
    <xf numFmtId="0" fontId="13" fillId="0" borderId="0" xfId="0" applyFont="1" applyAlignment="1">
      <alignment wrapText="1"/>
    </xf>
    <xf numFmtId="0" fontId="12" fillId="0" borderId="0" xfId="0" applyFont="1" applyAlignment="1">
      <alignment horizontal="center" wrapText="1"/>
    </xf>
    <xf numFmtId="3" fontId="13" fillId="0" borderId="0" xfId="0" applyNumberFormat="1" applyFont="1" applyAlignment="1">
      <alignment wrapText="1"/>
    </xf>
    <xf numFmtId="0" fontId="12" fillId="0" borderId="0" xfId="0" applyFont="1" applyAlignment="1">
      <alignment wrapText="1"/>
    </xf>
    <xf numFmtId="0" fontId="12" fillId="4" borderId="0" xfId="0" applyFont="1" applyFill="1" applyAlignment="1">
      <alignment horizontal="center" wrapText="1"/>
    </xf>
    <xf numFmtId="0" fontId="13" fillId="4" borderId="0" xfId="0" applyFont="1" applyFill="1" applyAlignment="1">
      <alignment wrapText="1"/>
    </xf>
    <xf numFmtId="165" fontId="12" fillId="0" borderId="0" xfId="0" applyNumberFormat="1" applyFont="1" applyAlignment="1">
      <alignment horizontal="center" wrapText="1"/>
    </xf>
    <xf numFmtId="3" fontId="13" fillId="4" borderId="0" xfId="0" applyNumberFormat="1" applyFont="1" applyFill="1" applyAlignment="1">
      <alignment wrapText="1"/>
    </xf>
    <xf numFmtId="165" fontId="12" fillId="0" borderId="0" xfId="0" applyNumberFormat="1" applyFont="1" applyAlignment="1">
      <alignment horizontal="center"/>
    </xf>
    <xf numFmtId="3" fontId="13" fillId="0" borderId="0" xfId="0" applyNumberFormat="1" applyFont="1" applyAlignment="1"/>
    <xf numFmtId="165" fontId="12" fillId="3" borderId="0" xfId="0" applyNumberFormat="1" applyFont="1" applyFill="1" applyAlignment="1">
      <alignment horizontal="center"/>
    </xf>
    <xf numFmtId="3" fontId="13" fillId="3" borderId="0" xfId="0" applyNumberFormat="1" applyFont="1" applyFill="1" applyAlignment="1"/>
    <xf numFmtId="0" fontId="12" fillId="0" borderId="0" xfId="0" applyFont="1"/>
    <xf numFmtId="0" fontId="13" fillId="4" borderId="0" xfId="0" applyFont="1" applyFill="1" applyAlignment="1">
      <alignment horizontal="center" wrapText="1"/>
    </xf>
    <xf numFmtId="165" fontId="12" fillId="0" borderId="0" xfId="17" applyNumberFormat="1" applyFont="1" applyFill="1" applyBorder="1" applyAlignment="1">
      <alignment horizontal="center" vertical="top"/>
    </xf>
    <xf numFmtId="3" fontId="13" fillId="0" borderId="0" xfId="18" applyNumberFormat="1" applyFont="1" applyBorder="1" applyAlignment="1">
      <alignment vertical="top"/>
    </xf>
    <xf numFmtId="165" fontId="12" fillId="3" borderId="0" xfId="17" applyNumberFormat="1" applyFont="1" applyFill="1" applyBorder="1" applyAlignment="1">
      <alignment horizontal="center" vertical="top"/>
    </xf>
    <xf numFmtId="3" fontId="13" fillId="3" borderId="0" xfId="18" applyNumberFormat="1" applyFont="1" applyFill="1" applyBorder="1" applyAlignment="1">
      <alignment vertical="top"/>
    </xf>
    <xf numFmtId="165" fontId="14" fillId="0" borderId="0" xfId="17" applyNumberFormat="1" applyFont="1" applyFill="1" applyBorder="1" applyAlignment="1">
      <alignment horizontal="center" vertical="top"/>
    </xf>
    <xf numFmtId="3" fontId="13" fillId="0" borderId="0" xfId="18" applyNumberFormat="1" applyFont="1" applyFill="1" applyBorder="1" applyAlignment="1">
      <alignment vertical="top"/>
    </xf>
    <xf numFmtId="3" fontId="13" fillId="0" borderId="0" xfId="0" applyNumberFormat="1" applyFont="1" applyBorder="1" applyAlignment="1">
      <alignment wrapText="1"/>
    </xf>
    <xf numFmtId="164" fontId="12" fillId="0" borderId="0" xfId="17" applyNumberFormat="1" applyFont="1" applyFill="1" applyBorder="1" applyAlignment="1">
      <alignment horizontal="center" vertical="top"/>
    </xf>
    <xf numFmtId="3" fontId="13" fillId="0" borderId="0" xfId="0" applyNumberFormat="1" applyFont="1" applyBorder="1" applyAlignment="1"/>
    <xf numFmtId="164" fontId="12" fillId="3" borderId="0" xfId="17" applyNumberFormat="1" applyFont="1" applyFill="1" applyBorder="1" applyAlignment="1">
      <alignment horizontal="center" vertical="top"/>
    </xf>
    <xf numFmtId="3" fontId="13" fillId="3" borderId="0" xfId="0" applyNumberFormat="1" applyFont="1" applyFill="1" applyBorder="1" applyAlignment="1"/>
    <xf numFmtId="3" fontId="13" fillId="0" borderId="0" xfId="0" applyNumberFormat="1" applyFont="1" applyFill="1" applyBorder="1" applyAlignment="1"/>
    <xf numFmtId="3" fontId="13" fillId="4" borderId="0" xfId="0" applyNumberFormat="1" applyFont="1" applyFill="1" applyBorder="1" applyAlignment="1">
      <alignment wrapText="1"/>
    </xf>
    <xf numFmtId="3" fontId="12" fillId="0" borderId="0" xfId="0" applyNumberFormat="1" applyFont="1" applyBorder="1" applyAlignment="1">
      <alignment wrapText="1"/>
    </xf>
    <xf numFmtId="0" fontId="12" fillId="0" borderId="0" xfId="0" applyFont="1" applyFill="1" applyBorder="1" applyAlignment="1">
      <alignment horizontal="center"/>
    </xf>
    <xf numFmtId="3" fontId="13" fillId="0" borderId="0" xfId="17" applyNumberFormat="1" applyFont="1" applyBorder="1" applyAlignment="1">
      <alignment vertical="top"/>
    </xf>
    <xf numFmtId="0" fontId="12" fillId="3" borderId="0" xfId="0" applyFont="1" applyFill="1" applyBorder="1" applyAlignment="1">
      <alignment horizontal="center"/>
    </xf>
    <xf numFmtId="3" fontId="13" fillId="3" borderId="0" xfId="17" applyNumberFormat="1" applyFont="1" applyFill="1" applyBorder="1" applyAlignment="1">
      <alignment vertical="top"/>
    </xf>
    <xf numFmtId="3" fontId="13" fillId="0" borderId="0" xfId="17" applyNumberFormat="1" applyFont="1" applyFill="1" applyBorder="1" applyAlignment="1">
      <alignment vertical="top"/>
    </xf>
    <xf numFmtId="165" fontId="9" fillId="0" borderId="0" xfId="19" applyNumberFormat="1" applyFont="1" applyFill="1" applyAlignment="1">
      <alignment horizontal="center" wrapText="1"/>
    </xf>
    <xf numFmtId="3" fontId="22" fillId="0" borderId="0" xfId="19" applyNumberFormat="1" applyFont="1" applyFill="1" applyBorder="1" applyAlignment="1">
      <alignment wrapText="1"/>
    </xf>
    <xf numFmtId="49" fontId="15" fillId="0" borderId="0" xfId="19" applyNumberFormat="1" applyFont="1" applyFill="1" applyAlignment="1">
      <alignment wrapText="1"/>
    </xf>
    <xf numFmtId="165" fontId="9" fillId="4" borderId="0" xfId="19" applyNumberFormat="1" applyFont="1" applyFill="1" applyAlignment="1">
      <alignment horizontal="center" wrapText="1"/>
    </xf>
    <xf numFmtId="3" fontId="13" fillId="4" borderId="0" xfId="20" applyNumberFormat="1" applyFont="1" applyFill="1" applyBorder="1" applyAlignment="1">
      <alignment vertical="top"/>
    </xf>
    <xf numFmtId="3" fontId="15" fillId="0" borderId="0" xfId="19" applyNumberFormat="1" applyFont="1" applyFill="1" applyBorder="1" applyAlignment="1">
      <alignment wrapText="1"/>
    </xf>
    <xf numFmtId="3" fontId="13" fillId="0" borderId="0" xfId="20" applyNumberFormat="1" applyFont="1" applyBorder="1" applyAlignment="1">
      <alignment vertical="top"/>
    </xf>
    <xf numFmtId="168" fontId="12" fillId="0" borderId="0" xfId="17" applyNumberFormat="1" applyFont="1" applyFill="1" applyBorder="1" applyAlignment="1">
      <alignment horizontal="center" vertical="top"/>
    </xf>
    <xf numFmtId="168" fontId="12" fillId="3" borderId="0" xfId="17" applyNumberFormat="1" applyFont="1" applyFill="1" applyBorder="1" applyAlignment="1">
      <alignment horizontal="center" vertical="top"/>
    </xf>
    <xf numFmtId="3" fontId="13" fillId="3" borderId="0" xfId="20" applyNumberFormat="1" applyFont="1" applyFill="1" applyBorder="1" applyAlignment="1">
      <alignment vertical="top"/>
    </xf>
    <xf numFmtId="3" fontId="13" fillId="0" borderId="0" xfId="20" applyNumberFormat="1" applyFont="1" applyFill="1" applyBorder="1" applyAlignment="1">
      <alignment vertical="top"/>
    </xf>
    <xf numFmtId="165" fontId="12" fillId="4" borderId="0" xfId="0" applyNumberFormat="1" applyFont="1" applyFill="1" applyAlignment="1">
      <alignment horizontal="center" wrapText="1"/>
    </xf>
    <xf numFmtId="3" fontId="21" fillId="0" borderId="0" xfId="0" applyNumberFormat="1" applyFont="1" applyFill="1" applyAlignment="1"/>
    <xf numFmtId="165" fontId="9" fillId="0" borderId="0" xfId="21" applyNumberFormat="1" applyFont="1" applyFill="1" applyAlignment="1">
      <alignment horizontal="center" wrapText="1"/>
    </xf>
    <xf numFmtId="3" fontId="22" fillId="0" borderId="0" xfId="21" applyNumberFormat="1" applyFont="1" applyFill="1" applyBorder="1" applyAlignment="1">
      <alignment wrapText="1"/>
    </xf>
    <xf numFmtId="165" fontId="15" fillId="0" borderId="0" xfId="21" applyNumberFormat="1" applyFont="1" applyFill="1" applyAlignment="1">
      <alignment wrapText="1"/>
    </xf>
    <xf numFmtId="165" fontId="9" fillId="4" borderId="0" xfId="21" applyNumberFormat="1" applyFont="1" applyFill="1" applyAlignment="1">
      <alignment horizontal="center" wrapText="1"/>
    </xf>
    <xf numFmtId="3" fontId="15" fillId="0" borderId="0" xfId="21" applyNumberFormat="1" applyFont="1" applyFill="1" applyBorder="1" applyAlignment="1">
      <alignment wrapText="1"/>
    </xf>
    <xf numFmtId="168" fontId="14" fillId="3" borderId="0" xfId="17" applyNumberFormat="1" applyFont="1" applyFill="1" applyBorder="1" applyAlignment="1">
      <alignment horizontal="center" vertical="top"/>
    </xf>
    <xf numFmtId="165" fontId="12" fillId="0" borderId="0" xfId="0" applyNumberFormat="1" applyFont="1" applyBorder="1" applyAlignment="1">
      <alignment horizontal="center"/>
    </xf>
    <xf numFmtId="165" fontId="12" fillId="3" borderId="0" xfId="0" applyNumberFormat="1" applyFont="1" applyFill="1" applyBorder="1" applyAlignment="1">
      <alignment horizontal="center"/>
    </xf>
    <xf numFmtId="168" fontId="12" fillId="0" borderId="0" xfId="17" applyNumberFormat="1" applyFont="1" applyBorder="1" applyAlignment="1">
      <alignment horizontal="center"/>
    </xf>
    <xf numFmtId="168" fontId="12" fillId="3" borderId="0" xfId="17" applyNumberFormat="1" applyFont="1" applyFill="1" applyBorder="1" applyAlignment="1">
      <alignment horizontal="center"/>
    </xf>
    <xf numFmtId="165" fontId="12" fillId="0" borderId="0" xfId="17" applyNumberFormat="1" applyFont="1" applyFill="1" applyBorder="1" applyAlignment="1">
      <alignment horizontal="center"/>
    </xf>
    <xf numFmtId="165" fontId="9" fillId="0" borderId="0" xfId="21" applyNumberFormat="1" applyFont="1" applyFill="1" applyAlignment="1">
      <alignment horizontal="left" wrapText="1"/>
    </xf>
    <xf numFmtId="3" fontId="9" fillId="0" borderId="0" xfId="21" applyNumberFormat="1" applyFont="1" applyFill="1" applyBorder="1" applyAlignment="1">
      <alignment horizontal="left" wrapText="1"/>
    </xf>
    <xf numFmtId="168" fontId="12" fillId="0" borderId="0" xfId="0" applyNumberFormat="1" applyFont="1" applyBorder="1" applyAlignment="1">
      <alignment horizontal="center"/>
    </xf>
    <xf numFmtId="168" fontId="12" fillId="3" borderId="0" xfId="0" applyNumberFormat="1" applyFont="1" applyFill="1" applyBorder="1" applyAlignment="1">
      <alignment horizontal="center"/>
    </xf>
    <xf numFmtId="165" fontId="9" fillId="0" borderId="0" xfId="19" applyNumberFormat="1" applyFont="1" applyFill="1" applyAlignment="1">
      <alignment wrapText="1"/>
    </xf>
    <xf numFmtId="3" fontId="9" fillId="0" borderId="0" xfId="19" applyNumberFormat="1" applyFont="1" applyFill="1" applyBorder="1" applyAlignment="1">
      <alignment wrapText="1"/>
    </xf>
    <xf numFmtId="165" fontId="14" fillId="0" borderId="0" xfId="17" applyNumberFormat="1" applyFont="1" applyFill="1" applyBorder="1" applyAlignment="1">
      <alignment horizontal="center"/>
    </xf>
    <xf numFmtId="165" fontId="14" fillId="0" borderId="0" xfId="0" applyNumberFormat="1" applyFont="1" applyFill="1" applyBorder="1" applyAlignment="1">
      <alignment horizontal="center"/>
    </xf>
    <xf numFmtId="3" fontId="13" fillId="0" borderId="0" xfId="20" applyNumberFormat="1" applyFont="1" applyFill="1" applyBorder="1" applyAlignment="1">
      <alignment horizontal="right" vertical="top"/>
    </xf>
    <xf numFmtId="0" fontId="13" fillId="0" borderId="0" xfId="0" applyFont="1" applyAlignment="1">
      <alignment horizontal="center" wrapText="1"/>
    </xf>
    <xf numFmtId="0" fontId="13" fillId="4" borderId="0" xfId="0" applyFont="1" applyFill="1" applyBorder="1" applyAlignment="1">
      <alignment wrapText="1"/>
    </xf>
    <xf numFmtId="0" fontId="12" fillId="0" borderId="0" xfId="0" applyFont="1" applyAlignment="1">
      <alignment horizontal="center"/>
    </xf>
    <xf numFmtId="0" fontId="12" fillId="3" borderId="0" xfId="0" applyFont="1" applyFill="1" applyAlignment="1">
      <alignment horizontal="center"/>
    </xf>
    <xf numFmtId="0" fontId="12" fillId="0" borderId="0" xfId="0" applyFont="1" applyFill="1" applyAlignment="1">
      <alignment horizontal="center"/>
    </xf>
    <xf numFmtId="3" fontId="13" fillId="0" borderId="0" xfId="22" applyNumberFormat="1" applyFont="1" applyBorder="1" applyAlignment="1">
      <alignment vertical="top"/>
    </xf>
    <xf numFmtId="3" fontId="13" fillId="4" borderId="0" xfId="22" applyNumberFormat="1" applyFont="1" applyFill="1" applyBorder="1" applyAlignment="1">
      <alignment vertical="top"/>
    </xf>
    <xf numFmtId="165" fontId="14" fillId="3" borderId="0" xfId="0" applyNumberFormat="1" applyFont="1" applyFill="1" applyAlignment="1">
      <alignment horizontal="center"/>
    </xf>
    <xf numFmtId="165" fontId="14" fillId="0" borderId="0" xfId="0" applyNumberFormat="1" applyFont="1" applyFill="1" applyAlignment="1">
      <alignment horizontal="center"/>
    </xf>
    <xf numFmtId="165" fontId="13" fillId="0" borderId="0" xfId="0" applyNumberFormat="1" applyFont="1" applyAlignment="1">
      <alignment horizontal="center" wrapText="1"/>
    </xf>
    <xf numFmtId="165" fontId="13" fillId="4" borderId="0" xfId="0" applyNumberFormat="1" applyFont="1" applyFill="1" applyAlignment="1">
      <alignment horizontal="center" wrapText="1"/>
    </xf>
    <xf numFmtId="0" fontId="12" fillId="3" borderId="0" xfId="0" applyFont="1" applyFill="1"/>
    <xf numFmtId="0" fontId="12" fillId="0" borderId="0" xfId="0" applyFont="1" applyFill="1"/>
    <xf numFmtId="0" fontId="13" fillId="0" borderId="0" xfId="0" applyFont="1" applyAlignment="1"/>
    <xf numFmtId="1" fontId="13" fillId="0" borderId="0" xfId="0" applyNumberFormat="1" applyFont="1" applyFill="1" applyAlignment="1"/>
    <xf numFmtId="1" fontId="13" fillId="3" borderId="0" xfId="0" applyNumberFormat="1" applyFont="1" applyFill="1" applyAlignment="1"/>
    <xf numFmtId="0" fontId="12" fillId="0" borderId="2" xfId="5" applyFont="1" applyFill="1" applyBorder="1" applyAlignment="1">
      <alignment wrapText="1"/>
    </xf>
    <xf numFmtId="168" fontId="12" fillId="0" borderId="2" xfId="14" applyNumberFormat="1" applyFont="1" applyFill="1" applyBorder="1" applyAlignment="1">
      <alignment horizontal="center" vertical="top"/>
    </xf>
    <xf numFmtId="165" fontId="12" fillId="0" borderId="2" xfId="5" applyNumberFormat="1" applyFont="1" applyFill="1" applyBorder="1" applyAlignment="1">
      <alignment horizontal="center" wrapText="1"/>
    </xf>
    <xf numFmtId="3" fontId="13" fillId="0" borderId="2" xfId="5" applyNumberFormat="1" applyFont="1" applyFill="1" applyBorder="1" applyAlignment="1">
      <alignment wrapText="1"/>
    </xf>
    <xf numFmtId="168" fontId="12" fillId="4" borderId="2" xfId="14" applyNumberFormat="1" applyFont="1" applyFill="1" applyBorder="1" applyAlignment="1">
      <alignment horizontal="center" vertical="top"/>
    </xf>
    <xf numFmtId="165" fontId="12" fillId="4" borderId="2" xfId="5" applyNumberFormat="1" applyFont="1" applyFill="1" applyBorder="1" applyAlignment="1">
      <alignment horizontal="center" wrapText="1"/>
    </xf>
    <xf numFmtId="3" fontId="13" fillId="4" borderId="2" xfId="5" applyNumberFormat="1" applyFont="1" applyFill="1" applyBorder="1" applyAlignment="1">
      <alignment wrapText="1"/>
    </xf>
    <xf numFmtId="165" fontId="12" fillId="0" borderId="2" xfId="5" applyNumberFormat="1" applyFont="1" applyFill="1" applyBorder="1" applyAlignment="1">
      <alignment horizontal="center"/>
    </xf>
    <xf numFmtId="3" fontId="13" fillId="0" borderId="2" xfId="5" applyNumberFormat="1" applyFont="1" applyFill="1" applyBorder="1" applyAlignment="1"/>
    <xf numFmtId="168" fontId="12" fillId="3" borderId="2" xfId="14" applyNumberFormat="1" applyFont="1" applyFill="1" applyBorder="1" applyAlignment="1">
      <alignment horizontal="center" vertical="top"/>
    </xf>
    <xf numFmtId="165" fontId="12" fillId="3" borderId="2" xfId="5" applyNumberFormat="1" applyFont="1" applyFill="1" applyBorder="1" applyAlignment="1">
      <alignment horizontal="center"/>
    </xf>
    <xf numFmtId="3" fontId="13" fillId="3" borderId="2" xfId="5" applyNumberFormat="1" applyFont="1" applyFill="1" applyBorder="1" applyAlignment="1"/>
    <xf numFmtId="165" fontId="15" fillId="0" borderId="0" xfId="21" applyNumberFormat="1" applyFont="1" applyFill="1" applyBorder="1" applyAlignment="1">
      <alignment horizontal="center" wrapText="1"/>
    </xf>
    <xf numFmtId="3" fontId="23" fillId="0" borderId="0" xfId="21" applyNumberFormat="1" applyFont="1" applyFill="1" applyBorder="1" applyAlignment="1">
      <alignment wrapText="1"/>
    </xf>
    <xf numFmtId="165" fontId="15" fillId="0" borderId="0" xfId="21" applyNumberFormat="1" applyFont="1" applyFill="1" applyBorder="1" applyAlignment="1">
      <alignment wrapText="1"/>
    </xf>
    <xf numFmtId="165" fontId="9" fillId="0" borderId="0" xfId="21" applyNumberFormat="1" applyFont="1" applyFill="1" applyBorder="1" applyAlignment="1">
      <alignment horizontal="center"/>
    </xf>
    <xf numFmtId="165" fontId="9" fillId="0" borderId="0" xfId="21" applyNumberFormat="1" applyFont="1" applyFill="1" applyAlignment="1">
      <alignment horizontal="center"/>
    </xf>
    <xf numFmtId="3" fontId="22" fillId="0" borderId="0" xfId="21" applyNumberFormat="1" applyFont="1" applyFill="1" applyAlignment="1">
      <alignment wrapText="1"/>
    </xf>
    <xf numFmtId="0" fontId="12" fillId="0" borderId="0" xfId="5" applyFont="1" applyAlignment="1"/>
    <xf numFmtId="0" fontId="12" fillId="0" borderId="0" xfId="5" applyFont="1" applyFill="1" applyAlignment="1"/>
    <xf numFmtId="0" fontId="12" fillId="0" borderId="0" xfId="5" applyFont="1" applyFill="1" applyBorder="1" applyAlignment="1"/>
    <xf numFmtId="0" fontId="2" fillId="0" borderId="0" xfId="0" applyFont="1" applyFill="1"/>
    <xf numFmtId="0" fontId="14" fillId="0" borderId="0" xfId="5" applyFont="1" applyFill="1" applyAlignment="1"/>
    <xf numFmtId="165" fontId="12" fillId="5" borderId="1" xfId="5" applyNumberFormat="1" applyFont="1" applyFill="1" applyBorder="1" applyAlignment="1">
      <alignment horizontal="center" wrapText="1"/>
    </xf>
    <xf numFmtId="0" fontId="12" fillId="5" borderId="1" xfId="5" applyFont="1" applyFill="1" applyBorder="1" applyAlignment="1">
      <alignment horizontal="center" wrapText="1"/>
    </xf>
    <xf numFmtId="3" fontId="13" fillId="5" borderId="1" xfId="5" applyNumberFormat="1" applyFont="1" applyFill="1" applyBorder="1" applyAlignment="1"/>
    <xf numFmtId="165" fontId="12" fillId="5" borderId="0" xfId="5" applyNumberFormat="1" applyFont="1" applyFill="1" applyBorder="1" applyAlignment="1">
      <alignment horizontal="center"/>
    </xf>
    <xf numFmtId="0" fontId="12" fillId="5" borderId="0" xfId="5" applyFont="1" applyFill="1" applyAlignment="1">
      <alignment horizontal="center"/>
    </xf>
    <xf numFmtId="3" fontId="13" fillId="5" borderId="0" xfId="5" applyNumberFormat="1" applyFont="1" applyFill="1" applyAlignment="1"/>
    <xf numFmtId="168" fontId="12" fillId="5" borderId="0" xfId="16" applyNumberFormat="1" applyFont="1" applyFill="1" applyBorder="1" applyAlignment="1">
      <alignment horizontal="center"/>
    </xf>
    <xf numFmtId="165" fontId="12" fillId="5" borderId="0" xfId="0" applyNumberFormat="1" applyFont="1" applyFill="1" applyAlignment="1">
      <alignment horizontal="center"/>
    </xf>
    <xf numFmtId="3" fontId="13" fillId="5" borderId="0" xfId="0" applyNumberFormat="1" applyFont="1" applyFill="1" applyAlignment="1"/>
    <xf numFmtId="165" fontId="12" fillId="5" borderId="0" xfId="5" applyNumberFormat="1" applyFont="1" applyFill="1" applyAlignment="1">
      <alignment horizontal="center"/>
    </xf>
    <xf numFmtId="168" fontId="14" fillId="5" borderId="0" xfId="16" applyNumberFormat="1" applyFont="1" applyFill="1" applyBorder="1" applyAlignment="1">
      <alignment horizontal="center"/>
    </xf>
    <xf numFmtId="3" fontId="13" fillId="5" borderId="0" xfId="18" applyNumberFormat="1" applyFont="1" applyFill="1" applyBorder="1" applyAlignment="1">
      <alignment vertical="top"/>
    </xf>
    <xf numFmtId="3" fontId="13" fillId="5" borderId="0" xfId="0" applyNumberFormat="1" applyFont="1" applyFill="1" applyBorder="1" applyAlignment="1"/>
    <xf numFmtId="3" fontId="13" fillId="5" borderId="0" xfId="17" applyNumberFormat="1" applyFont="1" applyFill="1" applyBorder="1" applyAlignment="1">
      <alignment vertical="top"/>
    </xf>
    <xf numFmtId="3" fontId="13" fillId="5" borderId="0" xfId="20" applyNumberFormat="1" applyFont="1" applyFill="1" applyBorder="1" applyAlignment="1">
      <alignment vertical="top"/>
    </xf>
    <xf numFmtId="0" fontId="12" fillId="5" borderId="0" xfId="0" applyFont="1" applyFill="1" applyAlignment="1">
      <alignment horizontal="center"/>
    </xf>
    <xf numFmtId="0" fontId="12" fillId="5" borderId="0" xfId="0" applyFont="1" applyFill="1"/>
    <xf numFmtId="1" fontId="13" fillId="5" borderId="0" xfId="0" applyNumberFormat="1" applyFont="1" applyFill="1" applyAlignment="1"/>
    <xf numFmtId="168" fontId="12" fillId="5" borderId="2" xfId="14" applyNumberFormat="1" applyFont="1" applyFill="1" applyBorder="1" applyAlignment="1">
      <alignment horizontal="center" vertical="top"/>
    </xf>
    <xf numFmtId="165" fontId="12" fillId="5" borderId="2" xfId="5" applyNumberFormat="1" applyFont="1" applyFill="1" applyBorder="1" applyAlignment="1">
      <alignment horizontal="center"/>
    </xf>
    <xf numFmtId="3" fontId="13" fillId="5" borderId="2" xfId="5" applyNumberFormat="1" applyFont="1" applyFill="1" applyBorder="1" applyAlignment="1"/>
    <xf numFmtId="0" fontId="10" fillId="0" borderId="0" xfId="0" applyFont="1" applyAlignment="1"/>
    <xf numFmtId="0" fontId="8" fillId="0" borderId="0" xfId="0" applyFont="1" applyAlignment="1"/>
    <xf numFmtId="0" fontId="12" fillId="0" borderId="1" xfId="5" applyFont="1" applyFill="1" applyBorder="1" applyAlignment="1"/>
    <xf numFmtId="0" fontId="13" fillId="0" borderId="0" xfId="5" applyFont="1" applyFill="1" applyAlignment="1"/>
    <xf numFmtId="0" fontId="12" fillId="0" borderId="0" xfId="0" applyFont="1" applyAlignment="1"/>
    <xf numFmtId="0" fontId="12" fillId="0" borderId="0" xfId="0" applyFont="1" applyAlignment="1">
      <alignment horizontal="left"/>
    </xf>
    <xf numFmtId="0" fontId="21" fillId="0" borderId="0" xfId="0" applyFont="1" applyAlignment="1"/>
    <xf numFmtId="49" fontId="12" fillId="0" borderId="0" xfId="0" applyNumberFormat="1" applyFont="1" applyAlignment="1"/>
    <xf numFmtId="0" fontId="12" fillId="0" borderId="2" xfId="5" applyFont="1" applyFill="1" applyBorder="1" applyAlignment="1"/>
    <xf numFmtId="165" fontId="15" fillId="0" borderId="0" xfId="21" applyNumberFormat="1" applyFont="1" applyFill="1" applyAlignment="1"/>
    <xf numFmtId="0" fontId="2" fillId="0" borderId="0" xfId="0" applyFont="1" applyAlignment="1"/>
    <xf numFmtId="0" fontId="0" fillId="0" borderId="0" xfId="0" applyAlignment="1"/>
    <xf numFmtId="0" fontId="7" fillId="0" borderId="0" xfId="5" applyFont="1" applyAlignment="1"/>
    <xf numFmtId="0" fontId="25" fillId="0" borderId="0" xfId="5" applyFont="1" applyAlignment="1">
      <alignment horizontal="center"/>
    </xf>
    <xf numFmtId="0" fontId="8" fillId="0" borderId="0" xfId="5" applyFont="1" applyAlignment="1">
      <alignment horizontal="center"/>
    </xf>
    <xf numFmtId="0" fontId="11" fillId="0" borderId="0" xfId="0" applyFont="1" applyAlignment="1">
      <alignment horizontal="center" wrapText="1"/>
    </xf>
    <xf numFmtId="0" fontId="8" fillId="0" borderId="0" xfId="0" applyFont="1" applyAlignment="1">
      <alignment horizontal="center"/>
    </xf>
    <xf numFmtId="0" fontId="8" fillId="0" borderId="0" xfId="5" applyFont="1" applyAlignment="1">
      <alignment wrapText="1"/>
    </xf>
    <xf numFmtId="168" fontId="12" fillId="0" borderId="0" xfId="23" applyNumberFormat="1" applyFont="1" applyFill="1" applyBorder="1" applyAlignment="1">
      <alignment horizontal="center"/>
    </xf>
    <xf numFmtId="165" fontId="8" fillId="0" borderId="0" xfId="6" applyNumberFormat="1" applyFont="1" applyAlignment="1">
      <alignment horizontal="center" vertical="center"/>
    </xf>
    <xf numFmtId="3" fontId="11" fillId="0" borderId="0" xfId="6" applyNumberFormat="1" applyFont="1" applyAlignment="1">
      <alignment horizontal="center" vertical="center"/>
    </xf>
    <xf numFmtId="0" fontId="8" fillId="0" borderId="0" xfId="0" applyFont="1" applyBorder="1" applyAlignment="1">
      <alignment vertical="center" wrapText="1"/>
    </xf>
    <xf numFmtId="168" fontId="14" fillId="0" borderId="0" xfId="23" applyNumberFormat="1" applyFont="1" applyFill="1" applyBorder="1" applyAlignment="1">
      <alignment horizontal="center"/>
    </xf>
    <xf numFmtId="165" fontId="8" fillId="0" borderId="0" xfId="6" applyNumberFormat="1" applyFont="1" applyFill="1" applyAlignment="1">
      <alignment horizontal="center" vertical="center"/>
    </xf>
    <xf numFmtId="3" fontId="11" fillId="0" borderId="0" xfId="6" applyNumberFormat="1" applyFont="1" applyFill="1" applyAlignment="1">
      <alignment horizontal="center" vertical="center"/>
    </xf>
    <xf numFmtId="0" fontId="8" fillId="0" borderId="7" xfId="0" applyFont="1" applyBorder="1" applyAlignment="1">
      <alignment horizontal="left" vertical="center"/>
    </xf>
    <xf numFmtId="165" fontId="8" fillId="0" borderId="0" xfId="5" applyNumberFormat="1" applyFont="1" applyFill="1" applyBorder="1" applyAlignment="1">
      <alignment horizontal="center"/>
    </xf>
    <xf numFmtId="165" fontId="12" fillId="0" borderId="0" xfId="6" applyNumberFormat="1" applyFont="1" applyFill="1" applyAlignment="1">
      <alignment horizontal="center" vertical="center"/>
    </xf>
    <xf numFmtId="3" fontId="13" fillId="0" borderId="0" xfId="6" applyNumberFormat="1" applyFont="1" applyFill="1" applyAlignment="1">
      <alignment horizontal="center" vertical="center"/>
    </xf>
    <xf numFmtId="0" fontId="8" fillId="0" borderId="0" xfId="0" applyFont="1" applyBorder="1" applyAlignment="1">
      <alignment horizontal="left" vertical="center"/>
    </xf>
    <xf numFmtId="165" fontId="7" fillId="0" borderId="0" xfId="5" applyNumberFormat="1" applyFont="1" applyFill="1" applyBorder="1" applyAlignment="1">
      <alignment horizontal="center"/>
    </xf>
    <xf numFmtId="165" fontId="12" fillId="0" borderId="0" xfId="6" applyNumberFormat="1" applyFont="1" applyFill="1" applyBorder="1" applyAlignment="1">
      <alignment horizontal="center" vertical="center"/>
    </xf>
    <xf numFmtId="3" fontId="13" fillId="0" borderId="0" xfId="6" applyNumberFormat="1" applyFont="1" applyFill="1" applyBorder="1" applyAlignment="1">
      <alignment horizontal="center" vertical="center"/>
    </xf>
    <xf numFmtId="165" fontId="16" fillId="0" borderId="0" xfId="6" applyNumberFormat="1" applyFont="1" applyAlignment="1">
      <alignment horizontal="center" vertical="center"/>
    </xf>
    <xf numFmtId="3" fontId="26" fillId="0" borderId="0" xfId="6" applyNumberFormat="1" applyFont="1" applyAlignment="1">
      <alignment horizontal="center" vertical="center"/>
    </xf>
    <xf numFmtId="165" fontId="16" fillId="0" borderId="0" xfId="6" applyNumberFormat="1" applyFont="1" applyFill="1" applyAlignment="1">
      <alignment horizontal="center" vertical="center"/>
    </xf>
    <xf numFmtId="3" fontId="26" fillId="0" borderId="0" xfId="6" applyNumberFormat="1" applyFont="1" applyFill="1" applyAlignment="1">
      <alignment horizontal="center" vertical="center"/>
    </xf>
    <xf numFmtId="0" fontId="9" fillId="0" borderId="7"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7" xfId="0" applyFont="1" applyFill="1" applyBorder="1" applyAlignment="1">
      <alignment horizontal="left"/>
    </xf>
    <xf numFmtId="0" fontId="9" fillId="0" borderId="0" xfId="0" applyFont="1" applyFill="1" applyBorder="1" applyAlignment="1">
      <alignment horizontal="left"/>
    </xf>
    <xf numFmtId="0" fontId="8" fillId="0" borderId="0" xfId="0" applyFont="1" applyBorder="1" applyAlignment="1">
      <alignment horizontal="left" vertical="center" wrapText="1"/>
    </xf>
    <xf numFmtId="165" fontId="8" fillId="0" borderId="0" xfId="6" applyNumberFormat="1" applyFont="1" applyBorder="1" applyAlignment="1">
      <alignment horizontal="center" vertical="center" wrapText="1"/>
    </xf>
    <xf numFmtId="3" fontId="11" fillId="0" borderId="0" xfId="6" applyNumberFormat="1" applyFont="1" applyBorder="1" applyAlignment="1">
      <alignment horizontal="center" vertical="center" wrapText="1"/>
    </xf>
    <xf numFmtId="165" fontId="8" fillId="0" borderId="0" xfId="6" applyNumberFormat="1" applyFont="1" applyFill="1" applyBorder="1" applyAlignment="1">
      <alignment horizontal="center" vertical="center" wrapText="1"/>
    </xf>
    <xf numFmtId="3" fontId="11" fillId="0" borderId="0" xfId="6" applyNumberFormat="1" applyFont="1" applyFill="1" applyBorder="1" applyAlignment="1">
      <alignment horizontal="center" vertical="center" wrapText="1"/>
    </xf>
    <xf numFmtId="0" fontId="11" fillId="0" borderId="0" xfId="5" applyNumberFormat="1" applyFont="1" applyBorder="1" applyAlignment="1">
      <alignment wrapText="1"/>
    </xf>
    <xf numFmtId="165" fontId="11" fillId="0" borderId="0" xfId="6" applyNumberFormat="1" applyFont="1" applyBorder="1" applyAlignment="1">
      <alignment horizontal="center" vertical="center" wrapText="1"/>
    </xf>
    <xf numFmtId="165" fontId="11" fillId="0" borderId="0" xfId="6" applyNumberFormat="1" applyFont="1" applyFill="1" applyBorder="1" applyAlignment="1">
      <alignment horizontal="center" vertical="center" wrapText="1"/>
    </xf>
    <xf numFmtId="165" fontId="12" fillId="0" borderId="0" xfId="23" applyNumberFormat="1" applyFont="1" applyFill="1" applyBorder="1" applyAlignment="1">
      <alignment horizontal="center"/>
    </xf>
    <xf numFmtId="0" fontId="8" fillId="0" borderId="0" xfId="0" applyFont="1" applyBorder="1" applyAlignment="1">
      <alignment horizontal="left"/>
    </xf>
    <xf numFmtId="0" fontId="8" fillId="0" borderId="7" xfId="0" applyFont="1" applyBorder="1" applyAlignment="1">
      <alignment horizontal="left"/>
    </xf>
    <xf numFmtId="165" fontId="14" fillId="0" borderId="0" xfId="23" applyNumberFormat="1" applyFont="1" applyFill="1" applyBorder="1" applyAlignment="1">
      <alignment horizontal="center"/>
    </xf>
    <xf numFmtId="165" fontId="11" fillId="0" borderId="0" xfId="5" applyNumberFormat="1" applyFont="1" applyFill="1" applyBorder="1" applyAlignment="1">
      <alignment horizontal="center"/>
    </xf>
    <xf numFmtId="165" fontId="11" fillId="0" borderId="0" xfId="6" applyNumberFormat="1" applyFont="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left"/>
    </xf>
    <xf numFmtId="165" fontId="13" fillId="0" borderId="0" xfId="6" applyNumberFormat="1" applyFont="1" applyFill="1" applyAlignment="1">
      <alignment horizontal="center" vertical="center"/>
    </xf>
    <xf numFmtId="0" fontId="22" fillId="0" borderId="0" xfId="0" applyFont="1" applyFill="1" applyBorder="1" applyAlignment="1">
      <alignment horizontal="left"/>
    </xf>
    <xf numFmtId="165" fontId="9" fillId="0" borderId="0" xfId="6" applyNumberFormat="1" applyFont="1" applyBorder="1" applyAlignment="1">
      <alignment horizontal="center" vertical="center"/>
    </xf>
    <xf numFmtId="3" fontId="22" fillId="0" borderId="0" xfId="6" applyNumberFormat="1" applyFont="1" applyBorder="1" applyAlignment="1">
      <alignment horizontal="center" vertical="center"/>
    </xf>
    <xf numFmtId="165" fontId="9" fillId="0" borderId="0" xfId="6" applyNumberFormat="1" applyFont="1" applyFill="1" applyBorder="1" applyAlignment="1">
      <alignment horizontal="center" vertical="center"/>
    </xf>
    <xf numFmtId="3" fontId="22" fillId="0" borderId="0" xfId="6" applyNumberFormat="1" applyFont="1" applyFill="1" applyBorder="1" applyAlignment="1">
      <alignment horizontal="center" vertical="center"/>
    </xf>
    <xf numFmtId="168" fontId="12" fillId="0" borderId="0" xfId="25" applyNumberFormat="1" applyFont="1" applyFill="1" applyBorder="1" applyAlignment="1">
      <alignment horizontal="center"/>
    </xf>
    <xf numFmtId="165" fontId="2" fillId="0" borderId="0" xfId="6" applyNumberFormat="1" applyFont="1" applyAlignment="1">
      <alignment horizontal="center" vertical="center"/>
    </xf>
    <xf numFmtId="168" fontId="14" fillId="0" borderId="0" xfId="25" applyNumberFormat="1" applyFont="1" applyFill="1" applyBorder="1" applyAlignment="1">
      <alignment horizontal="center"/>
    </xf>
    <xf numFmtId="165" fontId="2" fillId="0" borderId="0" xfId="6" applyNumberFormat="1" applyFont="1" applyFill="1" applyAlignment="1">
      <alignment horizontal="center" vertical="center"/>
    </xf>
    <xf numFmtId="0" fontId="8" fillId="0" borderId="0" xfId="5" applyNumberFormat="1" applyFont="1" applyBorder="1" applyAlignment="1">
      <alignment wrapText="1"/>
    </xf>
    <xf numFmtId="168" fontId="13" fillId="0" borderId="0" xfId="23" applyNumberFormat="1" applyFont="1" applyFill="1" applyBorder="1" applyAlignment="1">
      <alignment horizontal="center"/>
    </xf>
    <xf numFmtId="165" fontId="8" fillId="0" borderId="0" xfId="6" applyNumberFormat="1" applyFont="1" applyBorder="1" applyAlignment="1">
      <alignment horizontal="center" vertical="center"/>
    </xf>
    <xf numFmtId="3" fontId="11" fillId="0" borderId="0" xfId="6" applyNumberFormat="1" applyFont="1" applyBorder="1" applyAlignment="1">
      <alignment horizontal="center" vertical="center"/>
    </xf>
    <xf numFmtId="165" fontId="8" fillId="0" borderId="0" xfId="6" applyNumberFormat="1" applyFont="1" applyFill="1" applyBorder="1" applyAlignment="1">
      <alignment horizontal="center" vertical="center"/>
    </xf>
    <xf numFmtId="3" fontId="11" fillId="0" borderId="0" xfId="6" applyNumberFormat="1" applyFont="1" applyFill="1" applyBorder="1" applyAlignment="1">
      <alignment horizontal="center" vertical="center"/>
    </xf>
    <xf numFmtId="165" fontId="13" fillId="0" borderId="0" xfId="23" applyNumberFormat="1" applyFont="1" applyFill="1" applyBorder="1" applyAlignment="1">
      <alignment horizontal="center"/>
    </xf>
    <xf numFmtId="165" fontId="11" fillId="0" borderId="0" xfId="6" applyNumberFormat="1" applyFont="1" applyBorder="1" applyAlignment="1">
      <alignment horizontal="center" vertical="center"/>
    </xf>
    <xf numFmtId="165" fontId="22" fillId="0" borderId="0" xfId="6" applyNumberFormat="1" applyFont="1" applyBorder="1" applyAlignment="1">
      <alignment horizontal="center" vertical="center"/>
    </xf>
    <xf numFmtId="0" fontId="8" fillId="0" borderId="0" xfId="5" applyFont="1" applyBorder="1" applyAlignment="1"/>
    <xf numFmtId="0" fontId="8" fillId="0" borderId="0" xfId="0" applyFont="1" applyBorder="1" applyAlignment="1">
      <alignment wrapText="1"/>
    </xf>
    <xf numFmtId="0" fontId="8" fillId="0" borderId="2" xfId="5" applyNumberFormat="1" applyFont="1" applyBorder="1" applyAlignment="1">
      <alignment wrapText="1"/>
    </xf>
    <xf numFmtId="170" fontId="8" fillId="0" borderId="2" xfId="6" applyNumberFormat="1" applyFont="1" applyBorder="1" applyAlignment="1">
      <alignment wrapText="1"/>
    </xf>
    <xf numFmtId="170" fontId="2" fillId="0" borderId="0" xfId="26" applyNumberFormat="1" applyFont="1"/>
    <xf numFmtId="168" fontId="12" fillId="0" borderId="2" xfId="25" applyNumberFormat="1" applyFont="1" applyFill="1" applyBorder="1" applyAlignment="1">
      <alignment horizontal="center"/>
    </xf>
    <xf numFmtId="165" fontId="8" fillId="0" borderId="2" xfId="5" applyNumberFormat="1" applyFont="1" applyFill="1" applyBorder="1" applyAlignment="1">
      <alignment horizontal="center"/>
    </xf>
    <xf numFmtId="3" fontId="11" fillId="0" borderId="2" xfId="5" applyNumberFormat="1" applyFont="1" applyFill="1" applyBorder="1" applyAlignment="1"/>
    <xf numFmtId="0" fontId="7" fillId="0" borderId="0" xfId="5" applyNumberFormat="1" applyFont="1" applyBorder="1" applyAlignment="1">
      <alignment wrapText="1"/>
    </xf>
    <xf numFmtId="170" fontId="8" fillId="0" borderId="0" xfId="6" applyNumberFormat="1" applyFont="1" applyAlignment="1">
      <alignment wrapText="1"/>
    </xf>
    <xf numFmtId="0" fontId="25" fillId="0" borderId="0" xfId="5" applyNumberFormat="1" applyFont="1" applyBorder="1" applyAlignment="1">
      <alignment horizontal="center" wrapText="1"/>
    </xf>
    <xf numFmtId="3" fontId="11" fillId="0" borderId="0" xfId="5" applyNumberFormat="1" applyFont="1" applyFill="1" applyBorder="1" applyAlignment="1"/>
    <xf numFmtId="165" fontId="8" fillId="0" borderId="0" xfId="5" applyNumberFormat="1" applyFont="1" applyBorder="1" applyAlignment="1">
      <alignment horizontal="center"/>
    </xf>
    <xf numFmtId="3" fontId="11" fillId="0" borderId="0" xfId="5" applyNumberFormat="1" applyFont="1" applyBorder="1" applyAlignment="1"/>
    <xf numFmtId="0" fontId="8" fillId="0" borderId="0" xfId="5" applyFont="1" applyAlignment="1"/>
    <xf numFmtId="0" fontId="11" fillId="0" borderId="0" xfId="5" applyFont="1" applyAlignment="1">
      <alignment horizontal="center"/>
    </xf>
    <xf numFmtId="0" fontId="11" fillId="0" borderId="0" xfId="5" applyNumberFormat="1" applyFont="1" applyBorder="1" applyAlignment="1">
      <alignment horizontal="center" wrapText="1"/>
    </xf>
    <xf numFmtId="0" fontId="8" fillId="0" borderId="1" xfId="5" applyFont="1" applyBorder="1" applyAlignment="1"/>
    <xf numFmtId="0" fontId="8" fillId="0" borderId="7" xfId="0" applyFont="1" applyBorder="1" applyAlignment="1">
      <alignment vertical="center"/>
    </xf>
    <xf numFmtId="0" fontId="11" fillId="0" borderId="0" xfId="5" applyNumberFormat="1" applyFont="1" applyBorder="1" applyAlignment="1"/>
    <xf numFmtId="0" fontId="8" fillId="0" borderId="0" xfId="5" applyNumberFormat="1" applyFont="1" applyBorder="1" applyAlignment="1"/>
    <xf numFmtId="0" fontId="8" fillId="0" borderId="2" xfId="5" applyNumberFormat="1" applyFont="1" applyBorder="1" applyAlignment="1"/>
    <xf numFmtId="0" fontId="7" fillId="0" borderId="0" xfId="5" applyNumberFormat="1" applyFont="1" applyBorder="1" applyAlignment="1"/>
    <xf numFmtId="0" fontId="8" fillId="5" borderId="0" xfId="5" applyFont="1" applyFill="1" applyAlignment="1">
      <alignment horizontal="center"/>
    </xf>
    <xf numFmtId="0" fontId="8" fillId="5" borderId="0" xfId="5" applyFont="1" applyFill="1"/>
    <xf numFmtId="168" fontId="12" fillId="5" borderId="0" xfId="23" applyNumberFormat="1" applyFont="1" applyFill="1" applyBorder="1" applyAlignment="1">
      <alignment horizontal="center"/>
    </xf>
    <xf numFmtId="165" fontId="8" fillId="5" borderId="0" xfId="6" applyNumberFormat="1" applyFont="1" applyFill="1" applyAlignment="1">
      <alignment horizontal="center" vertical="center"/>
    </xf>
    <xf numFmtId="3" fontId="11" fillId="5" borderId="0" xfId="6" applyNumberFormat="1" applyFont="1" applyFill="1" applyAlignment="1">
      <alignment horizontal="center" vertical="center"/>
    </xf>
    <xf numFmtId="165" fontId="8" fillId="5" borderId="0" xfId="5" applyNumberFormat="1" applyFont="1" applyFill="1" applyBorder="1" applyAlignment="1">
      <alignment horizontal="center"/>
    </xf>
    <xf numFmtId="165" fontId="12" fillId="5" borderId="0" xfId="6" applyNumberFormat="1" applyFont="1" applyFill="1" applyAlignment="1">
      <alignment horizontal="center" vertical="center"/>
    </xf>
    <xf numFmtId="3" fontId="13" fillId="5" borderId="0" xfId="6" applyNumberFormat="1" applyFont="1" applyFill="1" applyAlignment="1">
      <alignment horizontal="center" vertical="center"/>
    </xf>
    <xf numFmtId="165" fontId="12" fillId="5" borderId="0" xfId="6" applyNumberFormat="1" applyFont="1" applyFill="1" applyBorder="1" applyAlignment="1">
      <alignment horizontal="center" vertical="center"/>
    </xf>
    <xf numFmtId="3" fontId="13" fillId="5" borderId="0" xfId="6" applyNumberFormat="1" applyFont="1" applyFill="1" applyBorder="1" applyAlignment="1">
      <alignment horizontal="center" vertical="center"/>
    </xf>
    <xf numFmtId="165" fontId="16" fillId="5" borderId="0" xfId="6" applyNumberFormat="1" applyFont="1" applyFill="1" applyAlignment="1">
      <alignment horizontal="center" vertical="center"/>
    </xf>
    <xf numFmtId="3" fontId="26" fillId="5" borderId="0" xfId="6" applyNumberFormat="1" applyFont="1" applyFill="1" applyAlignment="1">
      <alignment horizontal="center" vertical="center"/>
    </xf>
    <xf numFmtId="165" fontId="9" fillId="5" borderId="0" xfId="24" applyNumberFormat="1" applyFont="1" applyFill="1" applyBorder="1" applyAlignment="1">
      <alignment horizontal="center"/>
    </xf>
    <xf numFmtId="165" fontId="8" fillId="5" borderId="0" xfId="6" applyNumberFormat="1" applyFont="1" applyFill="1" applyBorder="1" applyAlignment="1">
      <alignment horizontal="center" vertical="center" wrapText="1"/>
    </xf>
    <xf numFmtId="3" fontId="11" fillId="5" borderId="0" xfId="6" applyNumberFormat="1" applyFont="1" applyFill="1" applyBorder="1" applyAlignment="1">
      <alignment horizontal="center" vertical="center" wrapText="1"/>
    </xf>
    <xf numFmtId="165" fontId="11" fillId="5" borderId="0" xfId="6" applyNumberFormat="1" applyFont="1" applyFill="1" applyBorder="1" applyAlignment="1">
      <alignment horizontal="center" vertical="center" wrapText="1"/>
    </xf>
    <xf numFmtId="165" fontId="15" fillId="5" borderId="0" xfId="24" applyNumberFormat="1" applyFont="1" applyFill="1" applyBorder="1" applyAlignment="1">
      <alignment horizontal="center"/>
    </xf>
    <xf numFmtId="165" fontId="9" fillId="5" borderId="0" xfId="6" applyNumberFormat="1" applyFont="1" applyFill="1" applyBorder="1" applyAlignment="1">
      <alignment horizontal="center" vertical="center"/>
    </xf>
    <xf numFmtId="165" fontId="2" fillId="5" borderId="0" xfId="6" applyNumberFormat="1" applyFont="1" applyFill="1" applyAlignment="1">
      <alignment horizontal="center" vertical="center"/>
    </xf>
    <xf numFmtId="165" fontId="12" fillId="5" borderId="0" xfId="23" applyNumberFormat="1" applyFont="1" applyFill="1" applyBorder="1" applyAlignment="1">
      <alignment horizontal="center"/>
    </xf>
    <xf numFmtId="3" fontId="22" fillId="5" borderId="0" xfId="6" applyNumberFormat="1" applyFont="1" applyFill="1" applyBorder="1" applyAlignment="1">
      <alignment horizontal="center" vertical="center"/>
    </xf>
    <xf numFmtId="165" fontId="8" fillId="5" borderId="0" xfId="6" applyNumberFormat="1" applyFont="1" applyFill="1" applyBorder="1" applyAlignment="1">
      <alignment horizontal="center" vertical="center"/>
    </xf>
    <xf numFmtId="0" fontId="8" fillId="5" borderId="0" xfId="0" applyFont="1" applyFill="1"/>
    <xf numFmtId="3" fontId="11" fillId="5" borderId="0" xfId="6" applyNumberFormat="1" applyFont="1" applyFill="1" applyBorder="1" applyAlignment="1">
      <alignment horizontal="center" vertical="center"/>
    </xf>
    <xf numFmtId="168" fontId="12" fillId="5" borderId="2" xfId="25" applyNumberFormat="1" applyFont="1" applyFill="1" applyBorder="1" applyAlignment="1">
      <alignment horizontal="center"/>
    </xf>
    <xf numFmtId="165" fontId="8" fillId="5" borderId="2" xfId="5" applyNumberFormat="1" applyFont="1" applyFill="1" applyBorder="1" applyAlignment="1">
      <alignment horizontal="center"/>
    </xf>
    <xf numFmtId="3" fontId="11" fillId="5" borderId="2" xfId="5" applyNumberFormat="1" applyFont="1" applyFill="1" applyBorder="1" applyAlignment="1"/>
    <xf numFmtId="165" fontId="12" fillId="2" borderId="1" xfId="5" applyNumberFormat="1" applyFont="1" applyFill="1" applyBorder="1" applyAlignment="1">
      <alignment horizontal="center" wrapText="1"/>
    </xf>
    <xf numFmtId="0" fontId="12" fillId="2" borderId="1" xfId="5" applyFont="1" applyFill="1" applyBorder="1" applyAlignment="1">
      <alignment horizontal="center" wrapText="1"/>
    </xf>
    <xf numFmtId="3" fontId="13" fillId="2" borderId="1" xfId="5" applyNumberFormat="1" applyFont="1" applyFill="1" applyBorder="1" applyAlignment="1">
      <alignment horizontal="center"/>
    </xf>
    <xf numFmtId="0" fontId="8" fillId="2" borderId="0" xfId="5" applyFont="1" applyFill="1" applyAlignment="1">
      <alignment wrapText="1"/>
    </xf>
    <xf numFmtId="0" fontId="11" fillId="2" borderId="0" xfId="5" applyFont="1" applyFill="1" applyAlignment="1">
      <alignment horizontal="center" wrapText="1"/>
    </xf>
    <xf numFmtId="168" fontId="14" fillId="2" borderId="0" xfId="23" applyNumberFormat="1" applyFont="1" applyFill="1" applyBorder="1" applyAlignment="1">
      <alignment horizontal="center"/>
    </xf>
    <xf numFmtId="165" fontId="8" fillId="2" borderId="0" xfId="6" applyNumberFormat="1" applyFont="1" applyFill="1" applyAlignment="1">
      <alignment horizontal="center" vertical="center" wrapText="1"/>
    </xf>
    <xf numFmtId="3" fontId="11" fillId="2" borderId="0" xfId="0" applyNumberFormat="1" applyFont="1" applyFill="1" applyAlignment="1">
      <alignment horizontal="center" wrapText="1"/>
    </xf>
    <xf numFmtId="165" fontId="8" fillId="2" borderId="0" xfId="5" applyNumberFormat="1" applyFont="1" applyFill="1" applyBorder="1" applyAlignment="1">
      <alignment horizontal="center"/>
    </xf>
    <xf numFmtId="165" fontId="7" fillId="2" borderId="0" xfId="5" applyNumberFormat="1" applyFont="1" applyFill="1" applyBorder="1" applyAlignment="1">
      <alignment horizontal="center"/>
    </xf>
    <xf numFmtId="0" fontId="8" fillId="2" borderId="0" xfId="5" applyFont="1" applyFill="1"/>
    <xf numFmtId="168" fontId="12" fillId="2" borderId="0" xfId="23" applyNumberFormat="1" applyFont="1" applyFill="1" applyBorder="1" applyAlignment="1">
      <alignment horizontal="center"/>
    </xf>
    <xf numFmtId="165" fontId="12" fillId="2" borderId="0" xfId="23" applyNumberFormat="1" applyFont="1" applyFill="1" applyBorder="1" applyAlignment="1">
      <alignment horizontal="center"/>
    </xf>
    <xf numFmtId="168" fontId="14" fillId="2" borderId="0" xfId="25" applyNumberFormat="1" applyFont="1" applyFill="1" applyBorder="1" applyAlignment="1">
      <alignment horizontal="center"/>
    </xf>
    <xf numFmtId="165" fontId="8" fillId="2" borderId="0" xfId="6" applyNumberFormat="1" applyFont="1" applyFill="1" applyAlignment="1">
      <alignment horizontal="center" vertical="center"/>
    </xf>
    <xf numFmtId="3" fontId="11" fillId="2" borderId="0" xfId="0" applyNumberFormat="1" applyFont="1" applyFill="1" applyAlignment="1">
      <alignment horizontal="center"/>
    </xf>
    <xf numFmtId="165" fontId="14" fillId="2" borderId="0" xfId="23" applyNumberFormat="1" applyFont="1" applyFill="1" applyBorder="1" applyAlignment="1">
      <alignment horizontal="center"/>
    </xf>
    <xf numFmtId="0" fontId="8" fillId="2" borderId="2" xfId="5" applyNumberFormat="1" applyFont="1" applyFill="1" applyBorder="1" applyAlignment="1">
      <alignment wrapText="1"/>
    </xf>
    <xf numFmtId="0" fontId="11" fillId="2" borderId="2" xfId="5" applyNumberFormat="1" applyFont="1" applyFill="1" applyBorder="1" applyAlignment="1">
      <alignment horizontal="center" wrapText="1"/>
    </xf>
    <xf numFmtId="170" fontId="2" fillId="2" borderId="2" xfId="26" applyNumberFormat="1" applyFont="1" applyFill="1" applyBorder="1"/>
    <xf numFmtId="3" fontId="13" fillId="2" borderId="1" xfId="5" applyNumberFormat="1" applyFont="1" applyFill="1" applyBorder="1" applyAlignment="1"/>
    <xf numFmtId="3" fontId="11" fillId="2" borderId="0" xfId="6" applyNumberFormat="1" applyFont="1" applyFill="1" applyAlignment="1">
      <alignment horizontal="center" vertical="center"/>
    </xf>
    <xf numFmtId="165" fontId="12" fillId="2" borderId="0" xfId="6" applyNumberFormat="1" applyFont="1" applyFill="1" applyAlignment="1">
      <alignment horizontal="center" vertical="center"/>
    </xf>
    <xf numFmtId="3" fontId="13" fillId="2" borderId="0" xfId="6" applyNumberFormat="1" applyFont="1" applyFill="1" applyAlignment="1">
      <alignment horizontal="center" vertical="center"/>
    </xf>
    <xf numFmtId="165" fontId="12" fillId="2" borderId="0" xfId="6" applyNumberFormat="1" applyFont="1" applyFill="1" applyBorder="1" applyAlignment="1">
      <alignment horizontal="center" vertical="center"/>
    </xf>
    <xf numFmtId="3" fontId="13" fillId="2" borderId="0" xfId="6" applyNumberFormat="1" applyFont="1" applyFill="1" applyBorder="1" applyAlignment="1">
      <alignment horizontal="center" vertical="center"/>
    </xf>
    <xf numFmtId="165" fontId="16" fillId="2" borderId="0" xfId="6" applyNumberFormat="1" applyFont="1" applyFill="1" applyAlignment="1">
      <alignment horizontal="center" vertical="center"/>
    </xf>
    <xf numFmtId="3" fontId="26" fillId="2" borderId="0" xfId="6" applyNumberFormat="1" applyFont="1" applyFill="1" applyAlignment="1">
      <alignment horizontal="center" vertical="center"/>
    </xf>
    <xf numFmtId="165" fontId="8" fillId="2" borderId="0" xfId="6" applyNumberFormat="1" applyFont="1" applyFill="1" applyBorder="1" applyAlignment="1">
      <alignment horizontal="center" vertical="center" wrapText="1"/>
    </xf>
    <xf numFmtId="3" fontId="11" fillId="2" borderId="0" xfId="6" applyNumberFormat="1" applyFont="1" applyFill="1" applyBorder="1" applyAlignment="1">
      <alignment horizontal="center" vertical="center" wrapText="1"/>
    </xf>
    <xf numFmtId="165" fontId="11" fillId="2" borderId="0" xfId="6" applyNumberFormat="1" applyFont="1" applyFill="1" applyBorder="1" applyAlignment="1">
      <alignment horizontal="center" vertical="center" wrapText="1"/>
    </xf>
    <xf numFmtId="165" fontId="9" fillId="2" borderId="0" xfId="6" applyNumberFormat="1" applyFont="1" applyFill="1" applyBorder="1" applyAlignment="1">
      <alignment horizontal="center" vertical="center"/>
    </xf>
    <xf numFmtId="3" fontId="22" fillId="2" borderId="0" xfId="6" applyNumberFormat="1" applyFont="1" applyFill="1" applyBorder="1" applyAlignment="1">
      <alignment horizontal="center" vertical="center"/>
    </xf>
    <xf numFmtId="168" fontId="12" fillId="2" borderId="0" xfId="25" applyNumberFormat="1" applyFont="1" applyFill="1" applyBorder="1" applyAlignment="1">
      <alignment horizontal="center"/>
    </xf>
    <xf numFmtId="165" fontId="2" fillId="2" borderId="0" xfId="6" applyNumberFormat="1" applyFont="1" applyFill="1" applyAlignment="1">
      <alignment horizontal="center" vertical="center"/>
    </xf>
    <xf numFmtId="165" fontId="8" fillId="2" borderId="0" xfId="6" applyNumberFormat="1" applyFont="1" applyFill="1" applyBorder="1" applyAlignment="1">
      <alignment horizontal="center" vertical="center"/>
    </xf>
    <xf numFmtId="3" fontId="11" fillId="2" borderId="0" xfId="6" applyNumberFormat="1" applyFont="1" applyFill="1" applyBorder="1" applyAlignment="1">
      <alignment horizontal="center" vertical="center"/>
    </xf>
    <xf numFmtId="165" fontId="11" fillId="2" borderId="0" xfId="5" applyNumberFormat="1" applyFont="1" applyFill="1" applyBorder="1" applyAlignment="1">
      <alignment horizontal="center"/>
    </xf>
    <xf numFmtId="165" fontId="11" fillId="2" borderId="0" xfId="6" applyNumberFormat="1" applyFont="1" applyFill="1" applyAlignment="1">
      <alignment horizontal="center" vertical="center"/>
    </xf>
    <xf numFmtId="165" fontId="13" fillId="2" borderId="0" xfId="6" applyNumberFormat="1" applyFont="1" applyFill="1" applyAlignment="1">
      <alignment horizontal="center" vertical="center"/>
    </xf>
    <xf numFmtId="168" fontId="13" fillId="2" borderId="0" xfId="23" applyNumberFormat="1" applyFont="1" applyFill="1" applyBorder="1" applyAlignment="1">
      <alignment horizontal="center"/>
    </xf>
    <xf numFmtId="165" fontId="8" fillId="5" borderId="0" xfId="0" applyNumberFormat="1" applyFont="1" applyFill="1" applyAlignment="1">
      <alignment horizontal="left" indent="1"/>
    </xf>
    <xf numFmtId="165" fontId="8" fillId="5" borderId="0" xfId="0" applyNumberFormat="1" applyFont="1" applyFill="1"/>
    <xf numFmtId="3" fontId="8" fillId="5" borderId="0" xfId="0" applyNumberFormat="1" applyFont="1" applyFill="1"/>
    <xf numFmtId="165" fontId="8" fillId="5" borderId="4" xfId="0" applyNumberFormat="1" applyFont="1" applyFill="1" applyBorder="1" applyAlignment="1">
      <alignment horizontal="left" indent="1"/>
    </xf>
    <xf numFmtId="165" fontId="8" fillId="5" borderId="4" xfId="0" applyNumberFormat="1" applyFont="1" applyFill="1" applyBorder="1"/>
    <xf numFmtId="3" fontId="8" fillId="5" borderId="4" xfId="0" applyNumberFormat="1" applyFont="1" applyFill="1" applyBorder="1"/>
    <xf numFmtId="0" fontId="8" fillId="5" borderId="5" xfId="0" applyFont="1" applyFill="1" applyBorder="1" applyAlignment="1">
      <alignment horizontal="right"/>
    </xf>
    <xf numFmtId="167" fontId="12" fillId="5" borderId="0" xfId="9" applyNumberFormat="1" applyFont="1" applyFill="1" applyBorder="1" applyAlignment="1">
      <alignment horizontal="right" vertical="center"/>
    </xf>
    <xf numFmtId="165" fontId="8" fillId="5" borderId="0" xfId="0" applyNumberFormat="1" applyFont="1" applyFill="1" applyAlignment="1">
      <alignment horizontal="right"/>
    </xf>
    <xf numFmtId="165" fontId="8" fillId="5" borderId="0" xfId="0" applyNumberFormat="1" applyFont="1" applyFill="1" applyAlignment="1">
      <alignment horizontal="center"/>
    </xf>
    <xf numFmtId="168" fontId="12" fillId="5" borderId="0" xfId="9" applyNumberFormat="1" applyFont="1" applyFill="1" applyBorder="1" applyAlignment="1">
      <alignment horizontal="right" vertical="center"/>
    </xf>
    <xf numFmtId="167" fontId="12" fillId="5" borderId="2" xfId="9" applyNumberFormat="1" applyFont="1" applyFill="1" applyBorder="1" applyAlignment="1">
      <alignment horizontal="right" vertical="center"/>
    </xf>
    <xf numFmtId="165" fontId="8" fillId="5" borderId="4" xfId="0" applyNumberFormat="1" applyFont="1" applyFill="1" applyBorder="1" applyAlignment="1">
      <alignment horizontal="center"/>
    </xf>
    <xf numFmtId="165" fontId="8" fillId="5" borderId="0" xfId="0" applyNumberFormat="1" applyFont="1" applyFill="1" applyBorder="1" applyAlignment="1">
      <alignment horizontal="right"/>
    </xf>
    <xf numFmtId="165" fontId="8" fillId="5" borderId="0" xfId="0" applyNumberFormat="1" applyFont="1" applyFill="1" applyBorder="1"/>
    <xf numFmtId="165" fontId="8" fillId="5" borderId="4" xfId="0" applyNumberFormat="1" applyFont="1" applyFill="1" applyBorder="1" applyAlignment="1">
      <alignment horizontal="right"/>
    </xf>
    <xf numFmtId="3" fontId="8" fillId="5" borderId="2" xfId="0" applyNumberFormat="1" applyFont="1" applyFill="1" applyBorder="1"/>
    <xf numFmtId="165" fontId="8" fillId="0" borderId="0" xfId="0" applyNumberFormat="1" applyFont="1" applyFill="1"/>
    <xf numFmtId="165" fontId="8" fillId="0" borderId="4" xfId="0" applyNumberFormat="1" applyFont="1" applyFill="1" applyBorder="1"/>
    <xf numFmtId="3" fontId="8" fillId="0" borderId="4" xfId="0" applyNumberFormat="1" applyFont="1" applyFill="1" applyBorder="1"/>
    <xf numFmtId="165" fontId="9" fillId="5" borderId="0" xfId="12" applyNumberFormat="1" applyFont="1" applyFill="1" applyAlignment="1">
      <alignment horizontal="center"/>
    </xf>
    <xf numFmtId="165" fontId="9" fillId="5" borderId="4" xfId="12" applyNumberFormat="1" applyFont="1" applyFill="1" applyBorder="1" applyAlignment="1">
      <alignment horizontal="center"/>
    </xf>
    <xf numFmtId="165" fontId="9" fillId="5" borderId="0" xfId="12" applyNumberFormat="1" applyFont="1" applyFill="1" applyBorder="1" applyAlignment="1">
      <alignment horizontal="center"/>
    </xf>
    <xf numFmtId="165" fontId="12" fillId="5" borderId="4" xfId="0" applyNumberFormat="1" applyFont="1" applyFill="1" applyBorder="1" applyAlignment="1">
      <alignment horizontal="center"/>
    </xf>
    <xf numFmtId="165" fontId="12" fillId="5" borderId="1" xfId="3" applyNumberFormat="1" applyFont="1" applyFill="1" applyBorder="1" applyAlignment="1">
      <alignment horizontal="center"/>
    </xf>
    <xf numFmtId="0" fontId="12" fillId="5" borderId="1" xfId="3" applyFont="1" applyFill="1" applyBorder="1" applyAlignment="1">
      <alignment horizontal="center" wrapText="1"/>
    </xf>
    <xf numFmtId="0" fontId="8" fillId="5" borderId="1" xfId="0" applyFont="1" applyFill="1" applyBorder="1" applyAlignment="1">
      <alignment horizontal="center"/>
    </xf>
    <xf numFmtId="0" fontId="8" fillId="5" borderId="0" xfId="3" applyFont="1" applyFill="1"/>
    <xf numFmtId="165" fontId="9" fillId="5" borderId="0" xfId="0" applyNumberFormat="1" applyFont="1" applyFill="1"/>
    <xf numFmtId="166" fontId="11" fillId="5" borderId="0" xfId="6" applyNumberFormat="1" applyFont="1" applyFill="1" applyBorder="1"/>
    <xf numFmtId="165" fontId="8" fillId="5" borderId="2" xfId="0" applyNumberFormat="1" applyFont="1" applyFill="1" applyBorder="1"/>
    <xf numFmtId="165" fontId="9" fillId="5" borderId="2" xfId="0" applyNumberFormat="1" applyFont="1" applyFill="1" applyBorder="1"/>
    <xf numFmtId="166" fontId="11" fillId="5" borderId="2" xfId="6" applyNumberFormat="1" applyFont="1" applyFill="1" applyBorder="1"/>
    <xf numFmtId="165" fontId="9" fillId="5" borderId="0" xfId="4" applyNumberFormat="1" applyFont="1" applyFill="1" applyBorder="1" applyAlignment="1">
      <alignment horizontal="right"/>
    </xf>
    <xf numFmtId="164" fontId="9" fillId="5" borderId="0" xfId="1" applyNumberFormat="1" applyFont="1" applyFill="1" applyBorder="1" applyAlignment="1">
      <alignment horizontal="right"/>
    </xf>
    <xf numFmtId="0" fontId="8" fillId="5" borderId="0" xfId="0" applyFont="1" applyFill="1" applyBorder="1"/>
    <xf numFmtId="0" fontId="8" fillId="5" borderId="2" xfId="0" applyFont="1" applyFill="1" applyBorder="1" applyAlignment="1">
      <alignment horizontal="center" vertical="center"/>
    </xf>
    <xf numFmtId="0" fontId="8" fillId="5" borderId="0" xfId="0" applyFont="1" applyFill="1" applyBorder="1" applyAlignment="1">
      <alignment horizontal="center" vertical="center"/>
    </xf>
    <xf numFmtId="165" fontId="8" fillId="5" borderId="0" xfId="0" applyNumberFormat="1" applyFont="1" applyFill="1" applyAlignment="1">
      <alignment horizontal="center" vertical="center"/>
    </xf>
    <xf numFmtId="165" fontId="8" fillId="5" borderId="2" xfId="0" applyNumberFormat="1" applyFont="1" applyFill="1" applyBorder="1" applyAlignment="1">
      <alignment horizontal="center" vertical="center"/>
    </xf>
    <xf numFmtId="165" fontId="12" fillId="5" borderId="0" xfId="3" applyNumberFormat="1" applyFont="1" applyFill="1" applyBorder="1" applyAlignment="1">
      <alignment horizontal="right" wrapText="1"/>
    </xf>
    <xf numFmtId="165" fontId="8" fillId="5" borderId="0" xfId="3" applyNumberFormat="1" applyFont="1" applyFill="1" applyAlignment="1">
      <alignment horizontal="right"/>
    </xf>
    <xf numFmtId="165" fontId="8" fillId="5" borderId="2" xfId="0" applyNumberFormat="1" applyFont="1" applyFill="1" applyBorder="1" applyAlignment="1">
      <alignment horizontal="right"/>
    </xf>
    <xf numFmtId="165" fontId="8" fillId="0" borderId="2" xfId="0" applyNumberFormat="1" applyFont="1" applyFill="1" applyBorder="1"/>
    <xf numFmtId="0" fontId="28" fillId="0" borderId="2" xfId="0" applyFont="1" applyFill="1" applyBorder="1"/>
    <xf numFmtId="0" fontId="28" fillId="0" borderId="1" xfId="0" applyFont="1" applyFill="1" applyBorder="1"/>
    <xf numFmtId="165" fontId="29" fillId="0" borderId="1" xfId="0" applyNumberFormat="1" applyFont="1" applyFill="1" applyBorder="1" applyAlignment="1">
      <alignment horizontal="center"/>
    </xf>
    <xf numFmtId="0" fontId="29" fillId="0" borderId="1" xfId="0" applyFont="1" applyFill="1" applyBorder="1" applyAlignment="1">
      <alignment horizontal="center" wrapText="1"/>
    </xf>
    <xf numFmtId="3" fontId="30" fillId="0" borderId="1" xfId="0" applyNumberFormat="1" applyFont="1" applyFill="1" applyBorder="1" applyAlignment="1"/>
    <xf numFmtId="0" fontId="28" fillId="0" borderId="0" xfId="0" applyFont="1" applyFill="1"/>
    <xf numFmtId="0" fontId="8" fillId="0" borderId="5" xfId="0" applyFont="1" applyFill="1" applyBorder="1"/>
    <xf numFmtId="3" fontId="8" fillId="0" borderId="0" xfId="0" applyNumberFormat="1" applyFont="1" applyFill="1" applyAlignment="1">
      <alignment horizontal="right"/>
    </xf>
    <xf numFmtId="3" fontId="8" fillId="0" borderId="4" xfId="0" applyNumberFormat="1" applyFont="1" applyFill="1" applyBorder="1" applyAlignment="1">
      <alignment horizontal="right"/>
    </xf>
    <xf numFmtId="3" fontId="8" fillId="0" borderId="0" xfId="0" applyNumberFormat="1" applyFont="1" applyFill="1" applyAlignment="1">
      <alignment horizontal="center"/>
    </xf>
    <xf numFmtId="165" fontId="8" fillId="0" borderId="4" xfId="0" applyNumberFormat="1" applyFont="1" applyFill="1" applyBorder="1" applyAlignment="1">
      <alignment horizontal="center"/>
    </xf>
    <xf numFmtId="3" fontId="12" fillId="0" borderId="0" xfId="7" applyNumberFormat="1" applyFont="1" applyFill="1" applyBorder="1" applyAlignment="1">
      <alignment horizontal="right" vertical="top"/>
    </xf>
    <xf numFmtId="3" fontId="12" fillId="0" borderId="2" xfId="7" applyNumberFormat="1" applyFont="1" applyFill="1" applyBorder="1" applyAlignment="1">
      <alignment horizontal="right" vertical="top"/>
    </xf>
    <xf numFmtId="3" fontId="11" fillId="0" borderId="0" xfId="0" applyNumberFormat="1" applyFont="1" applyFill="1" applyBorder="1"/>
    <xf numFmtId="0" fontId="8" fillId="0" borderId="1" xfId="0" applyFont="1" applyFill="1" applyBorder="1"/>
    <xf numFmtId="165" fontId="12" fillId="0" borderId="1" xfId="0" applyNumberFormat="1" applyFont="1" applyFill="1" applyBorder="1" applyAlignment="1">
      <alignment horizontal="center"/>
    </xf>
    <xf numFmtId="0" fontId="12" fillId="0" borderId="1" xfId="0" applyFont="1" applyFill="1" applyBorder="1" applyAlignment="1">
      <alignment horizontal="center" wrapText="1"/>
    </xf>
    <xf numFmtId="3" fontId="13" fillId="0" borderId="1" xfId="0" applyNumberFormat="1" applyFont="1" applyFill="1" applyBorder="1" applyAlignment="1"/>
    <xf numFmtId="165" fontId="8" fillId="6" borderId="0" xfId="0" applyNumberFormat="1" applyFont="1" applyFill="1" applyAlignment="1">
      <alignment horizontal="left" indent="1"/>
    </xf>
    <xf numFmtId="1" fontId="8" fillId="6" borderId="0" xfId="0" applyNumberFormat="1" applyFont="1" applyFill="1" applyBorder="1" applyAlignment="1">
      <alignment horizontal="center"/>
    </xf>
    <xf numFmtId="3" fontId="12" fillId="6" borderId="0" xfId="7" applyNumberFormat="1" applyFont="1" applyFill="1" applyBorder="1" applyAlignment="1">
      <alignment horizontal="center" vertical="top"/>
    </xf>
    <xf numFmtId="0" fontId="8" fillId="6" borderId="0" xfId="0" applyFont="1" applyFill="1" applyBorder="1"/>
    <xf numFmtId="1" fontId="12" fillId="6" borderId="0" xfId="7" applyNumberFormat="1" applyFont="1" applyFill="1" applyBorder="1" applyAlignment="1">
      <alignment horizontal="center" vertical="top"/>
    </xf>
    <xf numFmtId="0" fontId="8" fillId="6" borderId="0" xfId="0" applyFont="1" applyFill="1"/>
    <xf numFmtId="1" fontId="8" fillId="6" borderId="2" xfId="0" applyNumberFormat="1" applyFont="1" applyFill="1" applyBorder="1" applyAlignment="1">
      <alignment horizontal="center"/>
    </xf>
    <xf numFmtId="3" fontId="12" fillId="6" borderId="2" xfId="7" applyNumberFormat="1" applyFont="1" applyFill="1" applyBorder="1" applyAlignment="1">
      <alignment horizontal="center" vertical="top"/>
    </xf>
    <xf numFmtId="0" fontId="8" fillId="6" borderId="2" xfId="0" applyFont="1" applyFill="1" applyBorder="1"/>
    <xf numFmtId="1" fontId="12" fillId="6" borderId="2" xfId="7" applyNumberFormat="1" applyFont="1" applyFill="1" applyBorder="1" applyAlignment="1">
      <alignment horizontal="center" vertical="top"/>
    </xf>
    <xf numFmtId="0" fontId="8" fillId="6" borderId="4" xfId="0" applyFont="1" applyFill="1" applyBorder="1"/>
    <xf numFmtId="3" fontId="8" fillId="0" borderId="0" xfId="0" applyNumberFormat="1" applyFont="1" applyFill="1" applyAlignment="1">
      <alignment horizontal="center" vertical="center"/>
    </xf>
    <xf numFmtId="165" fontId="12" fillId="6" borderId="1" xfId="0" applyNumberFormat="1" applyFont="1" applyFill="1" applyBorder="1" applyAlignment="1">
      <alignment horizontal="center"/>
    </xf>
    <xf numFmtId="0" fontId="12" fillId="6" borderId="1" xfId="0" applyFont="1" applyFill="1" applyBorder="1" applyAlignment="1">
      <alignment horizontal="center" wrapText="1"/>
    </xf>
    <xf numFmtId="3" fontId="13" fillId="6" borderId="1" xfId="0" applyNumberFormat="1" applyFont="1" applyFill="1" applyBorder="1" applyAlignment="1"/>
    <xf numFmtId="3" fontId="8" fillId="6" borderId="0" xfId="0" applyNumberFormat="1" applyFont="1" applyFill="1"/>
    <xf numFmtId="165" fontId="8" fillId="0" borderId="4" xfId="0" applyNumberFormat="1" applyFont="1" applyFill="1" applyBorder="1" applyAlignment="1">
      <alignment horizontal="center" vertical="center"/>
    </xf>
    <xf numFmtId="3" fontId="8" fillId="0" borderId="4" xfId="0" applyNumberFormat="1" applyFont="1" applyFill="1" applyBorder="1" applyAlignment="1">
      <alignment horizontal="center" vertical="center"/>
    </xf>
    <xf numFmtId="165" fontId="8" fillId="6" borderId="4" xfId="0" applyNumberFormat="1" applyFont="1" applyFill="1" applyBorder="1" applyAlignment="1">
      <alignment horizontal="center"/>
    </xf>
    <xf numFmtId="3" fontId="8" fillId="6" borderId="4" xfId="0" applyNumberFormat="1" applyFont="1" applyFill="1" applyBorder="1"/>
    <xf numFmtId="167" fontId="12" fillId="6" borderId="4" xfId="9" applyNumberFormat="1" applyFont="1" applyFill="1" applyBorder="1" applyAlignment="1">
      <alignment horizontal="right" vertical="center"/>
    </xf>
    <xf numFmtId="0" fontId="7" fillId="0" borderId="2" xfId="0" applyFont="1" applyFill="1" applyBorder="1"/>
    <xf numFmtId="0" fontId="8" fillId="6" borderId="5" xfId="0" applyFont="1" applyFill="1" applyBorder="1"/>
    <xf numFmtId="0" fontId="8" fillId="6" borderId="5" xfId="0" applyFont="1" applyFill="1" applyBorder="1" applyAlignment="1">
      <alignment horizontal="right"/>
    </xf>
    <xf numFmtId="165" fontId="8" fillId="6" borderId="0" xfId="0" applyNumberFormat="1" applyFont="1" applyFill="1"/>
    <xf numFmtId="167" fontId="12" fillId="6" borderId="0" xfId="9" applyNumberFormat="1" applyFont="1" applyFill="1" applyBorder="1" applyAlignment="1">
      <alignment horizontal="right" vertical="center"/>
    </xf>
    <xf numFmtId="165" fontId="8" fillId="6" borderId="0" xfId="0" applyNumberFormat="1" applyFont="1" applyFill="1" applyAlignment="1">
      <alignment horizontal="right"/>
    </xf>
    <xf numFmtId="0" fontId="8" fillId="6" borderId="6" xfId="0" applyFont="1" applyFill="1" applyBorder="1"/>
    <xf numFmtId="0" fontId="7" fillId="6" borderId="5" xfId="0" applyFont="1" applyFill="1" applyBorder="1" applyAlignment="1">
      <alignment horizontal="center"/>
    </xf>
    <xf numFmtId="0" fontId="8" fillId="6" borderId="5" xfId="0" applyFont="1" applyFill="1" applyBorder="1" applyAlignment="1">
      <alignment horizontal="center"/>
    </xf>
    <xf numFmtId="0" fontId="8" fillId="6" borderId="0" xfId="0" applyFont="1" applyFill="1" applyAlignment="1">
      <alignment horizontal="center"/>
    </xf>
    <xf numFmtId="0" fontId="7" fillId="6" borderId="0" xfId="0" applyFont="1" applyFill="1" applyAlignment="1">
      <alignment horizontal="center"/>
    </xf>
    <xf numFmtId="165" fontId="8" fillId="6" borderId="4" xfId="0" applyNumberFormat="1" applyFont="1" applyFill="1" applyBorder="1"/>
    <xf numFmtId="165" fontId="8" fillId="6" borderId="0" xfId="0" applyNumberFormat="1" applyFont="1" applyFill="1" applyBorder="1" applyAlignment="1">
      <alignment horizontal="right"/>
    </xf>
    <xf numFmtId="165" fontId="8" fillId="6" borderId="0" xfId="0" applyNumberFormat="1" applyFont="1" applyFill="1" applyBorder="1"/>
    <xf numFmtId="165" fontId="12" fillId="0" borderId="1" xfId="0" applyNumberFormat="1" applyFont="1" applyFill="1" applyBorder="1" applyAlignment="1">
      <alignment horizontal="center" wrapText="1"/>
    </xf>
    <xf numFmtId="3" fontId="12" fillId="0" borderId="1" xfId="0" applyNumberFormat="1" applyFont="1" applyFill="1" applyBorder="1" applyAlignment="1">
      <alignment horizontal="center"/>
    </xf>
    <xf numFmtId="165" fontId="12" fillId="0" borderId="2" xfId="0" applyNumberFormat="1" applyFont="1" applyFill="1" applyBorder="1" applyAlignment="1">
      <alignment horizontal="center" wrapText="1"/>
    </xf>
    <xf numFmtId="3" fontId="12" fillId="0" borderId="2" xfId="0" applyNumberFormat="1" applyFont="1" applyFill="1" applyBorder="1" applyAlignment="1"/>
    <xf numFmtId="3" fontId="8" fillId="0" borderId="0" xfId="0" applyNumberFormat="1" applyFont="1" applyFill="1" applyBorder="1" applyAlignment="1">
      <alignment horizontal="right"/>
    </xf>
    <xf numFmtId="0" fontId="8" fillId="0" borderId="0" xfId="0" quotePrefix="1" applyFont="1" applyFill="1" applyBorder="1" applyAlignment="1">
      <alignment horizontal="right"/>
    </xf>
    <xf numFmtId="165" fontId="9" fillId="0" borderId="0" xfId="0" applyNumberFormat="1" applyFont="1" applyFill="1" applyBorder="1" applyAlignment="1">
      <alignment horizontal="right"/>
    </xf>
    <xf numFmtId="3" fontId="12" fillId="0" borderId="0" xfId="0" applyNumberFormat="1" applyFont="1" applyFill="1" applyAlignment="1"/>
    <xf numFmtId="165" fontId="9" fillId="0" borderId="4" xfId="0" applyNumberFormat="1" applyFont="1" applyFill="1" applyBorder="1" applyAlignment="1">
      <alignment horizontal="right"/>
    </xf>
    <xf numFmtId="3" fontId="12" fillId="0" borderId="4" xfId="0" applyNumberFormat="1" applyFont="1" applyFill="1" applyBorder="1" applyAlignment="1"/>
    <xf numFmtId="165" fontId="12" fillId="6" borderId="1" xfId="0" applyNumberFormat="1" applyFont="1" applyFill="1" applyBorder="1" applyAlignment="1">
      <alignment horizontal="center" wrapText="1"/>
    </xf>
    <xf numFmtId="167" fontId="8" fillId="6" borderId="0" xfId="0" applyNumberFormat="1" applyFont="1" applyFill="1" applyAlignment="1">
      <alignment horizontal="right"/>
    </xf>
    <xf numFmtId="167" fontId="8" fillId="6" borderId="0" xfId="0" applyNumberFormat="1" applyFont="1" applyFill="1" applyBorder="1"/>
    <xf numFmtId="167" fontId="8" fillId="6" borderId="0" xfId="0" applyNumberFormat="1" applyFont="1" applyFill="1" applyBorder="1" applyAlignment="1">
      <alignment horizontal="right"/>
    </xf>
    <xf numFmtId="167" fontId="8" fillId="6" borderId="0" xfId="0" applyNumberFormat="1" applyFont="1" applyFill="1"/>
    <xf numFmtId="167" fontId="8" fillId="6" borderId="4" xfId="0" applyNumberFormat="1" applyFont="1" applyFill="1" applyBorder="1"/>
    <xf numFmtId="165" fontId="12" fillId="6" borderId="0" xfId="9" applyNumberFormat="1" applyFont="1" applyFill="1" applyBorder="1" applyAlignment="1">
      <alignment horizontal="right" vertical="center"/>
    </xf>
    <xf numFmtId="0" fontId="11" fillId="5" borderId="0" xfId="0" applyFont="1" applyFill="1"/>
    <xf numFmtId="165" fontId="8" fillId="5" borderId="0" xfId="27" applyNumberFormat="1" applyFont="1" applyFill="1" applyBorder="1" applyAlignment="1">
      <alignment horizontal="right" vertical="center"/>
    </xf>
    <xf numFmtId="167" fontId="12" fillId="0" borderId="0" xfId="11" applyNumberFormat="1" applyFont="1" applyBorder="1" applyAlignment="1">
      <alignment horizontal="right" vertical="center"/>
    </xf>
    <xf numFmtId="165" fontId="8" fillId="5" borderId="2" xfId="27" applyNumberFormat="1" applyFont="1" applyFill="1" applyBorder="1" applyAlignment="1">
      <alignment horizontal="right" vertical="center"/>
    </xf>
    <xf numFmtId="0" fontId="11" fillId="5" borderId="2" xfId="0" applyFont="1" applyFill="1" applyBorder="1"/>
    <xf numFmtId="0" fontId="11" fillId="0" borderId="0" xfId="0" applyFont="1"/>
    <xf numFmtId="165" fontId="12" fillId="0" borderId="0" xfId="28" applyNumberFormat="1" applyFont="1" applyFill="1" applyBorder="1" applyAlignment="1">
      <alignment horizontal="right" vertical="center"/>
    </xf>
    <xf numFmtId="0" fontId="11" fillId="0" borderId="0" xfId="0" applyFont="1" applyFill="1"/>
    <xf numFmtId="165" fontId="12" fillId="0" borderId="2" xfId="28" applyNumberFormat="1" applyFont="1" applyFill="1" applyBorder="1" applyAlignment="1">
      <alignment horizontal="right" vertical="center"/>
    </xf>
    <xf numFmtId="0" fontId="11" fillId="0" borderId="2" xfId="0" applyFont="1" applyFill="1" applyBorder="1"/>
    <xf numFmtId="0" fontId="9" fillId="0" borderId="0" xfId="12" applyFont="1" applyFill="1" applyAlignment="1">
      <alignment horizontal="left"/>
    </xf>
    <xf numFmtId="0" fontId="9" fillId="0" borderId="0" xfId="0" applyFont="1" applyFill="1"/>
    <xf numFmtId="166" fontId="22" fillId="0" borderId="0" xfId="26" applyNumberFormat="1" applyFont="1" applyFill="1" applyBorder="1" applyAlignment="1"/>
    <xf numFmtId="166" fontId="22" fillId="0" borderId="2" xfId="26" applyNumberFormat="1" applyFont="1" applyFill="1" applyBorder="1" applyAlignment="1"/>
    <xf numFmtId="165" fontId="14" fillId="0" borderId="0" xfId="28" applyNumberFormat="1" applyFont="1" applyFill="1" applyBorder="1" applyAlignment="1">
      <alignment horizontal="right" vertical="center"/>
    </xf>
    <xf numFmtId="165" fontId="7" fillId="0" borderId="0" xfId="0" applyNumberFormat="1" applyFont="1" applyFill="1" applyBorder="1"/>
    <xf numFmtId="166" fontId="23" fillId="0" borderId="0" xfId="26" applyNumberFormat="1" applyFont="1" applyFill="1" applyBorder="1" applyAlignment="1"/>
    <xf numFmtId="170" fontId="22" fillId="0" borderId="0" xfId="26" applyNumberFormat="1" applyFont="1" applyFill="1" applyBorder="1" applyAlignment="1"/>
    <xf numFmtId="1" fontId="22" fillId="0" borderId="0" xfId="24" applyNumberFormat="1" applyFont="1" applyFill="1" applyAlignment="1"/>
    <xf numFmtId="170" fontId="8" fillId="0" borderId="0" xfId="0" applyNumberFormat="1" applyFont="1"/>
    <xf numFmtId="170" fontId="8" fillId="0" borderId="2" xfId="0" applyNumberFormat="1" applyFont="1" applyBorder="1"/>
    <xf numFmtId="0" fontId="8" fillId="0" borderId="0" xfId="12" applyFont="1" applyBorder="1"/>
    <xf numFmtId="165" fontId="12" fillId="0" borderId="0" xfId="23" applyNumberFormat="1" applyFont="1" applyFill="1" applyBorder="1" applyAlignment="1">
      <alignment horizontal="right" vertical="center"/>
    </xf>
    <xf numFmtId="165" fontId="9" fillId="0" borderId="0" xfId="12" applyNumberFormat="1" applyFont="1" applyFill="1"/>
    <xf numFmtId="3" fontId="11" fillId="0" borderId="0" xfId="0" applyNumberFormat="1" applyFont="1"/>
    <xf numFmtId="0" fontId="8" fillId="0" borderId="0" xfId="12" applyFont="1"/>
    <xf numFmtId="0" fontId="8" fillId="0" borderId="2" xfId="12" applyFont="1" applyBorder="1"/>
    <xf numFmtId="3" fontId="11" fillId="0" borderId="2" xfId="0" applyNumberFormat="1" applyFont="1" applyBorder="1"/>
    <xf numFmtId="165" fontId="9" fillId="0" borderId="0" xfId="12" applyNumberFormat="1" applyFont="1" applyFill="1" applyBorder="1"/>
    <xf numFmtId="165" fontId="9" fillId="0" borderId="2" xfId="12" applyNumberFormat="1" applyFont="1" applyFill="1" applyBorder="1"/>
    <xf numFmtId="165" fontId="12" fillId="0" borderId="2" xfId="23" applyNumberFormat="1" applyFont="1" applyFill="1" applyBorder="1" applyAlignment="1">
      <alignment horizontal="right" vertical="center"/>
    </xf>
    <xf numFmtId="0" fontId="9" fillId="0" borderId="0" xfId="12" applyFont="1" applyAlignment="1">
      <alignment horizontal="left"/>
    </xf>
    <xf numFmtId="3" fontId="22" fillId="0" borderId="0" xfId="12" applyNumberFormat="1" applyFont="1" applyFill="1" applyBorder="1"/>
    <xf numFmtId="0" fontId="9" fillId="0" borderId="0" xfId="12" applyFont="1" applyBorder="1" applyAlignment="1">
      <alignment horizontal="left"/>
    </xf>
    <xf numFmtId="0" fontId="9" fillId="0" borderId="2" xfId="12" applyFont="1" applyBorder="1" applyAlignment="1">
      <alignment horizontal="left"/>
    </xf>
    <xf numFmtId="3" fontId="22" fillId="0" borderId="2" xfId="12" applyNumberFormat="1" applyFont="1" applyFill="1" applyBorder="1"/>
    <xf numFmtId="0" fontId="15" fillId="0" borderId="0" xfId="12" applyFont="1" applyFill="1" applyBorder="1" applyAlignment="1">
      <alignment horizontal="left"/>
    </xf>
    <xf numFmtId="0" fontId="6" fillId="0" borderId="0" xfId="12" applyFont="1" applyAlignment="1">
      <alignment horizontal="left"/>
    </xf>
    <xf numFmtId="0" fontId="6" fillId="0" borderId="2" xfId="12" applyFont="1" applyBorder="1" applyAlignment="1">
      <alignment horizontal="left"/>
    </xf>
    <xf numFmtId="165" fontId="8" fillId="0" borderId="0" xfId="27" applyNumberFormat="1" applyFont="1" applyFill="1" applyBorder="1" applyAlignment="1">
      <alignment horizontal="right" vertical="center"/>
    </xf>
    <xf numFmtId="165" fontId="29" fillId="0" borderId="2" xfId="29" applyNumberFormat="1" applyFont="1" applyBorder="1" applyAlignment="1">
      <alignment horizontal="right" vertical="center"/>
    </xf>
    <xf numFmtId="0" fontId="9" fillId="0" borderId="2" xfId="0" applyFont="1" applyFill="1" applyBorder="1"/>
    <xf numFmtId="0" fontId="9" fillId="0" borderId="0" xfId="0" applyFont="1" applyBorder="1"/>
    <xf numFmtId="165" fontId="9" fillId="0" borderId="0" xfId="12" applyNumberFormat="1" applyFont="1"/>
    <xf numFmtId="0" fontId="9" fillId="0" borderId="2" xfId="0" applyFont="1" applyBorder="1"/>
    <xf numFmtId="165" fontId="9" fillId="0" borderId="2" xfId="12" applyNumberFormat="1" applyFont="1" applyBorder="1"/>
    <xf numFmtId="0" fontId="32" fillId="0" borderId="2" xfId="0" applyFont="1" applyBorder="1"/>
    <xf numFmtId="0" fontId="28" fillId="0" borderId="0" xfId="30" applyFont="1" applyBorder="1"/>
    <xf numFmtId="0" fontId="28" fillId="0" borderId="2" xfId="30" applyFont="1" applyBorder="1"/>
    <xf numFmtId="0" fontId="6" fillId="0" borderId="0" xfId="12" applyFill="1" applyAlignment="1">
      <alignment horizontal="left"/>
    </xf>
    <xf numFmtId="0" fontId="0" fillId="0" borderId="0" xfId="0" applyFont="1" applyFill="1" applyBorder="1"/>
    <xf numFmtId="0" fontId="0" fillId="0" borderId="0" xfId="0" applyFont="1" applyBorder="1"/>
    <xf numFmtId="0" fontId="33" fillId="0" borderId="2" xfId="0" applyFont="1" applyBorder="1"/>
    <xf numFmtId="0" fontId="34" fillId="0" borderId="0" xfId="31" applyFont="1" applyBorder="1" applyAlignment="1">
      <alignment horizontal="left" vertical="top" wrapText="1"/>
    </xf>
    <xf numFmtId="0" fontId="34" fillId="0" borderId="2" xfId="31" applyFont="1" applyBorder="1" applyAlignment="1">
      <alignment horizontal="left" vertical="top" wrapText="1"/>
    </xf>
    <xf numFmtId="165" fontId="8" fillId="0" borderId="3" xfId="0" applyNumberFormat="1" applyFont="1" applyBorder="1"/>
    <xf numFmtId="3" fontId="22" fillId="0" borderId="3" xfId="12" applyNumberFormat="1" applyFont="1" applyFill="1" applyBorder="1"/>
    <xf numFmtId="3" fontId="11" fillId="0" borderId="3" xfId="0" applyNumberFormat="1" applyFont="1" applyBorder="1"/>
    <xf numFmtId="0" fontId="13" fillId="0" borderId="0" xfId="3" applyFont="1" applyFill="1" applyBorder="1" applyAlignment="1">
      <alignment wrapText="1"/>
    </xf>
    <xf numFmtId="165" fontId="29" fillId="2" borderId="1" xfId="0" applyNumberFormat="1" applyFont="1" applyFill="1" applyBorder="1" applyAlignment="1">
      <alignment horizontal="center"/>
    </xf>
    <xf numFmtId="0" fontId="29" fillId="2" borderId="1" xfId="0" applyFont="1" applyFill="1" applyBorder="1" applyAlignment="1">
      <alignment horizontal="center" wrapText="1"/>
    </xf>
    <xf numFmtId="3" fontId="30" fillId="2" borderId="1" xfId="0" applyNumberFormat="1" applyFont="1" applyFill="1" applyBorder="1" applyAlignment="1"/>
    <xf numFmtId="0" fontId="28" fillId="2" borderId="0" xfId="0" applyFont="1" applyFill="1"/>
    <xf numFmtId="165" fontId="8" fillId="2" borderId="0" xfId="0" applyNumberFormat="1" applyFont="1" applyFill="1" applyAlignment="1">
      <alignment horizontal="center"/>
    </xf>
    <xf numFmtId="3" fontId="8" fillId="2" borderId="0" xfId="0" applyNumberFormat="1" applyFont="1" applyFill="1"/>
    <xf numFmtId="165" fontId="8" fillId="2" borderId="4" xfId="0" applyNumberFormat="1" applyFont="1" applyFill="1" applyBorder="1" applyAlignment="1">
      <alignment horizontal="center"/>
    </xf>
    <xf numFmtId="3" fontId="8" fillId="2" borderId="4" xfId="0" applyNumberFormat="1" applyFont="1" applyFill="1" applyBorder="1"/>
    <xf numFmtId="0" fontId="29" fillId="2" borderId="0" xfId="0" applyFont="1" applyFill="1" applyAlignment="1">
      <alignment horizontal="center" wrapText="1"/>
    </xf>
    <xf numFmtId="0" fontId="29" fillId="2" borderId="0" xfId="0" applyFont="1" applyFill="1" applyAlignment="1">
      <alignment wrapText="1"/>
    </xf>
    <xf numFmtId="165" fontId="8" fillId="2" borderId="0" xfId="0" quotePrefix="1" applyNumberFormat="1" applyFont="1" applyFill="1" applyAlignment="1">
      <alignment horizontal="center"/>
    </xf>
    <xf numFmtId="3" fontId="8" fillId="2" borderId="0" xfId="0" applyNumberFormat="1" applyFont="1" applyFill="1" applyAlignment="1">
      <alignment horizontal="center"/>
    </xf>
    <xf numFmtId="165" fontId="12" fillId="2" borderId="1" xfId="0" applyNumberFormat="1" applyFont="1" applyFill="1" applyBorder="1" applyAlignment="1">
      <alignment horizontal="center"/>
    </xf>
    <xf numFmtId="0" fontId="12" fillId="2" borderId="1" xfId="0" applyFont="1" applyFill="1" applyBorder="1" applyAlignment="1">
      <alignment horizontal="center" wrapText="1"/>
    </xf>
    <xf numFmtId="3" fontId="13" fillId="2" borderId="1" xfId="0" applyNumberFormat="1" applyFont="1" applyFill="1" applyBorder="1" applyAlignment="1"/>
    <xf numFmtId="165" fontId="8" fillId="2" borderId="0" xfId="0" applyNumberFormat="1" applyFont="1" applyFill="1" applyBorder="1" applyAlignment="1">
      <alignment horizontal="right"/>
    </xf>
    <xf numFmtId="3" fontId="11" fillId="2" borderId="0" xfId="0" applyNumberFormat="1" applyFont="1" applyFill="1" applyBorder="1"/>
    <xf numFmtId="0" fontId="8" fillId="2" borderId="0" xfId="0" applyFont="1" applyFill="1"/>
    <xf numFmtId="165" fontId="8" fillId="2" borderId="0" xfId="0" applyNumberFormat="1" applyFont="1" applyFill="1" applyBorder="1" applyAlignment="1">
      <alignment horizontal="center"/>
    </xf>
    <xf numFmtId="165" fontId="8" fillId="2" borderId="2" xfId="0" applyNumberFormat="1" applyFont="1" applyFill="1" applyBorder="1" applyAlignment="1">
      <alignment horizontal="center"/>
    </xf>
    <xf numFmtId="3" fontId="8" fillId="2" borderId="2" xfId="0" applyNumberFormat="1" applyFont="1" applyFill="1" applyBorder="1"/>
    <xf numFmtId="168" fontId="12" fillId="0" borderId="0" xfId="9" applyNumberFormat="1" applyFont="1" applyFill="1" applyBorder="1" applyAlignment="1">
      <alignment horizontal="right" vertical="center"/>
    </xf>
    <xf numFmtId="167" fontId="12" fillId="0" borderId="2" xfId="9" applyNumberFormat="1" applyFont="1" applyFill="1" applyBorder="1" applyAlignment="1">
      <alignment horizontal="right" vertical="center"/>
    </xf>
    <xf numFmtId="169" fontId="8" fillId="0" borderId="0" xfId="0" applyNumberFormat="1" applyFont="1" applyFill="1"/>
    <xf numFmtId="169" fontId="8" fillId="0" borderId="0" xfId="0" applyNumberFormat="1" applyFont="1" applyFill="1" applyBorder="1"/>
    <xf numFmtId="169" fontId="8" fillId="0" borderId="4" xfId="0" applyNumberFormat="1" applyFont="1" applyFill="1" applyBorder="1"/>
    <xf numFmtId="165" fontId="8" fillId="5" borderId="0" xfId="0" applyNumberFormat="1" applyFont="1" applyFill="1" applyAlignment="1">
      <alignment horizontal="right" indent="1"/>
    </xf>
    <xf numFmtId="3" fontId="11" fillId="0" borderId="4" xfId="0" applyNumberFormat="1" applyFont="1" applyFill="1" applyBorder="1" applyAlignment="1">
      <alignment horizontal="right"/>
    </xf>
    <xf numFmtId="165" fontId="8" fillId="5" borderId="4" xfId="0" applyNumberFormat="1" applyFont="1" applyFill="1" applyBorder="1" applyAlignment="1">
      <alignment horizontal="right" indent="1"/>
    </xf>
    <xf numFmtId="165" fontId="8" fillId="0" borderId="0" xfId="0" applyNumberFormat="1" applyFont="1" applyFill="1" applyAlignment="1">
      <alignment horizontal="right" indent="1"/>
    </xf>
    <xf numFmtId="165" fontId="8" fillId="0" borderId="4" xfId="0" applyNumberFormat="1" applyFont="1" applyFill="1" applyBorder="1" applyAlignment="1">
      <alignment horizontal="right" indent="1"/>
    </xf>
    <xf numFmtId="0" fontId="0" fillId="0" borderId="0" xfId="0" applyFill="1"/>
    <xf numFmtId="1" fontId="0" fillId="0" borderId="0" xfId="0" applyNumberFormat="1" applyAlignment="1">
      <alignment horizontal="center"/>
    </xf>
    <xf numFmtId="164" fontId="0" fillId="0" borderId="0" xfId="1" applyNumberFormat="1" applyFont="1" applyAlignment="1">
      <alignment horizontal="center"/>
    </xf>
    <xf numFmtId="165" fontId="0" fillId="0" borderId="0" xfId="0" applyNumberFormat="1"/>
    <xf numFmtId="165"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3" fontId="12" fillId="0" borderId="0" xfId="0" applyNumberFormat="1" applyFont="1" applyFill="1" applyBorder="1" applyAlignment="1">
      <alignment horizontal="center"/>
    </xf>
    <xf numFmtId="0" fontId="8" fillId="0" borderId="6" xfId="0" applyFont="1" applyFill="1" applyBorder="1"/>
    <xf numFmtId="0" fontId="8" fillId="0" borderId="5" xfId="0" applyFont="1" applyBorder="1" applyAlignment="1">
      <alignment horizontal="center" wrapText="1"/>
    </xf>
    <xf numFmtId="3" fontId="12" fillId="5" borderId="0" xfId="0" applyNumberFormat="1" applyFont="1" applyFill="1" applyAlignment="1"/>
    <xf numFmtId="3" fontId="12" fillId="5" borderId="4" xfId="0" applyNumberFormat="1" applyFont="1" applyFill="1" applyBorder="1" applyAlignment="1"/>
    <xf numFmtId="0" fontId="8" fillId="0" borderId="12" xfId="0" applyFont="1" applyBorder="1"/>
    <xf numFmtId="0"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12" fillId="0" borderId="4" xfId="0" applyNumberFormat="1" applyFont="1" applyFill="1" applyBorder="1" applyAlignment="1">
      <alignment horizontal="right"/>
    </xf>
    <xf numFmtId="3" fontId="12" fillId="0" borderId="4" xfId="0" applyNumberFormat="1" applyFont="1" applyFill="1" applyBorder="1" applyAlignment="1">
      <alignment horizontal="right"/>
    </xf>
    <xf numFmtId="0" fontId="0" fillId="0" borderId="0" xfId="0" applyFont="1" applyBorder="1" applyAlignment="1"/>
    <xf numFmtId="3" fontId="12" fillId="0" borderId="0" xfId="0" applyNumberFormat="1" applyFont="1" applyFill="1" applyAlignment="1">
      <alignment horizontal="right"/>
    </xf>
    <xf numFmtId="3" fontId="12" fillId="5" borderId="0" xfId="0" applyNumberFormat="1" applyFont="1" applyFill="1" applyAlignment="1">
      <alignment horizontal="right"/>
    </xf>
    <xf numFmtId="3" fontId="12" fillId="5" borderId="4" xfId="0" applyNumberFormat="1" applyFont="1" applyFill="1" applyBorder="1" applyAlignment="1">
      <alignment horizontal="right"/>
    </xf>
    <xf numFmtId="1" fontId="8" fillId="0" borderId="0" xfId="0" applyNumberFormat="1" applyFont="1"/>
    <xf numFmtId="1" fontId="8" fillId="0" borderId="4" xfId="0" applyNumberFormat="1" applyFont="1" applyBorder="1"/>
    <xf numFmtId="0" fontId="8" fillId="0" borderId="5" xfId="0" applyFont="1" applyFill="1" applyBorder="1" applyAlignment="1">
      <alignment horizontal="center" wrapText="1"/>
    </xf>
    <xf numFmtId="0" fontId="8" fillId="0" borderId="13" xfId="0" applyFont="1" applyBorder="1"/>
    <xf numFmtId="0" fontId="12" fillId="0" borderId="0" xfId="0" applyFont="1" applyFill="1" applyBorder="1" applyAlignment="1">
      <alignment horizontal="center" wrapText="1"/>
    </xf>
    <xf numFmtId="0" fontId="12" fillId="0" borderId="1" xfId="0" applyFont="1" applyFill="1" applyBorder="1" applyAlignment="1">
      <alignment horizontal="center" wrapText="1"/>
    </xf>
    <xf numFmtId="0" fontId="23" fillId="0" borderId="0"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0" xfId="0" applyFont="1" applyBorder="1" applyAlignment="1">
      <alignment horizontal="right" vertical="center" wrapText="1"/>
    </xf>
    <xf numFmtId="171" fontId="15" fillId="0" borderId="14" xfId="0" applyNumberFormat="1" applyFont="1" applyBorder="1" applyAlignment="1">
      <alignment horizontal="right" vertical="center" wrapText="1"/>
    </xf>
    <xf numFmtId="0" fontId="15" fillId="0" borderId="15" xfId="0" applyFont="1" applyBorder="1" applyAlignment="1">
      <alignment horizontal="justify" vertical="center" wrapText="1"/>
    </xf>
    <xf numFmtId="0" fontId="15" fillId="0" borderId="15" xfId="0" applyFont="1" applyFill="1" applyBorder="1" applyAlignment="1">
      <alignment horizontal="justify" vertical="center" wrapText="1"/>
    </xf>
    <xf numFmtId="171" fontId="15" fillId="0" borderId="0" xfId="0" applyNumberFormat="1" applyFont="1" applyBorder="1" applyAlignment="1">
      <alignment horizontal="right" vertical="center" wrapText="1"/>
    </xf>
    <xf numFmtId="171" fontId="9" fillId="0" borderId="15" xfId="0" applyNumberFormat="1" applyFont="1" applyFill="1" applyBorder="1" applyAlignment="1">
      <alignment horizontal="right" vertical="center" wrapText="1"/>
    </xf>
    <xf numFmtId="171" fontId="9" fillId="0" borderId="0" xfId="0" applyNumberFormat="1" applyFont="1" applyBorder="1" applyAlignment="1">
      <alignment horizontal="right" vertical="center" wrapText="1"/>
    </xf>
    <xf numFmtId="0" fontId="14" fillId="0" borderId="1" xfId="5" applyFont="1" applyFill="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0" fontId="8" fillId="0" borderId="11" xfId="5" applyFont="1" applyBorder="1" applyAlignment="1"/>
    <xf numFmtId="3" fontId="13" fillId="0" borderId="9" xfId="5" applyNumberFormat="1" applyFont="1" applyFill="1" applyBorder="1" applyAlignment="1"/>
    <xf numFmtId="0" fontId="8" fillId="0" borderId="3" xfId="5" applyFont="1" applyBorder="1" applyAlignment="1"/>
    <xf numFmtId="0" fontId="28" fillId="0" borderId="0" xfId="0" applyFont="1" applyFill="1" applyBorder="1" applyAlignment="1">
      <alignment wrapText="1"/>
    </xf>
    <xf numFmtId="168" fontId="28" fillId="0" borderId="0" xfId="3" applyNumberFormat="1" applyFont="1" applyFill="1" applyBorder="1" applyAlignment="1">
      <alignment horizontal="right"/>
    </xf>
    <xf numFmtId="3" fontId="13" fillId="0" borderId="3" xfId="5" applyNumberFormat="1" applyFont="1" applyFill="1" applyBorder="1" applyAlignment="1"/>
    <xf numFmtId="0" fontId="8" fillId="0" borderId="14" xfId="0" applyFont="1" applyBorder="1"/>
    <xf numFmtId="9" fontId="8" fillId="0" borderId="0" xfId="1" applyFont="1" applyBorder="1" applyAlignment="1">
      <alignment horizontal="center"/>
    </xf>
    <xf numFmtId="2" fontId="8" fillId="0" borderId="0" xfId="0" applyNumberFormat="1" applyFont="1" applyBorder="1" applyAlignment="1">
      <alignment horizontal="center"/>
    </xf>
    <xf numFmtId="0" fontId="8" fillId="0" borderId="15" xfId="0" applyFont="1" applyBorder="1" applyAlignment="1">
      <alignment horizontal="center"/>
    </xf>
    <xf numFmtId="0" fontId="8" fillId="0" borderId="16" xfId="0" applyFont="1" applyBorder="1"/>
    <xf numFmtId="9" fontId="8" fillId="0" borderId="2" xfId="1" applyFont="1" applyBorder="1" applyAlignment="1">
      <alignment horizontal="center"/>
    </xf>
    <xf numFmtId="2" fontId="8" fillId="0" borderId="2" xfId="0" applyNumberFormat="1" applyFont="1" applyBorder="1" applyAlignment="1">
      <alignment horizontal="center"/>
    </xf>
    <xf numFmtId="0" fontId="8" fillId="0" borderId="17" xfId="0" applyFont="1" applyBorder="1" applyAlignment="1">
      <alignment horizontal="center"/>
    </xf>
    <xf numFmtId="0" fontId="29" fillId="0" borderId="0" xfId="32" applyFont="1" applyBorder="1" applyAlignment="1">
      <alignment horizontal="left" vertical="top" wrapText="1"/>
    </xf>
    <xf numFmtId="9" fontId="29" fillId="0" borderId="0" xfId="1" applyFont="1" applyBorder="1" applyAlignment="1">
      <alignment horizontal="center" vertical="top"/>
    </xf>
    <xf numFmtId="0" fontId="29" fillId="0" borderId="2" xfId="32" applyFont="1" applyBorder="1" applyAlignment="1">
      <alignment horizontal="left" vertical="top" wrapText="1"/>
    </xf>
    <xf numFmtId="0" fontId="8" fillId="0" borderId="0" xfId="0" applyFont="1" applyBorder="1" applyAlignment="1">
      <alignment horizontal="center"/>
    </xf>
    <xf numFmtId="164" fontId="29" fillId="0" borderId="0" xfId="1" applyNumberFormat="1" applyFont="1" applyBorder="1" applyAlignment="1">
      <alignment horizontal="center" vertical="top"/>
    </xf>
    <xf numFmtId="9" fontId="29" fillId="0" borderId="0" xfId="1" applyFont="1" applyBorder="1" applyAlignment="1">
      <alignment horizontal="center" vertical="center"/>
    </xf>
    <xf numFmtId="0" fontId="29" fillId="0" borderId="1" xfId="32"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wrapText="1"/>
    </xf>
    <xf numFmtId="0" fontId="29" fillId="0" borderId="0" xfId="32" applyFont="1" applyFill="1" applyBorder="1" applyAlignment="1">
      <alignment horizontal="left" vertical="top" wrapText="1"/>
    </xf>
    <xf numFmtId="172" fontId="29" fillId="0" borderId="0" xfId="33" applyNumberFormat="1" applyFont="1" applyBorder="1" applyAlignment="1">
      <alignment horizontal="center" vertical="center"/>
    </xf>
    <xf numFmtId="165" fontId="8" fillId="0" borderId="0" xfId="1" applyNumberFormat="1" applyFont="1" applyBorder="1" applyAlignment="1">
      <alignment horizontal="center"/>
    </xf>
    <xf numFmtId="165" fontId="8" fillId="0" borderId="2" xfId="1" applyNumberFormat="1" applyFont="1" applyBorder="1" applyAlignment="1">
      <alignment horizontal="center"/>
    </xf>
    <xf numFmtId="165" fontId="8" fillId="0" borderId="0" xfId="0" applyNumberFormat="1" applyFont="1" applyBorder="1" applyAlignment="1">
      <alignment horizontal="center"/>
    </xf>
    <xf numFmtId="165" fontId="8" fillId="0" borderId="2" xfId="0" applyNumberFormat="1" applyFont="1" applyBorder="1" applyAlignment="1">
      <alignment horizontal="center"/>
    </xf>
    <xf numFmtId="3" fontId="11" fillId="0" borderId="3" xfId="6" applyNumberFormat="1" applyFont="1" applyBorder="1" applyAlignment="1">
      <alignment horizontal="center" vertical="center"/>
    </xf>
    <xf numFmtId="3" fontId="11" fillId="0" borderId="2" xfId="6" applyNumberFormat="1" applyFont="1" applyBorder="1" applyAlignment="1">
      <alignment horizontal="center" vertical="center"/>
    </xf>
    <xf numFmtId="3" fontId="11" fillId="0" borderId="20" xfId="6" applyNumberFormat="1" applyFont="1" applyBorder="1" applyAlignment="1">
      <alignment horizontal="center" vertical="center"/>
    </xf>
    <xf numFmtId="3" fontId="11" fillId="0" borderId="15" xfId="6" applyNumberFormat="1" applyFont="1" applyBorder="1" applyAlignment="1">
      <alignment horizontal="center" vertical="center"/>
    </xf>
    <xf numFmtId="3" fontId="11" fillId="0" borderId="17" xfId="6" applyNumberFormat="1" applyFont="1" applyBorder="1" applyAlignment="1">
      <alignment horizontal="center" vertical="center"/>
    </xf>
    <xf numFmtId="0" fontId="29" fillId="0" borderId="3" xfId="32" applyFont="1" applyBorder="1" applyAlignment="1">
      <alignment vertical="top" wrapText="1"/>
    </xf>
    <xf numFmtId="0" fontId="6" fillId="0" borderId="0" xfId="32" applyFont="1" applyBorder="1" applyAlignment="1">
      <alignment vertical="center"/>
    </xf>
    <xf numFmtId="0" fontId="6" fillId="0" borderId="2" xfId="32" applyFont="1" applyBorder="1" applyAlignment="1">
      <alignment vertical="center"/>
    </xf>
    <xf numFmtId="165" fontId="29" fillId="0" borderId="0" xfId="1" applyNumberFormat="1" applyFont="1" applyBorder="1" applyAlignment="1">
      <alignment horizontal="center" vertical="top"/>
    </xf>
    <xf numFmtId="165" fontId="29" fillId="0" borderId="0" xfId="0" applyNumberFormat="1" applyFont="1" applyFill="1" applyBorder="1" applyAlignment="1">
      <alignment horizontal="center" vertical="center"/>
    </xf>
    <xf numFmtId="165" fontId="29" fillId="0" borderId="2" xfId="1" applyNumberFormat="1" applyFont="1" applyBorder="1" applyAlignment="1">
      <alignment horizontal="center" vertical="top"/>
    </xf>
    <xf numFmtId="165" fontId="29" fillId="0" borderId="2" xfId="0" applyNumberFormat="1" applyFont="1" applyFill="1" applyBorder="1" applyAlignment="1">
      <alignment horizontal="center" vertical="center"/>
    </xf>
    <xf numFmtId="165" fontId="8" fillId="0" borderId="1" xfId="0" applyNumberFormat="1" applyFont="1" applyBorder="1" applyAlignment="1">
      <alignment horizontal="center"/>
    </xf>
    <xf numFmtId="165" fontId="29" fillId="0" borderId="1" xfId="1" applyNumberFormat="1" applyFont="1" applyBorder="1" applyAlignment="1">
      <alignment horizontal="center" vertical="top"/>
    </xf>
    <xf numFmtId="3" fontId="11" fillId="0" borderId="1" xfId="0" applyNumberFormat="1" applyFont="1" applyBorder="1" applyAlignment="1">
      <alignment horizontal="center"/>
    </xf>
    <xf numFmtId="0" fontId="29" fillId="0" borderId="1" xfId="32" applyFont="1" applyFill="1" applyBorder="1" applyAlignment="1">
      <alignment horizontal="center" vertical="top" wrapText="1"/>
    </xf>
    <xf numFmtId="165" fontId="29" fillId="0" borderId="1" xfId="1" applyNumberFormat="1" applyFont="1" applyBorder="1" applyAlignment="1">
      <alignment horizontal="center" vertical="center"/>
    </xf>
    <xf numFmtId="0" fontId="8" fillId="0" borderId="2" xfId="0" applyFont="1" applyBorder="1" applyAlignment="1">
      <alignment horizontal="center"/>
    </xf>
    <xf numFmtId="166" fontId="0" fillId="0" borderId="0" xfId="6" applyNumberFormat="1" applyFont="1"/>
    <xf numFmtId="0" fontId="0" fillId="0" borderId="2" xfId="0" applyBorder="1"/>
    <xf numFmtId="0" fontId="0" fillId="0" borderId="1" xfId="0" applyFill="1" applyBorder="1"/>
    <xf numFmtId="0" fontId="0" fillId="0" borderId="3" xfId="0" applyBorder="1"/>
    <xf numFmtId="0" fontId="0" fillId="0" borderId="1" xfId="0" applyBorder="1"/>
    <xf numFmtId="165" fontId="0" fillId="0" borderId="2" xfId="0" applyNumberFormat="1" applyBorder="1"/>
    <xf numFmtId="166" fontId="0" fillId="0" borderId="2" xfId="6" applyNumberFormat="1" applyFont="1" applyBorder="1"/>
    <xf numFmtId="0" fontId="15" fillId="0" borderId="2" xfId="0" applyFont="1" applyBorder="1" applyAlignment="1">
      <alignment horizontal="justify" vertical="center" wrapText="1"/>
    </xf>
    <xf numFmtId="0" fontId="15" fillId="0" borderId="2" xfId="0" applyFont="1" applyBorder="1" applyAlignment="1">
      <alignment horizontal="right" vertical="center" wrapText="1"/>
    </xf>
    <xf numFmtId="171" fontId="15" fillId="0" borderId="16" xfId="0" applyNumberFormat="1" applyFont="1" applyBorder="1" applyAlignment="1">
      <alignment horizontal="right" vertical="center" wrapText="1"/>
    </xf>
    <xf numFmtId="171" fontId="15" fillId="0" borderId="2" xfId="0" applyNumberFormat="1" applyFont="1" applyBorder="1" applyAlignment="1">
      <alignment horizontal="right" vertical="center" wrapText="1"/>
    </xf>
    <xf numFmtId="0" fontId="15" fillId="0" borderId="17" xfId="0" applyFont="1" applyBorder="1" applyAlignment="1">
      <alignment horizontal="justify" vertical="center" wrapText="1"/>
    </xf>
    <xf numFmtId="0" fontId="9" fillId="0" borderId="0" xfId="0" applyFont="1" applyBorder="1" applyAlignment="1">
      <alignment horizontal="justify" vertical="center" wrapText="1"/>
    </xf>
    <xf numFmtId="0" fontId="0" fillId="0" borderId="0" xfId="0" applyBorder="1"/>
    <xf numFmtId="171" fontId="35" fillId="0" borderId="0" xfId="0" applyNumberFormat="1" applyFont="1" applyBorder="1" applyAlignment="1">
      <alignment horizontal="right" vertical="center" wrapText="1"/>
    </xf>
    <xf numFmtId="171" fontId="37" fillId="0" borderId="0" xfId="0" applyNumberFormat="1" applyFont="1" applyBorder="1" applyAlignment="1">
      <alignment horizontal="right" vertical="center" wrapText="1"/>
    </xf>
    <xf numFmtId="0" fontId="37" fillId="0" borderId="0" xfId="0" applyFont="1" applyBorder="1" applyAlignment="1">
      <alignment horizontal="justify" vertical="center" wrapText="1"/>
    </xf>
    <xf numFmtId="171" fontId="23" fillId="0" borderId="0" xfId="0" applyNumberFormat="1" applyFont="1" applyBorder="1" applyAlignment="1">
      <alignment horizontal="right" vertical="center" wrapText="1"/>
    </xf>
    <xf numFmtId="0" fontId="0" fillId="0" borderId="0" xfId="0" applyFont="1" applyBorder="1" applyAlignment="1">
      <alignment horizontal="right"/>
    </xf>
    <xf numFmtId="171" fontId="0" fillId="0" borderId="0" xfId="0" applyNumberFormat="1" applyFont="1" applyBorder="1" applyAlignment="1">
      <alignment horizontal="right"/>
    </xf>
    <xf numFmtId="0" fontId="1" fillId="0" borderId="0" xfId="0" applyFont="1" applyBorder="1"/>
    <xf numFmtId="0" fontId="9" fillId="0" borderId="15" xfId="0" applyFont="1" applyBorder="1" applyAlignment="1">
      <alignment horizontal="right" vertical="center" wrapText="1"/>
    </xf>
    <xf numFmtId="0" fontId="15" fillId="0" borderId="15" xfId="0" applyFont="1" applyBorder="1" applyAlignment="1">
      <alignment horizontal="right" vertical="center" wrapText="1"/>
    </xf>
    <xf numFmtId="0" fontId="36" fillId="0" borderId="15" xfId="0" applyFont="1" applyBorder="1" applyAlignment="1">
      <alignment horizontal="justify" vertical="center" wrapText="1"/>
    </xf>
    <xf numFmtId="0" fontId="35" fillId="0" borderId="15" xfId="0" applyFont="1" applyBorder="1" applyAlignment="1">
      <alignment horizontal="justify" vertical="center" wrapText="1"/>
    </xf>
    <xf numFmtId="0" fontId="9" fillId="0" borderId="15" xfId="0" applyFont="1" applyBorder="1" applyAlignment="1">
      <alignment horizontal="justify" vertical="center" wrapText="1"/>
    </xf>
    <xf numFmtId="0" fontId="23" fillId="0" borderId="15" xfId="0" applyFont="1" applyBorder="1" applyAlignment="1">
      <alignment horizontal="justify" vertical="center" wrapText="1"/>
    </xf>
    <xf numFmtId="2" fontId="9" fillId="0" borderId="15" xfId="0" applyNumberFormat="1" applyFont="1" applyBorder="1" applyAlignment="1">
      <alignment horizontal="justify" vertical="center" wrapText="1"/>
    </xf>
    <xf numFmtId="0" fontId="7" fillId="0" borderId="0" xfId="0" applyFont="1" applyBorder="1" applyAlignment="1">
      <alignment wrapText="1"/>
    </xf>
    <xf numFmtId="0" fontId="14" fillId="0" borderId="1" xfId="5" applyFont="1" applyFill="1" applyBorder="1" applyAlignment="1">
      <alignment horizontal="center"/>
    </xf>
    <xf numFmtId="0" fontId="14" fillId="3" borderId="1" xfId="5" applyFont="1" applyFill="1" applyBorder="1" applyAlignment="1">
      <alignment horizontal="center"/>
    </xf>
    <xf numFmtId="0" fontId="14" fillId="5" borderId="1" xfId="5" applyFont="1" applyFill="1" applyBorder="1" applyAlignment="1">
      <alignment horizontal="center"/>
    </xf>
    <xf numFmtId="0" fontId="14" fillId="2" borderId="1" xfId="5" applyFont="1" applyFill="1" applyBorder="1" applyAlignment="1">
      <alignment horizontal="center"/>
    </xf>
    <xf numFmtId="0" fontId="8" fillId="0" borderId="1" xfId="0" applyFont="1" applyBorder="1" applyAlignment="1"/>
    <xf numFmtId="0" fontId="29" fillId="0" borderId="3" xfId="32" applyFont="1" applyBorder="1" applyAlignment="1">
      <alignment horizontal="left" vertical="top" wrapText="1"/>
    </xf>
    <xf numFmtId="0" fontId="6" fillId="0" borderId="2" xfId="32" applyFont="1" applyBorder="1" applyAlignment="1">
      <alignment horizontal="center" vertical="center"/>
    </xf>
    <xf numFmtId="0" fontId="29" fillId="0" borderId="3" xfId="32" applyFont="1" applyBorder="1" applyAlignment="1">
      <alignment horizontal="center" vertical="center" wrapText="1"/>
    </xf>
    <xf numFmtId="0" fontId="29" fillId="0" borderId="2" xfId="32" applyFont="1" applyBorder="1" applyAlignment="1">
      <alignment horizontal="center" vertical="center" wrapText="1"/>
    </xf>
    <xf numFmtId="165" fontId="29" fillId="0" borderId="3" xfId="1" applyNumberFormat="1" applyFont="1" applyBorder="1" applyAlignment="1">
      <alignment horizontal="center" vertical="center"/>
    </xf>
    <xf numFmtId="165" fontId="29" fillId="0" borderId="2" xfId="1" applyNumberFormat="1" applyFont="1" applyBorder="1" applyAlignment="1">
      <alignment horizontal="center" vertical="center"/>
    </xf>
    <xf numFmtId="165" fontId="29" fillId="0" borderId="0" xfId="0" applyNumberFormat="1" applyFont="1" applyFill="1" applyBorder="1" applyAlignment="1">
      <alignment horizontal="center" vertical="center"/>
    </xf>
    <xf numFmtId="165" fontId="29" fillId="0" borderId="2" xfId="0" applyNumberFormat="1" applyFont="1" applyFill="1" applyBorder="1" applyAlignment="1">
      <alignment horizontal="center" vertical="center"/>
    </xf>
    <xf numFmtId="3" fontId="11" fillId="0" borderId="3" xfId="0" applyNumberFormat="1" applyFont="1" applyBorder="1" applyAlignment="1">
      <alignment horizontal="center" vertical="center"/>
    </xf>
    <xf numFmtId="0" fontId="11" fillId="0" borderId="2" xfId="0" applyFont="1" applyBorder="1" applyAlignment="1">
      <alignment horizontal="center" vertical="center"/>
    </xf>
    <xf numFmtId="0" fontId="29" fillId="0" borderId="18" xfId="32" applyFont="1" applyBorder="1" applyAlignment="1">
      <alignment horizontal="left" vertical="center" wrapText="1"/>
    </xf>
    <xf numFmtId="0" fontId="29" fillId="0" borderId="19" xfId="32" applyFont="1" applyBorder="1" applyAlignment="1">
      <alignment horizontal="left" vertical="center" wrapText="1"/>
    </xf>
    <xf numFmtId="0" fontId="29" fillId="0" borderId="0" xfId="32" applyFont="1" applyBorder="1" applyAlignment="1">
      <alignment horizontal="center" vertical="center" wrapText="1"/>
    </xf>
    <xf numFmtId="165" fontId="29" fillId="0" borderId="0" xfId="1" applyNumberFormat="1" applyFont="1" applyBorder="1" applyAlignment="1">
      <alignment horizontal="center" vertical="center"/>
    </xf>
    <xf numFmtId="165" fontId="8" fillId="0" borderId="3" xfId="0" applyNumberFormat="1" applyFont="1" applyBorder="1" applyAlignment="1">
      <alignment horizontal="center" vertical="center"/>
    </xf>
    <xf numFmtId="165" fontId="8" fillId="0" borderId="0" xfId="0" applyNumberFormat="1" applyFont="1" applyBorder="1" applyAlignment="1">
      <alignment horizontal="center" vertical="center"/>
    </xf>
    <xf numFmtId="3"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165" fontId="29" fillId="0" borderId="3" xfId="0" applyNumberFormat="1" applyFont="1" applyFill="1" applyBorder="1" applyAlignment="1">
      <alignment horizontal="center" vertical="center"/>
    </xf>
    <xf numFmtId="3" fontId="11" fillId="0" borderId="3" xfId="6" applyNumberFormat="1" applyFont="1" applyBorder="1" applyAlignment="1">
      <alignment horizontal="center" vertical="center"/>
    </xf>
    <xf numFmtId="3" fontId="11" fillId="0" borderId="2" xfId="6" applyNumberFormat="1" applyFont="1" applyBorder="1" applyAlignment="1">
      <alignment horizontal="center" vertical="center"/>
    </xf>
    <xf numFmtId="3" fontId="11" fillId="0" borderId="0" xfId="6" applyNumberFormat="1" applyFont="1" applyBorder="1" applyAlignment="1">
      <alignment horizontal="center" vertical="center"/>
    </xf>
    <xf numFmtId="0" fontId="6" fillId="0" borderId="0" xfId="32" applyFont="1" applyBorder="1" applyAlignment="1">
      <alignment horizontal="center" vertical="center"/>
    </xf>
    <xf numFmtId="165" fontId="8" fillId="0" borderId="3"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0" fontId="29" fillId="0" borderId="0" xfId="32" applyFont="1" applyBorder="1" applyAlignment="1">
      <alignment horizontal="left" vertical="top" wrapText="1"/>
    </xf>
    <xf numFmtId="0" fontId="14" fillId="0" borderId="9" xfId="5" applyFont="1" applyFill="1" applyBorder="1" applyAlignment="1">
      <alignment horizontal="center"/>
    </xf>
    <xf numFmtId="2" fontId="29" fillId="0" borderId="3" xfId="0" applyNumberFormat="1" applyFont="1" applyFill="1" applyBorder="1" applyAlignment="1">
      <alignment horizontal="center" vertical="center"/>
    </xf>
    <xf numFmtId="2" fontId="29" fillId="0" borderId="2" xfId="0" applyNumberFormat="1" applyFont="1" applyFill="1" applyBorder="1" applyAlignment="1">
      <alignment horizontal="center" vertical="center"/>
    </xf>
    <xf numFmtId="0" fontId="7" fillId="0" borderId="5" xfId="0" applyFont="1" applyBorder="1" applyAlignment="1">
      <alignment horizontal="center" wrapText="1"/>
    </xf>
    <xf numFmtId="0" fontId="7" fillId="5" borderId="5" xfId="0" applyFont="1" applyFill="1" applyBorder="1" applyAlignment="1">
      <alignment horizontal="center" wrapText="1"/>
    </xf>
    <xf numFmtId="0" fontId="7" fillId="0" borderId="5" xfId="0" applyFont="1" applyFill="1" applyBorder="1" applyAlignment="1">
      <alignment horizontal="center" wrapText="1"/>
    </xf>
    <xf numFmtId="0" fontId="14" fillId="6" borderId="1" xfId="0" applyFont="1" applyFill="1" applyBorder="1" applyAlignment="1">
      <alignment horizontal="center" wrapText="1"/>
    </xf>
    <xf numFmtId="0" fontId="14" fillId="2" borderId="1" xfId="0" applyFont="1" applyFill="1" applyBorder="1" applyAlignment="1">
      <alignment horizontal="center" wrapText="1"/>
    </xf>
    <xf numFmtId="0" fontId="14" fillId="0" borderId="1" xfId="0" applyFont="1" applyFill="1" applyBorder="1" applyAlignment="1">
      <alignment horizontal="center" wrapText="1"/>
    </xf>
    <xf numFmtId="0" fontId="7" fillId="0" borderId="0" xfId="0" applyFont="1" applyBorder="1" applyAlignment="1">
      <alignment horizontal="center" wrapText="1"/>
    </xf>
    <xf numFmtId="0" fontId="7" fillId="0" borderId="0" xfId="0" applyFont="1" applyFill="1" applyBorder="1" applyAlignment="1">
      <alignment horizontal="center" wrapText="1"/>
    </xf>
    <xf numFmtId="0" fontId="27" fillId="0" borderId="1" xfId="0" applyFont="1" applyFill="1" applyBorder="1" applyAlignment="1">
      <alignment horizontal="center" wrapText="1"/>
    </xf>
    <xf numFmtId="0" fontId="27" fillId="2" borderId="1" xfId="0" applyFont="1" applyFill="1" applyBorder="1" applyAlignment="1">
      <alignment horizontal="center" wrapText="1"/>
    </xf>
    <xf numFmtId="0" fontId="27" fillId="2" borderId="9" xfId="0" applyFont="1" applyFill="1" applyBorder="1" applyAlignment="1">
      <alignment horizontal="center" wrapText="1"/>
    </xf>
    <xf numFmtId="0" fontId="27" fillId="2" borderId="10" xfId="0" applyFont="1" applyFill="1" applyBorder="1" applyAlignment="1">
      <alignment horizontal="center" wrapText="1"/>
    </xf>
    <xf numFmtId="0" fontId="27" fillId="2" borderId="11" xfId="0" applyFont="1" applyFill="1" applyBorder="1" applyAlignment="1">
      <alignment horizontal="center" wrapText="1"/>
    </xf>
    <xf numFmtId="0" fontId="8" fillId="0" borderId="5" xfId="0" applyFont="1" applyBorder="1" applyAlignment="1">
      <alignment horizontal="center" wrapText="1"/>
    </xf>
    <xf numFmtId="0" fontId="8" fillId="0" borderId="5" xfId="0" applyFont="1" applyFill="1" applyBorder="1" applyAlignment="1">
      <alignment horizontal="center" wrapText="1"/>
    </xf>
    <xf numFmtId="0" fontId="8" fillId="0" borderId="0" xfId="0" applyFont="1" applyFill="1" applyBorder="1" applyAlignment="1">
      <alignment horizontal="center" wrapText="1"/>
    </xf>
    <xf numFmtId="0" fontId="8" fillId="5" borderId="5" xfId="0" applyFont="1" applyFill="1" applyBorder="1" applyAlignment="1">
      <alignment horizontal="center" wrapText="1"/>
    </xf>
    <xf numFmtId="0" fontId="8" fillId="0" borderId="5" xfId="0" applyFont="1" applyBorder="1" applyAlignment="1">
      <alignment horizontal="center"/>
    </xf>
    <xf numFmtId="0" fontId="8" fillId="0" borderId="0" xfId="0" applyFont="1" applyAlignment="1">
      <alignment horizontal="center"/>
    </xf>
    <xf numFmtId="0" fontId="12" fillId="0" borderId="1" xfId="0" applyFont="1" applyFill="1" applyBorder="1" applyAlignment="1">
      <alignment horizontal="center" wrapText="1"/>
    </xf>
    <xf numFmtId="0" fontId="12" fillId="0" borderId="0" xfId="0" applyFont="1" applyFill="1" applyBorder="1" applyAlignment="1">
      <alignment horizontal="center" wrapText="1"/>
    </xf>
    <xf numFmtId="0" fontId="8" fillId="0" borderId="0" xfId="0" applyFont="1" applyBorder="1" applyAlignment="1">
      <alignment horizontal="center" wrapText="1"/>
    </xf>
    <xf numFmtId="0" fontId="8" fillId="6" borderId="5" xfId="0" applyFont="1" applyFill="1" applyBorder="1" applyAlignment="1">
      <alignment horizontal="center" wrapText="1"/>
    </xf>
    <xf numFmtId="0" fontId="8" fillId="0" borderId="6" xfId="0" applyFont="1" applyBorder="1" applyAlignment="1">
      <alignment horizontal="center" wrapText="1"/>
    </xf>
    <xf numFmtId="0" fontId="9" fillId="0" borderId="0" xfId="0" applyFont="1" applyBorder="1" applyAlignment="1">
      <alignment horizontal="left" vertical="center" wrapText="1"/>
    </xf>
    <xf numFmtId="0" fontId="1" fillId="0" borderId="14"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14" fillId="0" borderId="1" xfId="3" applyFont="1" applyFill="1" applyBorder="1" applyAlignment="1">
      <alignment horizontal="center"/>
    </xf>
    <xf numFmtId="0" fontId="14" fillId="5" borderId="1" xfId="3" applyFont="1" applyFill="1" applyBorder="1" applyAlignment="1">
      <alignment horizontal="center"/>
    </xf>
    <xf numFmtId="0" fontId="7" fillId="0" borderId="1" xfId="0" applyFont="1" applyBorder="1" applyAlignment="1">
      <alignment horizontal="center"/>
    </xf>
    <xf numFmtId="0" fontId="7" fillId="5" borderId="1" xfId="0" applyFont="1" applyFill="1" applyBorder="1" applyAlignment="1">
      <alignment horizontal="center"/>
    </xf>
    <xf numFmtId="0" fontId="8" fillId="5" borderId="1" xfId="0" applyFont="1" applyFill="1" applyBorder="1" applyAlignment="1">
      <alignment horizontal="center" wrapText="1"/>
    </xf>
    <xf numFmtId="0" fontId="8" fillId="0" borderId="1" xfId="0" applyFont="1" applyFill="1" applyBorder="1" applyAlignment="1">
      <alignment horizontal="center" wrapText="1"/>
    </xf>
    <xf numFmtId="0" fontId="12" fillId="0" borderId="1" xfId="3" applyFont="1" applyFill="1" applyBorder="1" applyAlignment="1">
      <alignment horizontal="center"/>
    </xf>
    <xf numFmtId="0" fontId="8" fillId="0" borderId="1" xfId="0" applyFont="1" applyBorder="1" applyAlignment="1">
      <alignment horizontal="center"/>
    </xf>
    <xf numFmtId="0" fontId="7" fillId="0" borderId="2" xfId="0" applyFont="1" applyBorder="1" applyAlignment="1">
      <alignment horizontal="center"/>
    </xf>
    <xf numFmtId="0" fontId="14" fillId="0" borderId="0" xfId="3" applyFont="1" applyFill="1" applyBorder="1" applyAlignment="1">
      <alignment horizontal="center"/>
    </xf>
    <xf numFmtId="0" fontId="0" fillId="0" borderId="0" xfId="0" applyAlignment="1">
      <alignment horizontal="left" wrapText="1"/>
    </xf>
  </cellXfs>
  <cellStyles count="34">
    <cellStyle name="Comma" xfId="6" builtinId="3"/>
    <cellStyle name="Comma 2" xfId="26"/>
    <cellStyle name="Hyperlink" xfId="2" builtinId="8"/>
    <cellStyle name="Normal" xfId="0" builtinId="0"/>
    <cellStyle name="Normal 2" xfId="10"/>
    <cellStyle name="Normal 2 2" xfId="12"/>
    <cellStyle name="Normal 3" xfId="5"/>
    <cellStyle name="Normal 3 2 2" xfId="30"/>
    <cellStyle name="Normal 5" xfId="3"/>
    <cellStyle name="Normal 6" xfId="4"/>
    <cellStyle name="Normal_Annual" xfId="21"/>
    <cellStyle name="Normal_Annual_1" xfId="19"/>
    <cellStyle name="Normal_Area-level variables" xfId="17"/>
    <cellStyle name="Normal_Area-level variables_1" xfId="20"/>
    <cellStyle name="Normal_Area-level variables_2" xfId="18"/>
    <cellStyle name="Normal_Child figures" xfId="25"/>
    <cellStyle name="Normal_Demographics" xfId="22"/>
    <cellStyle name="Normal_Dig TV connection" xfId="24"/>
    <cellStyle name="Normal_Free Time_1" xfId="11"/>
    <cellStyle name="Normal_Heritage" xfId="32"/>
    <cellStyle name="Normal_Heritage_1" xfId="33"/>
    <cellStyle name="Normal_Media" xfId="9"/>
    <cellStyle name="Normal_Overview" xfId="14"/>
    <cellStyle name="Normal_Overview_1" xfId="15"/>
    <cellStyle name="Normal_Sheet1" xfId="23"/>
    <cellStyle name="Normal_Sheet1_1" xfId="28"/>
    <cellStyle name="Normal_Sheet1_3" xfId="31"/>
    <cellStyle name="Normal_Sheet2" xfId="27"/>
    <cellStyle name="Normal_Sheet4" xfId="16"/>
    <cellStyle name="Normal_Sheet5" xfId="7"/>
    <cellStyle name="Normal_Sheet6" xfId="13"/>
    <cellStyle name="Normal_SPSS Tables" xfId="29"/>
    <cellStyle name="Normal_Table 2_1" xfId="8"/>
    <cellStyle name="Percent" xfId="1" builtinId="5"/>
  </cellStyles>
  <dxfs count="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E2EFDA"/>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99060</xdr:colOff>
      <xdr:row>0</xdr:row>
      <xdr:rowOff>68580</xdr:rowOff>
    </xdr:from>
    <xdr:ext cx="10371664" cy="1630680"/>
    <xdr:sp macro="" textlink="">
      <xdr:nvSpPr>
        <xdr:cNvPr id="2" name="TextBox 1"/>
        <xdr:cNvSpPr txBox="1"/>
      </xdr:nvSpPr>
      <xdr:spPr>
        <a:xfrm>
          <a:off x="99060" y="68580"/>
          <a:ext cx="10371664" cy="1630680"/>
        </a:xfrm>
        <a:prstGeom prst="rect">
          <a:avLst/>
        </a:prstGeom>
        <a:solidFill>
          <a:srgbClr val="FFFFFF"/>
        </a:solidFill>
        <a:ln w="9528">
          <a:solidFill>
            <a:srgbClr val="BCBCBC"/>
          </a:solidFill>
          <a:prstDash val="solid"/>
        </a:ln>
      </xdr:spPr>
      <xdr:txBody>
        <a:bodyPr vert="horz" wrap="square" lIns="91440" tIns="45720" rIns="91440" bIns="45720" anchor="t" anchorCtr="0" compatLnSpc="0">
          <a:noAutofit/>
        </a:bodyPr>
        <a:lstStyle/>
        <a:p>
          <a:pPr marL="0" marR="0" lvl="0" indent="0" algn="ctr" defTabSz="914400" rtl="0" fontAlgn="auto" hangingPunct="1">
            <a:lnSpc>
              <a:spcPts val="1600"/>
            </a:lnSpc>
            <a:spcBef>
              <a:spcPts val="0"/>
            </a:spcBef>
            <a:spcAft>
              <a:spcPts val="0"/>
            </a:spcAft>
            <a:buNone/>
            <a:tabLst/>
            <a:defRPr sz="1800" b="0" i="0" u="none" strike="noStrike" kern="0" cap="none" spc="0" baseline="0">
              <a:solidFill>
                <a:srgbClr val="000000"/>
              </a:solidFill>
              <a:uFillTx/>
            </a:defRPr>
          </a:pPr>
          <a:endParaRPr lang="en-GB" sz="1400" b="0" i="0" u="none" strike="noStrike" kern="0" cap="none" spc="0" baseline="0">
            <a:solidFill>
              <a:srgbClr val="000000"/>
            </a:solidFill>
            <a:uFillTx/>
            <a:latin typeface="Calibri"/>
            <a:ea typeface=""/>
            <a:cs typeface=""/>
          </a:endParaRPr>
        </a:p>
        <a:p>
          <a:pPr marL="0" marR="0" lvl="0" indent="0" algn="ctr" defTabSz="914400" rtl="0" fontAlgn="auto" hangingPunct="1">
            <a:lnSpc>
              <a:spcPts val="16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ea typeface=""/>
              <a:cs typeface=""/>
            </a:rPr>
            <a:t>This document forms part of  the Taking Part "Focus On..." Annual Report</a:t>
          </a:r>
        </a:p>
        <a:p>
          <a:pPr marL="0" marR="0" lvl="0" indent="0" algn="ctr" defTabSz="914400" rtl="0" fontAlgn="auto" hangingPunct="1">
            <a:lnSpc>
              <a:spcPts val="16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ea typeface=""/>
              <a:cs typeface=""/>
            </a:rPr>
            <a:t>Published 12 November 2015 by Department for Culture, Media and Sport</a:t>
          </a:r>
        </a:p>
        <a:p>
          <a:pPr marL="0" marR="0" lvl="0" indent="0" algn="ctr" defTabSz="914400" rtl="0" fontAlgn="auto" hangingPunct="1">
            <a:lnSpc>
              <a:spcPts val="1600"/>
            </a:lnSpc>
            <a:spcBef>
              <a:spcPts val="0"/>
            </a:spcBef>
            <a:spcAft>
              <a:spcPts val="0"/>
            </a:spcAft>
            <a:buNone/>
            <a:tabLst/>
            <a:defRPr sz="1800" b="0" i="0" u="none" strike="noStrike" kern="0" cap="none" spc="0" baseline="0">
              <a:solidFill>
                <a:srgbClr val="000000"/>
              </a:solidFill>
              <a:uFillTx/>
            </a:defRPr>
          </a:pPr>
          <a:endParaRPr lang="en-GB" sz="1400" b="0" i="0" u="none" strike="noStrike" kern="0" cap="none" spc="0" baseline="0">
            <a:solidFill>
              <a:srgbClr val="FF0000"/>
            </a:solidFill>
            <a:uFillTx/>
            <a:latin typeface="Calibri"/>
            <a:ea typeface=""/>
            <a:cs typeface=""/>
          </a:endParaRPr>
        </a:p>
        <a:p>
          <a:pPr marL="0" marR="0" lvl="0" indent="0" algn="ctr" defTabSz="914400" rtl="0" fontAlgn="auto" hangingPunct="1">
            <a:lnSpc>
              <a:spcPts val="16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ea typeface=""/>
              <a:cs typeface=""/>
            </a:rPr>
            <a:t>Email:  takingpart@culture.gov.uk</a:t>
          </a:r>
        </a:p>
        <a:p>
          <a:pPr marL="0" marR="0" lvl="0" indent="0" algn="ctr" defTabSz="914400" rtl="0" fontAlgn="auto" hangingPunct="1">
            <a:lnSpc>
              <a:spcPts val="16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ea typeface=""/>
              <a:cs typeface=""/>
            </a:rPr>
            <a:t>Tel:  020 7211 6355</a:t>
          </a:r>
        </a:p>
        <a:p>
          <a:pPr marL="0" marR="0" lvl="0" indent="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a typeface=""/>
            <a:cs typeface=""/>
          </a:endParaRPr>
        </a:p>
        <a:p>
          <a:pPr marL="0" marR="0" lvl="0" indent="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a typeface=""/>
            <a:cs typeface=""/>
          </a:endParaRPr>
        </a:p>
        <a:p>
          <a:pPr marL="0" marR="0" lvl="0" indent="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a typeface=""/>
            <a:cs typeface=""/>
          </a:endParaRPr>
        </a:p>
      </xdr:txBody>
    </xdr:sp>
    <xdr:clientData/>
  </xdr:oneCellAnchor>
  <xdr:twoCellAnchor editAs="oneCell">
    <xdr:from>
      <xdr:col>14</xdr:col>
      <xdr:colOff>563880</xdr:colOff>
      <xdr:row>1</xdr:row>
      <xdr:rowOff>76200</xdr:rowOff>
    </xdr:from>
    <xdr:to>
      <xdr:col>16</xdr:col>
      <xdr:colOff>424815</xdr:colOff>
      <xdr:row>7</xdr:row>
      <xdr:rowOff>59055</xdr:rowOff>
    </xdr:to>
    <xdr:pic>
      <xdr:nvPicPr>
        <xdr:cNvPr id="3" name="Picture 2" descr="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98280" y="259080"/>
          <a:ext cx="1080135" cy="10801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xdr:colOff>
      <xdr:row>85</xdr:row>
      <xdr:rowOff>38100</xdr:rowOff>
    </xdr:from>
    <xdr:to>
      <xdr:col>1</xdr:col>
      <xdr:colOff>175260</xdr:colOff>
      <xdr:row>88</xdr:row>
      <xdr:rowOff>114300</xdr:rowOff>
    </xdr:to>
    <xdr:sp macro="" textlink="">
      <xdr:nvSpPr>
        <xdr:cNvPr id="2" name="Right Brace 1"/>
        <xdr:cNvSpPr/>
      </xdr:nvSpPr>
      <xdr:spPr>
        <a:xfrm>
          <a:off x="3093720" y="12992100"/>
          <a:ext cx="106680" cy="647700"/>
        </a:xfrm>
        <a:prstGeom prst="rightBrace">
          <a:avLst/>
        </a:prstGeom>
        <a:ln>
          <a:solidFill>
            <a:schemeClr val="accent3">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Q31"/>
  <sheetViews>
    <sheetView tabSelected="1" workbookViewId="0"/>
  </sheetViews>
  <sheetFormatPr defaultRowHeight="14.5"/>
  <sheetData>
    <row r="12" spans="1:2">
      <c r="A12" s="1" t="s">
        <v>0</v>
      </c>
    </row>
    <row r="14" spans="1:2">
      <c r="A14" s="3" t="s">
        <v>1</v>
      </c>
    </row>
    <row r="15" spans="1:2">
      <c r="A15" t="s">
        <v>328</v>
      </c>
    </row>
    <row r="16" spans="1:2">
      <c r="A16" s="2"/>
      <c r="B16" s="2" t="s">
        <v>329</v>
      </c>
    </row>
    <row r="17" spans="1:17">
      <c r="A17" s="2"/>
      <c r="B17" s="2" t="s">
        <v>759</v>
      </c>
    </row>
    <row r="18" spans="1:17">
      <c r="A18" s="2" t="s">
        <v>2</v>
      </c>
    </row>
    <row r="19" spans="1:17">
      <c r="A19" s="2" t="s">
        <v>3</v>
      </c>
    </row>
    <row r="20" spans="1:17">
      <c r="A20" s="2" t="s">
        <v>7</v>
      </c>
    </row>
    <row r="21" spans="1:17">
      <c r="A21" s="2" t="s">
        <v>4</v>
      </c>
    </row>
    <row r="22" spans="1:17">
      <c r="A22" t="s">
        <v>5</v>
      </c>
    </row>
    <row r="23" spans="1:17">
      <c r="A23" s="2"/>
      <c r="B23" s="2" t="s">
        <v>760</v>
      </c>
    </row>
    <row r="24" spans="1:17">
      <c r="A24" s="2"/>
      <c r="B24" s="2" t="s">
        <v>761</v>
      </c>
    </row>
    <row r="25" spans="1:17">
      <c r="A25" s="2" t="s">
        <v>6</v>
      </c>
    </row>
    <row r="26" spans="1:17">
      <c r="A26" s="2" t="s">
        <v>8</v>
      </c>
    </row>
    <row r="27" spans="1:17">
      <c r="A27" s="2" t="s">
        <v>10</v>
      </c>
    </row>
    <row r="28" spans="1:17">
      <c r="A28" s="2" t="s">
        <v>9</v>
      </c>
    </row>
    <row r="30" spans="1:17">
      <c r="A30" s="1" t="s">
        <v>839</v>
      </c>
    </row>
    <row r="31" spans="1:17" ht="59" customHeight="1">
      <c r="A31" s="869" t="s">
        <v>840</v>
      </c>
      <c r="B31" s="869"/>
      <c r="C31" s="869"/>
      <c r="D31" s="869"/>
      <c r="E31" s="869"/>
      <c r="F31" s="869"/>
      <c r="G31" s="869"/>
      <c r="H31" s="869"/>
      <c r="I31" s="869"/>
      <c r="J31" s="869"/>
      <c r="K31" s="869"/>
      <c r="L31" s="869"/>
      <c r="M31" s="869"/>
      <c r="N31" s="869"/>
      <c r="O31" s="869"/>
      <c r="P31" s="869"/>
      <c r="Q31" s="869"/>
    </row>
  </sheetData>
  <mergeCells count="1">
    <mergeCell ref="A31:Q31"/>
  </mergeCells>
  <hyperlinks>
    <hyperlink ref="A18" location="Heritage!A1" display="Focus on… Heritage"/>
    <hyperlink ref="A19" location="Sport!A1" display="Focus on… Sport"/>
    <hyperlink ref="A20" location="'Free Time'!A1" display="Focus on… Free Time Activities"/>
    <hyperlink ref="A21" location="Society!A1" display="Focus on… Society"/>
    <hyperlink ref="A25" location="'Barriers, Disability'!A1" display="Focus on… Barriers to Participation, Disability"/>
    <hyperlink ref="A26" location="'Digital Engagement'!A1" display="Focus on… Digital Engagement"/>
    <hyperlink ref="A27" location="'Newspaper readership'!A1" display="Focus on… Newspaper Readership"/>
    <hyperlink ref="A28" location="'FWW centenary'!A1" display="Focus on… First World War Centenary"/>
    <hyperlink ref="B16" location="'Arts 1 - Overview'!A1" display="Arts 1 - Overview"/>
    <hyperlink ref="B17" location="'Arts 2 - Art Forms'!A1" display="Arts 1 - Art Forms"/>
    <hyperlink ref="B23" location="'Wellbeing 1 - Wellbeing Scores'!A1" display="Wellbeing 1 - Wellbeing Scores"/>
    <hyperlink ref="B24" location="'Wellbeing 2 - Regression'!A1" display="Wellbeing 2 - Regression"/>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zoomScaleNormal="100" workbookViewId="0"/>
  </sheetViews>
  <sheetFormatPr defaultColWidth="8.81640625" defaultRowHeight="13"/>
  <cols>
    <col min="1" max="1" width="42.1796875" style="5" customWidth="1"/>
    <col min="2" max="3" width="8.81640625" style="5"/>
    <col min="4" max="4" width="10.1796875" style="5" customWidth="1"/>
    <col min="5" max="5" width="8.81640625" style="5"/>
    <col min="6" max="7" width="10.81640625" style="5" bestFit="1" customWidth="1"/>
    <col min="8" max="16384" width="8.81640625" style="5"/>
  </cols>
  <sheetData>
    <row r="1" spans="1:9" s="43" customFormat="1" ht="15.5">
      <c r="A1" s="15" t="s">
        <v>55</v>
      </c>
    </row>
    <row r="3" spans="1:9">
      <c r="A3" s="4" t="s">
        <v>11</v>
      </c>
      <c r="B3" s="6"/>
      <c r="C3" s="4"/>
      <c r="D3" s="4"/>
      <c r="E3" s="4"/>
      <c r="F3" s="4"/>
      <c r="G3" s="4"/>
      <c r="H3" s="4"/>
    </row>
    <row r="5" spans="1:9">
      <c r="A5" s="25" t="s">
        <v>12</v>
      </c>
      <c r="B5" s="859" t="s">
        <v>13</v>
      </c>
      <c r="C5" s="859"/>
      <c r="D5" s="859"/>
      <c r="E5" s="860" t="s">
        <v>52</v>
      </c>
      <c r="F5" s="860"/>
      <c r="G5" s="860"/>
    </row>
    <row r="6" spans="1:9" ht="13.5" customHeight="1">
      <c r="A6" s="26"/>
      <c r="B6" s="27" t="s">
        <v>14</v>
      </c>
      <c r="C6" s="28" t="s">
        <v>473</v>
      </c>
      <c r="D6" s="28" t="s">
        <v>53</v>
      </c>
      <c r="E6" s="501" t="s">
        <v>14</v>
      </c>
      <c r="F6" s="502" t="s">
        <v>473</v>
      </c>
      <c r="G6" s="503" t="s">
        <v>53</v>
      </c>
    </row>
    <row r="7" spans="1:9">
      <c r="A7" s="29"/>
      <c r="B7" s="30"/>
      <c r="C7" s="30"/>
      <c r="D7" s="30"/>
      <c r="E7" s="504"/>
      <c r="F7" s="504"/>
      <c r="G7" s="431"/>
    </row>
    <row r="8" spans="1:9">
      <c r="A8" s="5" t="s">
        <v>15</v>
      </c>
      <c r="B8" s="16">
        <v>0.13401118863369499</v>
      </c>
      <c r="C8" s="17">
        <v>8.9478975995975985E-2</v>
      </c>
      <c r="D8" s="18">
        <v>10355</v>
      </c>
      <c r="E8" s="491">
        <v>0.12448503495576257</v>
      </c>
      <c r="F8" s="505">
        <v>9.8987555889409329E-2</v>
      </c>
      <c r="G8" s="506">
        <v>9812</v>
      </c>
      <c r="I8" s="11"/>
    </row>
    <row r="9" spans="1:9">
      <c r="A9" s="5" t="s">
        <v>16</v>
      </c>
      <c r="B9" s="16">
        <v>31.366085032629599</v>
      </c>
      <c r="C9" s="17">
        <v>1.1348571975123694</v>
      </c>
      <c r="D9" s="18">
        <v>10355</v>
      </c>
      <c r="E9" s="491">
        <v>30.488432912829076</v>
      </c>
      <c r="F9" s="505">
        <v>1.2923751643412924</v>
      </c>
      <c r="G9" s="506">
        <v>9812</v>
      </c>
      <c r="I9" s="11"/>
    </row>
    <row r="10" spans="1:9">
      <c r="A10" s="7" t="s">
        <v>17</v>
      </c>
      <c r="B10" s="19">
        <v>68.499903778736709</v>
      </c>
      <c r="C10" s="12">
        <v>1.1361681050014738</v>
      </c>
      <c r="D10" s="20">
        <v>10355</v>
      </c>
      <c r="E10" s="507">
        <v>69.387082052215149</v>
      </c>
      <c r="F10" s="508">
        <v>1.2938507697143109</v>
      </c>
      <c r="G10" s="509">
        <v>9812</v>
      </c>
      <c r="I10" s="11"/>
    </row>
    <row r="12" spans="1:9">
      <c r="A12" s="4" t="s">
        <v>18</v>
      </c>
      <c r="B12" s="4"/>
      <c r="C12" s="4"/>
      <c r="D12" s="4"/>
      <c r="E12" s="4"/>
      <c r="F12" s="4"/>
      <c r="G12" s="4"/>
      <c r="H12" s="4"/>
    </row>
    <row r="14" spans="1:9">
      <c r="A14" s="25" t="s">
        <v>12</v>
      </c>
      <c r="B14" s="859" t="s">
        <v>13</v>
      </c>
      <c r="C14" s="859"/>
      <c r="D14" s="859"/>
      <c r="E14" s="860" t="s">
        <v>52</v>
      </c>
      <c r="F14" s="860"/>
      <c r="G14" s="860"/>
    </row>
    <row r="15" spans="1:9" ht="14" customHeight="1">
      <c r="A15" s="26"/>
      <c r="B15" s="27" t="s">
        <v>14</v>
      </c>
      <c r="C15" s="28" t="s">
        <v>473</v>
      </c>
      <c r="D15" s="28" t="s">
        <v>53</v>
      </c>
      <c r="E15" s="501" t="s">
        <v>14</v>
      </c>
      <c r="F15" s="502" t="s">
        <v>473</v>
      </c>
      <c r="G15" s="503" t="s">
        <v>53</v>
      </c>
    </row>
    <row r="16" spans="1:9">
      <c r="A16" s="29"/>
      <c r="B16" s="30"/>
      <c r="C16" s="30"/>
      <c r="E16" s="504"/>
      <c r="F16" s="504"/>
      <c r="G16" s="431"/>
    </row>
    <row r="17" spans="1:8">
      <c r="A17" s="5" t="s">
        <v>15</v>
      </c>
      <c r="B17" s="16">
        <v>2.2163572064958698E-2</v>
      </c>
      <c r="C17" s="17">
        <v>3.6409391241360702E-2</v>
      </c>
      <c r="D17" s="18">
        <v>10355</v>
      </c>
      <c r="E17" s="491">
        <v>3.4764330490657865E-2</v>
      </c>
      <c r="F17" s="505">
        <v>5.2323337671395229E-2</v>
      </c>
      <c r="G17" s="479">
        <v>9816</v>
      </c>
    </row>
    <row r="18" spans="1:8">
      <c r="A18" s="5" t="s">
        <v>19</v>
      </c>
      <c r="B18" s="16">
        <v>10.7832997995607</v>
      </c>
      <c r="C18" s="17">
        <v>0.75864847728559326</v>
      </c>
      <c r="D18" s="18">
        <v>10355</v>
      </c>
      <c r="E18" s="491">
        <v>10.146880814859729</v>
      </c>
      <c r="F18" s="505">
        <v>0.84749445632629072</v>
      </c>
      <c r="G18" s="479">
        <v>9816</v>
      </c>
    </row>
    <row r="19" spans="1:8">
      <c r="A19" s="5" t="s">
        <v>20</v>
      </c>
      <c r="B19" s="16">
        <v>12.3652536962115</v>
      </c>
      <c r="C19" s="17">
        <v>0.80515844963028727</v>
      </c>
      <c r="D19" s="18">
        <v>10355</v>
      </c>
      <c r="E19" s="491">
        <v>12.033267061829141</v>
      </c>
      <c r="F19" s="505">
        <v>0.91317710946889807</v>
      </c>
      <c r="G19" s="479">
        <v>9816</v>
      </c>
    </row>
    <row r="20" spans="1:8">
      <c r="A20" s="7" t="s">
        <v>21</v>
      </c>
      <c r="B20" s="19">
        <v>8.1740363051784293</v>
      </c>
      <c r="C20" s="12">
        <v>0.67010475719207108</v>
      </c>
      <c r="D20" s="20">
        <v>10355</v>
      </c>
      <c r="E20" s="507">
        <v>8.2567494716389227</v>
      </c>
      <c r="F20" s="508">
        <v>0.77249490351769934</v>
      </c>
      <c r="G20" s="493">
        <v>9816</v>
      </c>
    </row>
    <row r="21" spans="1:8">
      <c r="B21" s="8"/>
      <c r="C21" s="9"/>
    </row>
    <row r="22" spans="1:8">
      <c r="A22" s="4" t="s">
        <v>22</v>
      </c>
      <c r="B22" s="6"/>
      <c r="C22" s="4"/>
      <c r="D22" s="4"/>
      <c r="E22" s="4"/>
      <c r="G22" s="4"/>
      <c r="H22" s="4"/>
    </row>
    <row r="23" spans="1:8">
      <c r="B23" s="10"/>
      <c r="F23" s="4"/>
    </row>
    <row r="24" spans="1:8" ht="38.5" customHeight="1">
      <c r="A24" s="25" t="s">
        <v>54</v>
      </c>
      <c r="B24" s="859" t="s">
        <v>13</v>
      </c>
      <c r="C24" s="859"/>
      <c r="D24" s="859"/>
      <c r="E24" s="860" t="s">
        <v>52</v>
      </c>
      <c r="F24" s="860"/>
      <c r="G24" s="860"/>
    </row>
    <row r="25" spans="1:8" ht="17.5" customHeight="1">
      <c r="A25" s="26"/>
      <c r="B25" s="27" t="s">
        <v>14</v>
      </c>
      <c r="C25" s="28" t="s">
        <v>473</v>
      </c>
      <c r="D25" s="28" t="s">
        <v>53</v>
      </c>
      <c r="E25" s="501" t="s">
        <v>14</v>
      </c>
      <c r="F25" s="502" t="s">
        <v>473</v>
      </c>
      <c r="G25" s="503" t="s">
        <v>53</v>
      </c>
    </row>
    <row r="26" spans="1:8">
      <c r="A26" s="29"/>
      <c r="B26" s="30"/>
      <c r="C26" s="30"/>
      <c r="E26" s="504"/>
      <c r="F26" s="504"/>
      <c r="G26" s="431"/>
    </row>
    <row r="27" spans="1:8">
      <c r="A27" s="5" t="s">
        <v>15</v>
      </c>
      <c r="B27" s="16">
        <v>7.0709033187159001E-2</v>
      </c>
      <c r="C27" s="17">
        <v>0.1069939179689097</v>
      </c>
      <c r="D27" s="18">
        <v>3820</v>
      </c>
      <c r="E27" s="491">
        <v>0.11408741294480618</v>
      </c>
      <c r="F27" s="505">
        <v>0.1557648099030402</v>
      </c>
      <c r="G27" s="479">
        <v>3632</v>
      </c>
      <c r="H27" s="11"/>
    </row>
    <row r="28" spans="1:8">
      <c r="A28" s="5" t="s">
        <v>19</v>
      </c>
      <c r="B28" s="16">
        <v>34.402248029311203</v>
      </c>
      <c r="C28" s="17">
        <v>1.9121111239289448</v>
      </c>
      <c r="D28" s="18">
        <v>3820</v>
      </c>
      <c r="E28" s="491">
        <v>33.299401003500442</v>
      </c>
      <c r="F28" s="505">
        <v>2.1746102971863852</v>
      </c>
      <c r="G28" s="479">
        <v>3632</v>
      </c>
      <c r="H28" s="11"/>
    </row>
    <row r="29" spans="1:8">
      <c r="A29" s="5" t="s">
        <v>20</v>
      </c>
      <c r="B29" s="16">
        <v>39.449197602737001</v>
      </c>
      <c r="C29" s="17">
        <v>1.9672260961744854</v>
      </c>
      <c r="D29" s="18">
        <v>3820</v>
      </c>
      <c r="E29" s="491">
        <v>39.490025810419588</v>
      </c>
      <c r="F29" s="505">
        <v>2.2555660809433604</v>
      </c>
      <c r="G29" s="479">
        <v>3632</v>
      </c>
      <c r="H29" s="11"/>
    </row>
    <row r="30" spans="1:8">
      <c r="A30" s="7" t="s">
        <v>21</v>
      </c>
      <c r="B30" s="19">
        <v>26.077845334764699</v>
      </c>
      <c r="C30" s="12">
        <v>1.7672516658435669</v>
      </c>
      <c r="D30" s="20">
        <v>3820</v>
      </c>
      <c r="E30" s="507">
        <v>27.096485773135171</v>
      </c>
      <c r="F30" s="508">
        <v>2.0508272477412497</v>
      </c>
      <c r="G30" s="493">
        <v>3632</v>
      </c>
      <c r="H30" s="11"/>
    </row>
    <row r="32" spans="1:8">
      <c r="A32" s="31" t="s">
        <v>56</v>
      </c>
      <c r="B32" s="32"/>
    </row>
    <row r="33" spans="1:7">
      <c r="A33" s="31"/>
      <c r="B33" s="32"/>
    </row>
    <row r="34" spans="1:7">
      <c r="A34" s="25" t="s">
        <v>23</v>
      </c>
      <c r="B34" s="859" t="s">
        <v>13</v>
      </c>
      <c r="C34" s="859"/>
      <c r="D34" s="859"/>
      <c r="E34" s="860" t="s">
        <v>52</v>
      </c>
      <c r="F34" s="860"/>
      <c r="G34" s="860"/>
    </row>
    <row r="35" spans="1:7" ht="14" customHeight="1">
      <c r="A35" s="26"/>
      <c r="B35" s="27" t="s">
        <v>14</v>
      </c>
      <c r="C35" s="28" t="s">
        <v>473</v>
      </c>
      <c r="D35" s="28" t="s">
        <v>53</v>
      </c>
      <c r="E35" s="501" t="s">
        <v>14</v>
      </c>
      <c r="F35" s="502" t="s">
        <v>473</v>
      </c>
      <c r="G35" s="503" t="s">
        <v>53</v>
      </c>
    </row>
    <row r="36" spans="1:7">
      <c r="A36" s="31"/>
      <c r="B36" s="32"/>
      <c r="E36" s="510"/>
      <c r="F36" s="431"/>
      <c r="G36" s="431"/>
    </row>
    <row r="37" spans="1:7">
      <c r="A37" s="33" t="s">
        <v>24</v>
      </c>
      <c r="B37" s="56">
        <v>0.22300916343590901</v>
      </c>
      <c r="C37" s="11">
        <v>0.12421652137126085</v>
      </c>
      <c r="D37" s="18">
        <v>8930</v>
      </c>
      <c r="E37" s="491">
        <v>0.1987580980436871</v>
      </c>
      <c r="F37" s="505">
        <v>0.134708883552277</v>
      </c>
      <c r="G37" s="479">
        <v>8453</v>
      </c>
    </row>
    <row r="38" spans="1:7">
      <c r="A38" s="33" t="s">
        <v>25</v>
      </c>
      <c r="B38" s="56">
        <v>0.19157869204025899</v>
      </c>
      <c r="C38" s="11">
        <v>0.11514895544754625</v>
      </c>
      <c r="D38" s="18">
        <v>8930</v>
      </c>
      <c r="E38" s="491">
        <v>7.9699228785217208E-2</v>
      </c>
      <c r="F38" s="505">
        <v>8.5353193250044312E-2</v>
      </c>
      <c r="G38" s="479">
        <v>8453</v>
      </c>
    </row>
    <row r="39" spans="1:7">
      <c r="A39" s="33" t="s">
        <v>26</v>
      </c>
      <c r="B39" s="56">
        <v>0.42091855596821198</v>
      </c>
      <c r="C39" s="11">
        <v>0.17048489303185504</v>
      </c>
      <c r="D39" s="18">
        <v>8930</v>
      </c>
      <c r="E39" s="491">
        <v>0.33347057458660112</v>
      </c>
      <c r="F39" s="505">
        <v>0.17436899907135614</v>
      </c>
      <c r="G39" s="479">
        <v>8453</v>
      </c>
    </row>
    <row r="40" spans="1:7">
      <c r="A40" s="33" t="s">
        <v>27</v>
      </c>
      <c r="B40" s="56">
        <v>0.59100523098829405</v>
      </c>
      <c r="C40" s="11">
        <v>0.20184189323396787</v>
      </c>
      <c r="D40" s="18">
        <v>8930</v>
      </c>
      <c r="E40" s="491">
        <v>0.66118806414502862</v>
      </c>
      <c r="F40" s="505">
        <v>0.24512512673336323</v>
      </c>
      <c r="G40" s="479">
        <v>8453</v>
      </c>
    </row>
    <row r="41" spans="1:7">
      <c r="A41" s="33" t="s">
        <v>28</v>
      </c>
      <c r="B41" s="56">
        <v>1.5478567419773099</v>
      </c>
      <c r="C41" s="11">
        <v>0.32507290824532953</v>
      </c>
      <c r="D41" s="18">
        <v>8930</v>
      </c>
      <c r="E41" s="491">
        <v>1.110432759628915</v>
      </c>
      <c r="F41" s="505">
        <v>0.31694741854130776</v>
      </c>
      <c r="G41" s="479">
        <v>8453</v>
      </c>
    </row>
    <row r="42" spans="1:7">
      <c r="A42" s="33" t="s">
        <v>29</v>
      </c>
      <c r="B42" s="56">
        <v>5.4218604732231297</v>
      </c>
      <c r="C42" s="11">
        <v>0.59631036671287463</v>
      </c>
      <c r="D42" s="18">
        <v>8930</v>
      </c>
      <c r="E42" s="491">
        <v>4.3675285010936822</v>
      </c>
      <c r="F42" s="505">
        <v>0.61813937912250583</v>
      </c>
      <c r="G42" s="479">
        <v>8453</v>
      </c>
    </row>
    <row r="43" spans="1:7">
      <c r="A43" s="33" t="s">
        <v>30</v>
      </c>
      <c r="B43" s="56">
        <v>6.9096639405084499</v>
      </c>
      <c r="C43" s="11">
        <v>0.66785713394230539</v>
      </c>
      <c r="D43" s="18">
        <v>8930</v>
      </c>
      <c r="E43" s="491">
        <v>6.6612327087976873</v>
      </c>
      <c r="F43" s="505">
        <v>0.75417855877843554</v>
      </c>
      <c r="G43" s="479">
        <v>8453</v>
      </c>
    </row>
    <row r="44" spans="1:7">
      <c r="A44" s="33" t="s">
        <v>31</v>
      </c>
      <c r="B44" s="56">
        <v>19.404451601922098</v>
      </c>
      <c r="C44" s="11">
        <v>1.0413794940778267</v>
      </c>
      <c r="D44" s="18">
        <v>8930</v>
      </c>
      <c r="E44" s="491">
        <v>18.533119657306944</v>
      </c>
      <c r="F44" s="505">
        <v>1.1752510712159161</v>
      </c>
      <c r="G44" s="479">
        <v>8453</v>
      </c>
    </row>
    <row r="45" spans="1:7">
      <c r="A45" s="33" t="s">
        <v>32</v>
      </c>
      <c r="B45" s="56">
        <v>34.070432054674697</v>
      </c>
      <c r="C45" s="11">
        <v>1.248049305489161</v>
      </c>
      <c r="D45" s="18">
        <v>8930</v>
      </c>
      <c r="E45" s="491">
        <v>34.284486788882198</v>
      </c>
      <c r="F45" s="505">
        <v>1.4356501684186007</v>
      </c>
      <c r="G45" s="479">
        <v>8453</v>
      </c>
    </row>
    <row r="46" spans="1:7">
      <c r="A46" s="33" t="s">
        <v>33</v>
      </c>
      <c r="B46" s="56">
        <v>17.031763932249998</v>
      </c>
      <c r="C46" s="11">
        <v>0.98989367783859983</v>
      </c>
      <c r="D46" s="18">
        <v>8930</v>
      </c>
      <c r="E46" s="491">
        <v>19.247196906696377</v>
      </c>
      <c r="F46" s="505">
        <v>1.1924176500665578</v>
      </c>
      <c r="G46" s="479">
        <v>8453</v>
      </c>
    </row>
    <row r="47" spans="1:7">
      <c r="A47" s="35" t="s">
        <v>34</v>
      </c>
      <c r="B47" s="57">
        <v>14.1874596130115</v>
      </c>
      <c r="C47" s="12">
        <v>0.91882014021493497</v>
      </c>
      <c r="D47" s="20">
        <v>8930</v>
      </c>
      <c r="E47" s="507">
        <v>14.49950037226356</v>
      </c>
      <c r="F47" s="508">
        <v>1.0649438083662002</v>
      </c>
      <c r="G47" s="493">
        <v>8453</v>
      </c>
    </row>
    <row r="48" spans="1:7">
      <c r="A48" s="33"/>
      <c r="B48" s="32"/>
    </row>
    <row r="49" spans="1:9">
      <c r="A49" s="31" t="s">
        <v>57</v>
      </c>
      <c r="B49" s="32"/>
    </row>
    <row r="50" spans="1:9">
      <c r="A50" s="31"/>
      <c r="B50" s="32"/>
    </row>
    <row r="51" spans="1:9">
      <c r="A51" s="25" t="s">
        <v>35</v>
      </c>
      <c r="B51" s="859" t="s">
        <v>13</v>
      </c>
      <c r="C51" s="859"/>
      <c r="D51" s="859"/>
      <c r="E51" s="860" t="s">
        <v>52</v>
      </c>
      <c r="F51" s="860"/>
      <c r="G51" s="860"/>
    </row>
    <row r="52" spans="1:9" ht="26">
      <c r="A52" s="26"/>
      <c r="B52" s="27" t="s">
        <v>14</v>
      </c>
      <c r="C52" s="28" t="s">
        <v>473</v>
      </c>
      <c r="D52" s="28" t="s">
        <v>53</v>
      </c>
      <c r="E52" s="501" t="s">
        <v>14</v>
      </c>
      <c r="F52" s="502" t="s">
        <v>473</v>
      </c>
      <c r="G52" s="503" t="s">
        <v>53</v>
      </c>
    </row>
    <row r="53" spans="1:9">
      <c r="A53" s="31"/>
      <c r="B53" s="32"/>
      <c r="E53" s="510"/>
      <c r="F53" s="431"/>
      <c r="G53" s="431"/>
    </row>
    <row r="54" spans="1:9">
      <c r="A54" s="33" t="s">
        <v>24</v>
      </c>
      <c r="B54" s="11">
        <v>2.2238570258040062</v>
      </c>
      <c r="C54" s="11">
        <v>0.97246583376280837</v>
      </c>
      <c r="D54" s="18">
        <v>1425</v>
      </c>
      <c r="E54" s="491">
        <v>2.1840408677324739</v>
      </c>
      <c r="F54" s="505">
        <v>1.1119961726838166</v>
      </c>
      <c r="G54" s="479">
        <v>1336</v>
      </c>
      <c r="I54" s="11"/>
    </row>
    <row r="55" spans="1:9">
      <c r="A55" s="33" t="s">
        <v>25</v>
      </c>
      <c r="B55" s="11">
        <v>1.0433322019650033</v>
      </c>
      <c r="C55" s="11">
        <v>0.67009797766522439</v>
      </c>
      <c r="D55" s="18">
        <v>1425</v>
      </c>
      <c r="E55" s="491">
        <v>1.6364017105814948</v>
      </c>
      <c r="F55" s="505">
        <v>0.9652286839033335</v>
      </c>
      <c r="G55" s="479">
        <v>1336</v>
      </c>
      <c r="I55" s="11"/>
    </row>
    <row r="56" spans="1:9">
      <c r="A56" s="33" t="s">
        <v>26</v>
      </c>
      <c r="B56" s="11">
        <v>3.177813562098263</v>
      </c>
      <c r="C56" s="11">
        <v>1.1567942463194965</v>
      </c>
      <c r="D56" s="18">
        <v>1425</v>
      </c>
      <c r="E56" s="491">
        <v>2.782475179214118</v>
      </c>
      <c r="F56" s="505">
        <v>1.2512842629120904</v>
      </c>
      <c r="G56" s="479">
        <v>1336</v>
      </c>
      <c r="I56" s="11"/>
    </row>
    <row r="57" spans="1:9">
      <c r="A57" s="33" t="s">
        <v>27</v>
      </c>
      <c r="B57" s="11">
        <v>5.2272175358815289</v>
      </c>
      <c r="C57" s="11">
        <v>1.4678496468423838</v>
      </c>
      <c r="D57" s="18">
        <v>1425</v>
      </c>
      <c r="E57" s="491">
        <v>3.0295890819231004</v>
      </c>
      <c r="F57" s="505">
        <v>1.3040058351387112</v>
      </c>
      <c r="G57" s="479">
        <v>1336</v>
      </c>
      <c r="I57" s="11"/>
    </row>
    <row r="58" spans="1:9">
      <c r="A58" s="33" t="s">
        <v>28</v>
      </c>
      <c r="B58" s="11">
        <v>5.6768324213306025</v>
      </c>
      <c r="C58" s="11">
        <v>1.5260427342362095</v>
      </c>
      <c r="D58" s="18">
        <v>1425</v>
      </c>
      <c r="E58" s="491">
        <v>4.530290502067329</v>
      </c>
      <c r="F58" s="505">
        <v>1.582209106193893</v>
      </c>
      <c r="G58" s="479">
        <v>1336</v>
      </c>
      <c r="I58" s="11"/>
    </row>
    <row r="59" spans="1:9">
      <c r="A59" s="33" t="s">
        <v>29</v>
      </c>
      <c r="B59" s="11">
        <v>15.857054397461326</v>
      </c>
      <c r="C59" s="11">
        <v>2.4089322376992151</v>
      </c>
      <c r="D59" s="18">
        <v>1425</v>
      </c>
      <c r="E59" s="491">
        <v>15.591361985179356</v>
      </c>
      <c r="F59" s="505">
        <v>2.7599646970043832</v>
      </c>
      <c r="G59" s="479">
        <v>1336</v>
      </c>
      <c r="I59" s="11"/>
    </row>
    <row r="60" spans="1:9">
      <c r="A60" s="33" t="s">
        <v>30</v>
      </c>
      <c r="B60" s="11">
        <v>9.0079819137637891</v>
      </c>
      <c r="C60" s="11">
        <v>1.8880777369204753</v>
      </c>
      <c r="D60" s="18">
        <v>1425</v>
      </c>
      <c r="E60" s="491">
        <v>9.7763344099714384</v>
      </c>
      <c r="F60" s="505">
        <v>2.2595206325663595</v>
      </c>
      <c r="G60" s="479">
        <v>1336</v>
      </c>
      <c r="I60" s="11"/>
    </row>
    <row r="61" spans="1:9">
      <c r="A61" s="33" t="s">
        <v>31</v>
      </c>
      <c r="B61" s="11">
        <v>15.608222097646616</v>
      </c>
      <c r="C61" s="11">
        <v>2.3934880099617386</v>
      </c>
      <c r="D61" s="18">
        <v>1425</v>
      </c>
      <c r="E61" s="491">
        <v>16.912044477143315</v>
      </c>
      <c r="F61" s="505">
        <v>2.8519055984237127</v>
      </c>
      <c r="G61" s="479">
        <v>1336</v>
      </c>
      <c r="I61" s="11"/>
    </row>
    <row r="62" spans="1:9">
      <c r="A62" s="33" t="s">
        <v>32</v>
      </c>
      <c r="B62" s="11">
        <v>19.293925468440992</v>
      </c>
      <c r="C62" s="11">
        <v>2.6023630281609691</v>
      </c>
      <c r="D62" s="18">
        <v>1425</v>
      </c>
      <c r="E62" s="491">
        <v>22.312598694112001</v>
      </c>
      <c r="F62" s="505">
        <v>3.1675131580508502</v>
      </c>
      <c r="G62" s="479">
        <v>1336</v>
      </c>
      <c r="I62" s="11"/>
    </row>
    <row r="63" spans="1:9">
      <c r="A63" s="33" t="s">
        <v>33</v>
      </c>
      <c r="B63" s="11">
        <v>9.6739146463435599</v>
      </c>
      <c r="C63" s="11">
        <v>1.9494504002771706</v>
      </c>
      <c r="D63" s="18">
        <v>1425</v>
      </c>
      <c r="E63" s="491">
        <v>10.572618032723382</v>
      </c>
      <c r="F63" s="505">
        <v>2.3393466577661464</v>
      </c>
      <c r="G63" s="479">
        <v>1336</v>
      </c>
      <c r="I63" s="11"/>
    </row>
    <row r="64" spans="1:9">
      <c r="A64" s="35" t="s">
        <v>34</v>
      </c>
      <c r="B64" s="12">
        <v>13.106835361846446</v>
      </c>
      <c r="C64" s="12">
        <v>2.2255953192803846</v>
      </c>
      <c r="D64" s="20">
        <v>1425</v>
      </c>
      <c r="E64" s="507">
        <v>10.518905369987706</v>
      </c>
      <c r="F64" s="508">
        <v>2.3340973818469521</v>
      </c>
      <c r="G64" s="493">
        <v>1336</v>
      </c>
      <c r="I64" s="11"/>
    </row>
    <row r="65" spans="1:9">
      <c r="A65" s="33"/>
      <c r="B65" s="32"/>
    </row>
    <row r="66" spans="1:9">
      <c r="A66" s="31" t="s">
        <v>58</v>
      </c>
      <c r="B66" s="32"/>
    </row>
    <row r="67" spans="1:9">
      <c r="A67" s="31"/>
      <c r="B67" s="32"/>
    </row>
    <row r="68" spans="1:9">
      <c r="A68" s="25" t="s">
        <v>23</v>
      </c>
      <c r="B68" s="859" t="s">
        <v>13</v>
      </c>
      <c r="C68" s="859"/>
      <c r="D68" s="859"/>
      <c r="E68" s="860" t="s">
        <v>52</v>
      </c>
      <c r="F68" s="860"/>
      <c r="G68" s="860"/>
    </row>
    <row r="69" spans="1:9" ht="26">
      <c r="A69" s="26"/>
      <c r="B69" s="27" t="s">
        <v>14</v>
      </c>
      <c r="C69" s="28" t="s">
        <v>473</v>
      </c>
      <c r="D69" s="28" t="s">
        <v>53</v>
      </c>
      <c r="E69" s="501" t="s">
        <v>14</v>
      </c>
      <c r="F69" s="502" t="s">
        <v>473</v>
      </c>
      <c r="G69" s="503" t="s">
        <v>53</v>
      </c>
    </row>
    <row r="70" spans="1:9">
      <c r="A70" s="31"/>
      <c r="B70" s="32"/>
      <c r="E70" s="510"/>
      <c r="F70" s="431"/>
      <c r="G70" s="431"/>
    </row>
    <row r="71" spans="1:9">
      <c r="A71" s="33" t="s">
        <v>24</v>
      </c>
      <c r="B71" s="11">
        <v>0.11804679516597479</v>
      </c>
      <c r="C71" s="11">
        <v>9.0492859519164984E-2</v>
      </c>
      <c r="D71" s="18">
        <v>8930</v>
      </c>
      <c r="E71" s="491">
        <v>0.13966858274428398</v>
      </c>
      <c r="F71" s="505">
        <v>0.11294326571516461</v>
      </c>
      <c r="G71" s="479">
        <v>8445</v>
      </c>
      <c r="I71" s="11"/>
    </row>
    <row r="72" spans="1:9">
      <c r="A72" s="33" t="s">
        <v>25</v>
      </c>
      <c r="B72" s="11">
        <v>5.3255843223369979E-2</v>
      </c>
      <c r="C72" s="11">
        <v>6.0801130797158931E-2</v>
      </c>
      <c r="D72" s="18">
        <v>8930</v>
      </c>
      <c r="E72" s="491">
        <v>7.1208732976869527E-2</v>
      </c>
      <c r="F72" s="505">
        <v>8.0672668479541132E-2</v>
      </c>
      <c r="G72" s="479">
        <v>8445</v>
      </c>
      <c r="I72" s="11"/>
    </row>
    <row r="73" spans="1:9">
      <c r="A73" s="33" t="s">
        <v>26</v>
      </c>
      <c r="B73" s="11">
        <v>0.29162078686953585</v>
      </c>
      <c r="C73" s="11">
        <v>0.14210807785877666</v>
      </c>
      <c r="D73" s="18">
        <v>8930</v>
      </c>
      <c r="E73" s="491">
        <v>0.16655188746896551</v>
      </c>
      <c r="F73" s="505">
        <v>0.12331823249984679</v>
      </c>
      <c r="G73" s="479">
        <v>8445</v>
      </c>
      <c r="I73" s="11"/>
    </row>
    <row r="74" spans="1:9">
      <c r="A74" s="33" t="s">
        <v>27</v>
      </c>
      <c r="B74" s="11">
        <v>0.35574472280818115</v>
      </c>
      <c r="C74" s="11">
        <v>0.15690582408728124</v>
      </c>
      <c r="D74" s="18">
        <v>8930</v>
      </c>
      <c r="E74" s="491">
        <v>0.4177942321455248</v>
      </c>
      <c r="F74" s="505">
        <v>0.19506824077335236</v>
      </c>
      <c r="G74" s="479">
        <v>8445</v>
      </c>
      <c r="I74" s="11"/>
    </row>
    <row r="75" spans="1:9">
      <c r="A75" s="33" t="s">
        <v>28</v>
      </c>
      <c r="B75" s="11">
        <v>0.84647280118700441</v>
      </c>
      <c r="C75" s="11">
        <v>0.24143725575149455</v>
      </c>
      <c r="D75" s="18">
        <v>8930</v>
      </c>
      <c r="E75" s="491">
        <v>0.91890703571587495</v>
      </c>
      <c r="F75" s="505">
        <v>0.28856633198458698</v>
      </c>
      <c r="G75" s="479">
        <v>8445</v>
      </c>
      <c r="I75" s="11"/>
    </row>
    <row r="76" spans="1:9">
      <c r="A76" s="33" t="s">
        <v>29</v>
      </c>
      <c r="B76" s="11">
        <v>4.6905690304065271</v>
      </c>
      <c r="C76" s="11">
        <v>0.55721705728073667</v>
      </c>
      <c r="D76" s="18">
        <v>8930</v>
      </c>
      <c r="E76" s="491">
        <v>4.1349024299133621</v>
      </c>
      <c r="F76" s="505">
        <v>0.60211211927898156</v>
      </c>
      <c r="G76" s="479">
        <v>8445</v>
      </c>
      <c r="I76" s="11"/>
    </row>
    <row r="77" spans="1:9">
      <c r="A77" s="33" t="s">
        <v>30</v>
      </c>
      <c r="B77" s="11">
        <v>6.7128363048830062</v>
      </c>
      <c r="C77" s="11">
        <v>0.65948917461427525</v>
      </c>
      <c r="D77" s="18">
        <v>8930</v>
      </c>
      <c r="E77" s="491">
        <v>6.0820673907405878</v>
      </c>
      <c r="F77" s="505">
        <v>0.72279368974258995</v>
      </c>
      <c r="G77" s="479">
        <v>8445</v>
      </c>
      <c r="I77" s="11"/>
    </row>
    <row r="78" spans="1:9">
      <c r="A78" s="33" t="s">
        <v>31</v>
      </c>
      <c r="B78" s="11">
        <v>17.338860990483695</v>
      </c>
      <c r="C78" s="11">
        <v>0.99771079949697494</v>
      </c>
      <c r="D78" s="18">
        <v>8930</v>
      </c>
      <c r="E78" s="491">
        <v>17.11286627998458</v>
      </c>
      <c r="F78" s="505">
        <v>1.1389887006308026</v>
      </c>
      <c r="G78" s="479">
        <v>8445</v>
      </c>
      <c r="I78" s="11"/>
    </row>
    <row r="79" spans="1:9">
      <c r="A79" s="33" t="s">
        <v>32</v>
      </c>
      <c r="B79" s="11">
        <v>33.137550343701058</v>
      </c>
      <c r="C79" s="11">
        <v>1.2404950635614238</v>
      </c>
      <c r="D79" s="18">
        <v>8930</v>
      </c>
      <c r="E79" s="491">
        <v>32.69207137656128</v>
      </c>
      <c r="F79" s="505">
        <v>1.418628917688121</v>
      </c>
      <c r="G79" s="479">
        <v>8445</v>
      </c>
      <c r="I79" s="11"/>
    </row>
    <row r="80" spans="1:9">
      <c r="A80" s="33" t="s">
        <v>33</v>
      </c>
      <c r="B80" s="11">
        <v>18.097893663654297</v>
      </c>
      <c r="C80" s="11">
        <v>1.0146242774755656</v>
      </c>
      <c r="D80" s="18">
        <v>8930</v>
      </c>
      <c r="E80" s="491">
        <v>19.745234752397952</v>
      </c>
      <c r="F80" s="505">
        <v>1.2038740176532894</v>
      </c>
      <c r="G80" s="479">
        <v>8445</v>
      </c>
      <c r="I80" s="11"/>
    </row>
    <row r="81" spans="1:9">
      <c r="A81" s="35" t="s">
        <v>34</v>
      </c>
      <c r="B81" s="12">
        <v>18.35714871761736</v>
      </c>
      <c r="C81" s="12">
        <v>1.0202471565921662</v>
      </c>
      <c r="D81" s="20">
        <v>8930</v>
      </c>
      <c r="E81" s="507">
        <v>18.351369101890967</v>
      </c>
      <c r="F81" s="508">
        <v>1.1706394753070573</v>
      </c>
      <c r="G81" s="493">
        <v>8445</v>
      </c>
      <c r="I81" s="11"/>
    </row>
    <row r="82" spans="1:9">
      <c r="A82" s="33"/>
      <c r="B82" s="32"/>
    </row>
    <row r="83" spans="1:9">
      <c r="A83" s="31" t="s">
        <v>61</v>
      </c>
      <c r="B83" s="32"/>
    </row>
    <row r="84" spans="1:9">
      <c r="A84" s="31"/>
      <c r="B84" s="32"/>
    </row>
    <row r="85" spans="1:9">
      <c r="A85" s="25" t="s">
        <v>35</v>
      </c>
      <c r="B85" s="859" t="s">
        <v>13</v>
      </c>
      <c r="C85" s="859"/>
      <c r="D85" s="859"/>
      <c r="E85" s="860" t="s">
        <v>52</v>
      </c>
      <c r="F85" s="860"/>
      <c r="G85" s="860"/>
    </row>
    <row r="86" spans="1:9" ht="26">
      <c r="A86" s="26"/>
      <c r="B86" s="27" t="s">
        <v>14</v>
      </c>
      <c r="C86" s="28" t="s">
        <v>473</v>
      </c>
      <c r="D86" s="28" t="s">
        <v>53</v>
      </c>
      <c r="E86" s="501" t="s">
        <v>14</v>
      </c>
      <c r="F86" s="502" t="s">
        <v>473</v>
      </c>
      <c r="G86" s="503" t="s">
        <v>53</v>
      </c>
    </row>
    <row r="87" spans="1:9">
      <c r="A87" s="31"/>
      <c r="B87" s="32"/>
      <c r="E87" s="510"/>
      <c r="F87" s="431"/>
      <c r="G87" s="431"/>
    </row>
    <row r="88" spans="1:9">
      <c r="A88" s="33" t="s">
        <v>24</v>
      </c>
      <c r="B88" s="11">
        <v>1.7863196818828677</v>
      </c>
      <c r="C88" s="11">
        <v>0.87536177745163113</v>
      </c>
      <c r="D88" s="18">
        <v>1425</v>
      </c>
      <c r="E88" s="491">
        <v>1.3734346090654268</v>
      </c>
      <c r="F88" s="505">
        <v>0.88579168183806012</v>
      </c>
      <c r="G88" s="479">
        <v>1335</v>
      </c>
      <c r="I88" s="11"/>
    </row>
    <row r="89" spans="1:9">
      <c r="A89" s="33" t="s">
        <v>25</v>
      </c>
      <c r="B89" s="11">
        <v>1.0245662388664678</v>
      </c>
      <c r="C89" s="11">
        <v>0.66551174181694883</v>
      </c>
      <c r="D89" s="18">
        <v>1425</v>
      </c>
      <c r="E89" s="491">
        <v>0.67391765955025473</v>
      </c>
      <c r="F89" s="505">
        <v>0.62268115321160145</v>
      </c>
      <c r="G89" s="479">
        <v>1335</v>
      </c>
      <c r="I89" s="11"/>
    </row>
    <row r="90" spans="1:9">
      <c r="A90" s="33" t="s">
        <v>26</v>
      </c>
      <c r="B90" s="11">
        <v>2.1573510028853828</v>
      </c>
      <c r="C90" s="11">
        <v>0.96016639394202041</v>
      </c>
      <c r="D90" s="18">
        <v>1425</v>
      </c>
      <c r="E90" s="491">
        <v>2.055847847812164</v>
      </c>
      <c r="F90" s="505">
        <v>1.0799791966988828</v>
      </c>
      <c r="G90" s="479">
        <v>1335</v>
      </c>
      <c r="I90" s="11"/>
    </row>
    <row r="91" spans="1:9">
      <c r="A91" s="33" t="s">
        <v>27</v>
      </c>
      <c r="B91" s="11">
        <v>4.4623652356844863</v>
      </c>
      <c r="C91" s="11">
        <v>1.36455735376214</v>
      </c>
      <c r="D91" s="18">
        <v>1425</v>
      </c>
      <c r="E91" s="491">
        <v>4.4493766088376256</v>
      </c>
      <c r="F91" s="505">
        <v>1.569267554594574</v>
      </c>
      <c r="G91" s="479">
        <v>1335</v>
      </c>
      <c r="I91" s="11"/>
    </row>
    <row r="92" spans="1:9">
      <c r="A92" s="33" t="s">
        <v>28</v>
      </c>
      <c r="B92" s="11">
        <v>3.8646711533857925</v>
      </c>
      <c r="C92" s="11">
        <v>1.2738543537243352</v>
      </c>
      <c r="D92" s="18">
        <v>1425</v>
      </c>
      <c r="E92" s="491">
        <v>3.1030777997157375</v>
      </c>
      <c r="F92" s="505">
        <v>1.3197205303424966</v>
      </c>
      <c r="G92" s="479">
        <v>1335</v>
      </c>
      <c r="I92" s="11"/>
    </row>
    <row r="93" spans="1:9">
      <c r="A93" s="33" t="s">
        <v>29</v>
      </c>
      <c r="B93" s="11">
        <v>12.670824412769058</v>
      </c>
      <c r="C93" s="11">
        <v>2.198386818491386</v>
      </c>
      <c r="D93" s="18">
        <v>1425</v>
      </c>
      <c r="E93" s="491">
        <v>11.536315881367457</v>
      </c>
      <c r="F93" s="505">
        <v>2.4313457939235255</v>
      </c>
      <c r="G93" s="479">
        <v>1335</v>
      </c>
      <c r="I93" s="11"/>
    </row>
    <row r="94" spans="1:9">
      <c r="A94" s="33" t="s">
        <v>30</v>
      </c>
      <c r="B94" s="11">
        <v>9.4511560970082904</v>
      </c>
      <c r="C94" s="11">
        <v>1.9333296783359191</v>
      </c>
      <c r="D94" s="18">
        <v>1425</v>
      </c>
      <c r="E94" s="491">
        <v>8.6109597411029739</v>
      </c>
      <c r="F94" s="505">
        <v>2.135027568206568</v>
      </c>
      <c r="G94" s="479">
        <v>1335</v>
      </c>
      <c r="I94" s="11"/>
    </row>
    <row r="95" spans="1:9">
      <c r="A95" s="33" t="s">
        <v>31</v>
      </c>
      <c r="B95" s="11">
        <v>13.730729108759826</v>
      </c>
      <c r="C95" s="11">
        <v>2.2745571758234382</v>
      </c>
      <c r="D95" s="18">
        <v>1425</v>
      </c>
      <c r="E95" s="491">
        <v>13.859148393094692</v>
      </c>
      <c r="F95" s="505">
        <v>2.6296836274660791</v>
      </c>
      <c r="G95" s="479">
        <v>1335</v>
      </c>
      <c r="I95" s="11"/>
    </row>
    <row r="96" spans="1:9">
      <c r="A96" s="33" t="s">
        <v>32</v>
      </c>
      <c r="B96" s="11">
        <v>21.042720301126792</v>
      </c>
      <c r="C96" s="11">
        <v>2.6938228025413373</v>
      </c>
      <c r="D96" s="18">
        <v>1425</v>
      </c>
      <c r="E96" s="491">
        <v>25.855509851141296</v>
      </c>
      <c r="F96" s="505">
        <v>3.3323195738528089</v>
      </c>
      <c r="G96" s="479">
        <v>1335</v>
      </c>
      <c r="I96" s="11"/>
    </row>
    <row r="97" spans="1:9">
      <c r="A97" s="33" t="s">
        <v>33</v>
      </c>
      <c r="B97" s="11">
        <v>11.883595350982509</v>
      </c>
      <c r="C97" s="11">
        <v>2.1385741194293226</v>
      </c>
      <c r="D97" s="18">
        <v>1425</v>
      </c>
      <c r="E97" s="491">
        <v>11.706500023721031</v>
      </c>
      <c r="F97" s="505">
        <v>2.4468567865596009</v>
      </c>
      <c r="G97" s="479">
        <v>1335</v>
      </c>
      <c r="I97" s="11"/>
    </row>
    <row r="98" spans="1:9">
      <c r="A98" s="35" t="s">
        <v>34</v>
      </c>
      <c r="B98" s="12">
        <v>17.401519136382891</v>
      </c>
      <c r="C98" s="12">
        <v>2.5055415350103143</v>
      </c>
      <c r="D98" s="20">
        <v>1425</v>
      </c>
      <c r="E98" s="507">
        <v>16.484760760310856</v>
      </c>
      <c r="F98" s="508">
        <v>2.8239359267412789</v>
      </c>
      <c r="G98" s="493">
        <v>1335</v>
      </c>
      <c r="I98" s="11"/>
    </row>
    <row r="99" spans="1:9">
      <c r="A99" s="13"/>
      <c r="B99" s="13"/>
    </row>
    <row r="100" spans="1:9">
      <c r="A100" s="31" t="s">
        <v>59</v>
      </c>
      <c r="B100" s="13"/>
    </row>
    <row r="101" spans="1:9">
      <c r="A101" s="31"/>
      <c r="B101" s="13"/>
    </row>
    <row r="102" spans="1:9">
      <c r="A102" s="25" t="s">
        <v>23</v>
      </c>
      <c r="B102" s="859" t="s">
        <v>13</v>
      </c>
      <c r="C102" s="859"/>
      <c r="D102" s="859"/>
      <c r="E102" s="860" t="s">
        <v>52</v>
      </c>
      <c r="F102" s="860"/>
      <c r="G102" s="860"/>
    </row>
    <row r="103" spans="1:9" ht="26">
      <c r="A103" s="26"/>
      <c r="B103" s="27" t="s">
        <v>14</v>
      </c>
      <c r="C103" s="28" t="s">
        <v>473</v>
      </c>
      <c r="D103" s="28" t="s">
        <v>53</v>
      </c>
      <c r="E103" s="501" t="s">
        <v>14</v>
      </c>
      <c r="F103" s="502" t="s">
        <v>473</v>
      </c>
      <c r="G103" s="503" t="s">
        <v>53</v>
      </c>
    </row>
    <row r="104" spans="1:9">
      <c r="A104" s="31"/>
      <c r="B104" s="32"/>
      <c r="E104" s="510"/>
      <c r="F104" s="431"/>
      <c r="G104" s="431"/>
    </row>
    <row r="105" spans="1:9">
      <c r="A105" s="33" t="s">
        <v>24</v>
      </c>
      <c r="B105" s="11">
        <v>31.802083266977622</v>
      </c>
      <c r="C105" s="11">
        <v>1.2272489533964812</v>
      </c>
      <c r="D105" s="18">
        <v>8930</v>
      </c>
      <c r="E105" s="491">
        <v>32.599236614105571</v>
      </c>
      <c r="F105" s="505">
        <v>1.4177575563830818</v>
      </c>
      <c r="G105" s="479">
        <v>8453</v>
      </c>
      <c r="I105" s="11"/>
    </row>
    <row r="106" spans="1:9">
      <c r="A106" s="33" t="s">
        <v>25</v>
      </c>
      <c r="B106" s="11">
        <v>12.023958545874283</v>
      </c>
      <c r="C106" s="11">
        <v>0.85708772357360186</v>
      </c>
      <c r="D106" s="18">
        <v>8930</v>
      </c>
      <c r="E106" s="491">
        <v>11.703693807916951</v>
      </c>
      <c r="F106" s="505">
        <v>0.972296206441019</v>
      </c>
      <c r="G106" s="479">
        <v>8453</v>
      </c>
      <c r="I106" s="11"/>
    </row>
    <row r="107" spans="1:9">
      <c r="A107" s="33" t="s">
        <v>26</v>
      </c>
      <c r="B107" s="11">
        <v>13.150455439478645</v>
      </c>
      <c r="C107" s="11">
        <v>0.89058115433139573</v>
      </c>
      <c r="D107" s="18">
        <v>8930</v>
      </c>
      <c r="E107" s="491">
        <v>13.135569443564401</v>
      </c>
      <c r="F107" s="505">
        <v>1.0216715235784353</v>
      </c>
      <c r="G107" s="479">
        <v>8453</v>
      </c>
      <c r="I107" s="11"/>
    </row>
    <row r="108" spans="1:9">
      <c r="A108" s="33" t="s">
        <v>27</v>
      </c>
      <c r="B108" s="11">
        <v>7.4697006442879079</v>
      </c>
      <c r="C108" s="11">
        <v>0.69280803101127519</v>
      </c>
      <c r="D108" s="18">
        <v>8930</v>
      </c>
      <c r="E108" s="491">
        <v>8.7048257892111813</v>
      </c>
      <c r="F108" s="505">
        <v>0.85264804513835157</v>
      </c>
      <c r="G108" s="479">
        <v>8453</v>
      </c>
      <c r="I108" s="11"/>
    </row>
    <row r="109" spans="1:9">
      <c r="A109" s="33" t="s">
        <v>28</v>
      </c>
      <c r="B109" s="11">
        <v>5.0901355913983117</v>
      </c>
      <c r="C109" s="11">
        <v>0.57921484378225596</v>
      </c>
      <c r="D109" s="18">
        <v>8930</v>
      </c>
      <c r="E109" s="491">
        <v>4.9750709177930732</v>
      </c>
      <c r="F109" s="505">
        <v>0.65763400684232654</v>
      </c>
      <c r="G109" s="479">
        <v>8453</v>
      </c>
      <c r="I109" s="11"/>
    </row>
    <row r="110" spans="1:9">
      <c r="A110" s="33" t="s">
        <v>29</v>
      </c>
      <c r="B110" s="11">
        <v>9.1181038110792194</v>
      </c>
      <c r="C110" s="11">
        <v>0.75859554367753024</v>
      </c>
      <c r="D110" s="18">
        <v>8930</v>
      </c>
      <c r="E110" s="491">
        <v>8.5682676004491061</v>
      </c>
      <c r="F110" s="505">
        <v>0.84656602107276191</v>
      </c>
      <c r="G110" s="479">
        <v>8453</v>
      </c>
      <c r="I110" s="11"/>
    </row>
    <row r="111" spans="1:9">
      <c r="A111" s="33" t="s">
        <v>30</v>
      </c>
      <c r="B111" s="11">
        <v>5.6812026089804997</v>
      </c>
      <c r="C111" s="11">
        <v>0.61001230745434798</v>
      </c>
      <c r="D111" s="18">
        <v>8930</v>
      </c>
      <c r="E111" s="491">
        <v>5.3060031313902423</v>
      </c>
      <c r="F111" s="505">
        <v>0.67797053990414247</v>
      </c>
      <c r="G111" s="479">
        <v>8453</v>
      </c>
      <c r="I111" s="11"/>
    </row>
    <row r="112" spans="1:9">
      <c r="A112" s="33" t="s">
        <v>31</v>
      </c>
      <c r="B112" s="11">
        <v>6.5460076761322314</v>
      </c>
      <c r="C112" s="11">
        <v>0.65178823301187139</v>
      </c>
      <c r="D112" s="18">
        <v>8930</v>
      </c>
      <c r="E112" s="491">
        <v>6.0198233274671447</v>
      </c>
      <c r="F112" s="505">
        <v>0.71940897110839641</v>
      </c>
      <c r="G112" s="479">
        <v>8453</v>
      </c>
      <c r="I112" s="11"/>
    </row>
    <row r="113" spans="1:9">
      <c r="A113" s="33" t="s">
        <v>32</v>
      </c>
      <c r="B113" s="11">
        <v>5.1986851139250421</v>
      </c>
      <c r="C113" s="11">
        <v>0.58502344108442372</v>
      </c>
      <c r="D113" s="18">
        <v>8930</v>
      </c>
      <c r="E113" s="491">
        <v>5.1007122903736892</v>
      </c>
      <c r="F113" s="505">
        <v>0.66544587609314299</v>
      </c>
      <c r="G113" s="479">
        <v>8453</v>
      </c>
      <c r="I113" s="11"/>
    </row>
    <row r="114" spans="1:9">
      <c r="A114" s="33" t="s">
        <v>33</v>
      </c>
      <c r="B114" s="11">
        <v>2.011346672177674</v>
      </c>
      <c r="C114" s="11">
        <v>0.36995652484435071</v>
      </c>
      <c r="D114" s="18">
        <v>8930</v>
      </c>
      <c r="E114" s="491">
        <v>2.0804989611382529</v>
      </c>
      <c r="F114" s="505">
        <v>0.43170213393550072</v>
      </c>
      <c r="G114" s="479">
        <v>8453</v>
      </c>
      <c r="I114" s="11"/>
    </row>
    <row r="115" spans="1:9">
      <c r="A115" s="35" t="s">
        <v>34</v>
      </c>
      <c r="B115" s="12">
        <v>1.9083206296885888</v>
      </c>
      <c r="C115" s="12">
        <v>0.36054633779907497</v>
      </c>
      <c r="D115" s="20">
        <v>8930</v>
      </c>
      <c r="E115" s="507">
        <v>1.7021750178396406</v>
      </c>
      <c r="F115" s="508">
        <v>0.39123698928892581</v>
      </c>
      <c r="G115" s="493">
        <v>8453</v>
      </c>
      <c r="I115" s="11"/>
    </row>
    <row r="116" spans="1:9">
      <c r="A116" s="13"/>
      <c r="B116" s="13"/>
    </row>
    <row r="117" spans="1:9">
      <c r="A117" s="31" t="s">
        <v>62</v>
      </c>
      <c r="B117" s="13"/>
    </row>
    <row r="118" spans="1:9">
      <c r="A118" s="31"/>
      <c r="B118" s="13"/>
    </row>
    <row r="119" spans="1:9">
      <c r="A119" s="25" t="s">
        <v>35</v>
      </c>
      <c r="B119" s="859" t="s">
        <v>13</v>
      </c>
      <c r="C119" s="859"/>
      <c r="D119" s="859"/>
      <c r="E119" s="860" t="s">
        <v>52</v>
      </c>
      <c r="F119" s="860"/>
      <c r="G119" s="860"/>
    </row>
    <row r="120" spans="1:9" ht="26">
      <c r="A120" s="26"/>
      <c r="B120" s="27" t="s">
        <v>14</v>
      </c>
      <c r="C120" s="28" t="s">
        <v>473</v>
      </c>
      <c r="D120" s="28" t="s">
        <v>53</v>
      </c>
      <c r="E120" s="501" t="s">
        <v>14</v>
      </c>
      <c r="F120" s="502" t="s">
        <v>473</v>
      </c>
      <c r="G120" s="503" t="s">
        <v>53</v>
      </c>
    </row>
    <row r="121" spans="1:9">
      <c r="A121" s="31"/>
      <c r="B121" s="32"/>
      <c r="E121" s="510"/>
      <c r="F121" s="431"/>
      <c r="G121" s="431"/>
    </row>
    <row r="122" spans="1:9">
      <c r="A122" s="33" t="s">
        <v>24</v>
      </c>
      <c r="B122" s="11">
        <v>23.131969580299316</v>
      </c>
      <c r="C122" s="11">
        <v>3.1994982045109097</v>
      </c>
      <c r="D122" s="18">
        <v>1425</v>
      </c>
      <c r="E122" s="491">
        <v>25.862000050529367</v>
      </c>
      <c r="F122" s="505">
        <v>3.3313444548570104</v>
      </c>
      <c r="G122" s="479">
        <v>1336</v>
      </c>
      <c r="I122" s="11"/>
    </row>
    <row r="123" spans="1:9">
      <c r="A123" s="33" t="s">
        <v>25</v>
      </c>
      <c r="B123" s="11">
        <v>8.6093293385414533</v>
      </c>
      <c r="C123" s="11">
        <v>2.1283266386192992</v>
      </c>
      <c r="D123" s="18">
        <v>1425</v>
      </c>
      <c r="E123" s="491">
        <v>9.1486801815450303</v>
      </c>
      <c r="F123" s="505">
        <v>2.1933750379643828</v>
      </c>
      <c r="G123" s="479">
        <v>1336</v>
      </c>
      <c r="I123" s="11"/>
    </row>
    <row r="124" spans="1:9">
      <c r="A124" s="33" t="s">
        <v>26</v>
      </c>
      <c r="B124" s="11">
        <v>9.9672659629100924</v>
      </c>
      <c r="C124" s="11">
        <v>2.272955486852267</v>
      </c>
      <c r="D124" s="18">
        <v>1425</v>
      </c>
      <c r="E124" s="491">
        <v>7.8396101629892234</v>
      </c>
      <c r="F124" s="505">
        <v>2.0449723414318348</v>
      </c>
      <c r="G124" s="479">
        <v>1336</v>
      </c>
      <c r="I124" s="11"/>
    </row>
    <row r="125" spans="1:9">
      <c r="A125" s="33" t="s">
        <v>27</v>
      </c>
      <c r="B125" s="11">
        <v>6.2799352524295013</v>
      </c>
      <c r="C125" s="11">
        <v>1.8407574247300236</v>
      </c>
      <c r="D125" s="18">
        <v>1425</v>
      </c>
      <c r="E125" s="491">
        <v>7.0386514853600151</v>
      </c>
      <c r="F125" s="505">
        <v>1.9460947980191223</v>
      </c>
      <c r="G125" s="479">
        <v>1336</v>
      </c>
      <c r="I125" s="11"/>
    </row>
    <row r="126" spans="1:9">
      <c r="A126" s="33" t="s">
        <v>28</v>
      </c>
      <c r="B126" s="11">
        <v>5.6019962340683422</v>
      </c>
      <c r="C126" s="11">
        <v>1.7448395602483777</v>
      </c>
      <c r="D126" s="18">
        <v>1425</v>
      </c>
      <c r="E126" s="491">
        <v>5.445801979182364</v>
      </c>
      <c r="F126" s="505">
        <v>1.7263918762682136</v>
      </c>
      <c r="G126" s="479">
        <v>1336</v>
      </c>
      <c r="I126" s="11"/>
    </row>
    <row r="127" spans="1:9">
      <c r="A127" s="33" t="s">
        <v>29</v>
      </c>
      <c r="B127" s="11">
        <v>11.673702242629822</v>
      </c>
      <c r="C127" s="11">
        <v>2.4364191664623718</v>
      </c>
      <c r="D127" s="18">
        <v>1425</v>
      </c>
      <c r="E127" s="491">
        <v>12.813492865748541</v>
      </c>
      <c r="F127" s="505">
        <v>2.5428834698530132</v>
      </c>
      <c r="G127" s="479">
        <v>1336</v>
      </c>
      <c r="I127" s="11"/>
    </row>
    <row r="128" spans="1:9">
      <c r="A128" s="33" t="s">
        <v>30</v>
      </c>
      <c r="B128" s="11">
        <v>5.5268084661434544</v>
      </c>
      <c r="C128" s="11">
        <v>1.7337807971370418</v>
      </c>
      <c r="D128" s="18">
        <v>1425</v>
      </c>
      <c r="E128" s="491">
        <v>6.7871075186409158</v>
      </c>
      <c r="F128" s="505">
        <v>1.9135878738154464</v>
      </c>
      <c r="G128" s="479">
        <v>1336</v>
      </c>
      <c r="I128" s="11"/>
    </row>
    <row r="129" spans="1:9">
      <c r="A129" s="33" t="s">
        <v>31</v>
      </c>
      <c r="B129" s="11">
        <v>7.6159667118472161</v>
      </c>
      <c r="C129" s="11">
        <v>2.0126287202216235</v>
      </c>
      <c r="D129" s="18">
        <v>1425</v>
      </c>
      <c r="E129" s="491">
        <v>8.4057773798456701</v>
      </c>
      <c r="F129" s="505">
        <v>2.1110136220943838</v>
      </c>
      <c r="G129" s="479">
        <v>1336</v>
      </c>
      <c r="I129" s="11"/>
    </row>
    <row r="130" spans="1:9">
      <c r="A130" s="33" t="s">
        <v>32</v>
      </c>
      <c r="B130" s="11">
        <v>9.3961955591882216</v>
      </c>
      <c r="C130" s="11">
        <v>2.2138690475470648</v>
      </c>
      <c r="D130" s="18">
        <v>1425</v>
      </c>
      <c r="E130" s="491">
        <v>7.659204313066728</v>
      </c>
      <c r="F130" s="505">
        <v>2.0232832532593141</v>
      </c>
      <c r="G130" s="479">
        <v>1336</v>
      </c>
      <c r="I130" s="11"/>
    </row>
    <row r="131" spans="1:9">
      <c r="A131" s="33" t="s">
        <v>33</v>
      </c>
      <c r="B131" s="11">
        <v>4.9220482626581337</v>
      </c>
      <c r="C131" s="11">
        <v>1.6414041621975213</v>
      </c>
      <c r="D131" s="18">
        <v>1425</v>
      </c>
      <c r="E131" s="491">
        <v>4.6558094058170889</v>
      </c>
      <c r="F131" s="505">
        <v>1.6029233969306786</v>
      </c>
      <c r="G131" s="479">
        <v>1336</v>
      </c>
      <c r="I131" s="11"/>
    </row>
    <row r="132" spans="1:9">
      <c r="A132" s="35" t="s">
        <v>34</v>
      </c>
      <c r="B132" s="12">
        <v>7.2747823892844288</v>
      </c>
      <c r="C132" s="12">
        <v>1.9706596388124189</v>
      </c>
      <c r="D132" s="20">
        <v>1425</v>
      </c>
      <c r="E132" s="507">
        <v>4.2864760278641887</v>
      </c>
      <c r="F132" s="508">
        <v>1.5410080453306003</v>
      </c>
      <c r="G132" s="493">
        <v>1336</v>
      </c>
      <c r="I132" s="11"/>
    </row>
    <row r="133" spans="1:9">
      <c r="A133" s="13"/>
      <c r="B133" s="13"/>
    </row>
    <row r="134" spans="1:9">
      <c r="A134" s="14" t="s">
        <v>60</v>
      </c>
      <c r="B134" s="14"/>
      <c r="C134" s="4"/>
      <c r="D134" s="4"/>
      <c r="E134" s="4"/>
    </row>
    <row r="135" spans="1:9">
      <c r="A135" s="13"/>
      <c r="B135" s="13"/>
    </row>
    <row r="136" spans="1:9">
      <c r="A136" s="25" t="s">
        <v>23</v>
      </c>
      <c r="B136" s="859" t="s">
        <v>13</v>
      </c>
      <c r="C136" s="859"/>
      <c r="D136" s="859"/>
      <c r="E136" s="860" t="s">
        <v>52</v>
      </c>
      <c r="F136" s="860"/>
      <c r="G136" s="860"/>
    </row>
    <row r="137" spans="1:9" ht="26">
      <c r="A137" s="26"/>
      <c r="B137" s="27" t="s">
        <v>14</v>
      </c>
      <c r="C137" s="28" t="s">
        <v>473</v>
      </c>
      <c r="D137" s="28" t="s">
        <v>53</v>
      </c>
      <c r="E137" s="501" t="s">
        <v>14</v>
      </c>
      <c r="F137" s="502" t="s">
        <v>473</v>
      </c>
      <c r="G137" s="503" t="s">
        <v>53</v>
      </c>
    </row>
    <row r="138" spans="1:9">
      <c r="A138" s="31"/>
      <c r="B138" s="32"/>
      <c r="E138" s="491"/>
      <c r="F138" s="505"/>
      <c r="G138" s="479"/>
    </row>
    <row r="139" spans="1:9">
      <c r="A139" s="33" t="s">
        <v>25</v>
      </c>
      <c r="B139" s="11">
        <v>0.20470011136169966</v>
      </c>
      <c r="C139" s="11">
        <v>0.11903917101210626</v>
      </c>
      <c r="D139" s="18">
        <v>8930</v>
      </c>
      <c r="E139" s="491">
        <v>0.14902565639782478</v>
      </c>
      <c r="F139" s="505">
        <v>0.11668048170542653</v>
      </c>
      <c r="G139" s="479">
        <v>8452</v>
      </c>
      <c r="I139" s="11"/>
    </row>
    <row r="140" spans="1:9">
      <c r="A140" s="33" t="s">
        <v>26</v>
      </c>
      <c r="B140" s="11">
        <v>0.20865366668706892</v>
      </c>
      <c r="C140" s="11">
        <v>0.1201808474262189</v>
      </c>
      <c r="D140" s="18">
        <v>8930</v>
      </c>
      <c r="E140" s="491">
        <v>0.23330326239618387</v>
      </c>
      <c r="F140" s="505">
        <v>0.14593005312696478</v>
      </c>
      <c r="G140" s="479">
        <v>8452</v>
      </c>
      <c r="I140" s="11"/>
    </row>
    <row r="141" spans="1:9">
      <c r="A141" s="33" t="s">
        <v>27</v>
      </c>
      <c r="B141" s="11">
        <v>0.51134661672990822</v>
      </c>
      <c r="C141" s="11">
        <v>0.18785392787108846</v>
      </c>
      <c r="D141" s="18">
        <v>8930</v>
      </c>
      <c r="E141" s="491">
        <v>0.55958171449178451</v>
      </c>
      <c r="F141" s="505">
        <v>0.22563411643831763</v>
      </c>
      <c r="G141" s="479">
        <v>8452</v>
      </c>
      <c r="I141" s="11"/>
    </row>
    <row r="142" spans="1:9">
      <c r="A142" s="33" t="s">
        <v>28</v>
      </c>
      <c r="B142" s="11">
        <v>0.90980024145963734</v>
      </c>
      <c r="C142" s="11">
        <v>0.25007149265132161</v>
      </c>
      <c r="D142" s="18">
        <v>8930</v>
      </c>
      <c r="E142" s="491">
        <v>0.70524878663191781</v>
      </c>
      <c r="F142" s="505">
        <v>0.25311964807129406</v>
      </c>
      <c r="G142" s="479">
        <v>8452</v>
      </c>
      <c r="I142" s="11"/>
    </row>
    <row r="143" spans="1:9">
      <c r="A143" s="33" t="s">
        <v>29</v>
      </c>
      <c r="B143" s="11">
        <v>3.878421336474617</v>
      </c>
      <c r="C143" s="11">
        <v>0.50852668984557936</v>
      </c>
      <c r="D143" s="18">
        <v>8930</v>
      </c>
      <c r="E143" s="491">
        <v>3.4508722666913982</v>
      </c>
      <c r="F143" s="505">
        <v>0.55211577707430037</v>
      </c>
      <c r="G143" s="479">
        <v>8452</v>
      </c>
      <c r="I143" s="11"/>
    </row>
    <row r="144" spans="1:9">
      <c r="A144" s="33" t="s">
        <v>30</v>
      </c>
      <c r="B144" s="11">
        <v>4.9546051786281797</v>
      </c>
      <c r="C144" s="11">
        <v>0.57153900736248975</v>
      </c>
      <c r="D144" s="18">
        <v>8930</v>
      </c>
      <c r="E144" s="491">
        <v>4.9495664880816044</v>
      </c>
      <c r="F144" s="505">
        <v>0.65607300791693435</v>
      </c>
      <c r="G144" s="479">
        <v>8452</v>
      </c>
      <c r="I144" s="11"/>
    </row>
    <row r="145" spans="1:9">
      <c r="A145" s="33" t="s">
        <v>31</v>
      </c>
      <c r="B145" s="11">
        <v>15.700015948139228</v>
      </c>
      <c r="C145" s="11">
        <v>0.95816345720318719</v>
      </c>
      <c r="D145" s="18">
        <v>8930</v>
      </c>
      <c r="E145" s="491">
        <v>16.030925905178457</v>
      </c>
      <c r="F145" s="505">
        <v>1.1097637221668153</v>
      </c>
      <c r="G145" s="479">
        <v>8452</v>
      </c>
      <c r="I145" s="11"/>
    </row>
    <row r="146" spans="1:9">
      <c r="A146" s="33" t="s">
        <v>32</v>
      </c>
      <c r="B146" s="11">
        <v>33.641649124227271</v>
      </c>
      <c r="C146" s="11">
        <v>1.2444064149163552</v>
      </c>
      <c r="D146" s="18">
        <v>8930</v>
      </c>
      <c r="E146" s="491">
        <v>33.619057352610277</v>
      </c>
      <c r="F146" s="505">
        <v>1.4289137386101878</v>
      </c>
      <c r="G146" s="479">
        <v>8452</v>
      </c>
      <c r="I146" s="11"/>
    </row>
    <row r="147" spans="1:9">
      <c r="A147" s="33" t="s">
        <v>33</v>
      </c>
      <c r="B147" s="11">
        <v>21.698002180090437</v>
      </c>
      <c r="C147" s="11">
        <v>1.0856056782813788</v>
      </c>
      <c r="D147" s="18">
        <v>8930</v>
      </c>
      <c r="E147" s="491">
        <v>23.267010172736637</v>
      </c>
      <c r="F147" s="505">
        <v>1.2780648423836229</v>
      </c>
      <c r="G147" s="479">
        <v>8452</v>
      </c>
      <c r="I147" s="11"/>
    </row>
    <row r="148" spans="1:9">
      <c r="A148" s="35" t="s">
        <v>34</v>
      </c>
      <c r="B148" s="12">
        <v>18.292805596201951</v>
      </c>
      <c r="C148" s="12">
        <v>1.0182305409596619</v>
      </c>
      <c r="D148" s="20">
        <v>8930</v>
      </c>
      <c r="E148" s="507">
        <v>17.021346552555855</v>
      </c>
      <c r="F148" s="508">
        <v>1.1367675993387083</v>
      </c>
      <c r="G148" s="493">
        <v>8452</v>
      </c>
      <c r="I148" s="11"/>
    </row>
    <row r="149" spans="1:9">
      <c r="A149" s="48"/>
      <c r="B149" s="34"/>
      <c r="C149" s="17"/>
      <c r="D149" s="44"/>
      <c r="E149" s="34"/>
      <c r="F149" s="49"/>
      <c r="G149" s="50"/>
    </row>
    <row r="150" spans="1:9">
      <c r="A150" s="14" t="s">
        <v>63</v>
      </c>
      <c r="B150" s="14"/>
      <c r="C150" s="4"/>
    </row>
    <row r="151" spans="1:9">
      <c r="A151" s="13"/>
      <c r="B151" s="13"/>
    </row>
    <row r="152" spans="1:9">
      <c r="A152" s="25" t="s">
        <v>35</v>
      </c>
      <c r="B152" s="859" t="s">
        <v>13</v>
      </c>
      <c r="C152" s="859"/>
      <c r="D152" s="859"/>
      <c r="E152" s="860" t="s">
        <v>52</v>
      </c>
      <c r="F152" s="860"/>
      <c r="G152" s="860"/>
    </row>
    <row r="153" spans="1:9" ht="26">
      <c r="A153" s="26"/>
      <c r="B153" s="27" t="s">
        <v>14</v>
      </c>
      <c r="C153" s="28" t="s">
        <v>473</v>
      </c>
      <c r="D153" s="28" t="s">
        <v>53</v>
      </c>
      <c r="E153" s="501" t="s">
        <v>14</v>
      </c>
      <c r="F153" s="502" t="s">
        <v>473</v>
      </c>
      <c r="G153" s="503" t="s">
        <v>53</v>
      </c>
    </row>
    <row r="154" spans="1:9">
      <c r="A154" s="31"/>
      <c r="B154" s="32"/>
      <c r="E154" s="491"/>
      <c r="F154" s="505"/>
      <c r="G154" s="479"/>
    </row>
    <row r="155" spans="1:9">
      <c r="A155" s="33" t="s">
        <v>25</v>
      </c>
      <c r="B155" s="11">
        <v>1.7843936561631313</v>
      </c>
      <c r="C155" s="11">
        <v>0.87335881524708392</v>
      </c>
      <c r="D155" s="18">
        <v>1425</v>
      </c>
      <c r="E155" s="491">
        <v>2.5732673938687709</v>
      </c>
      <c r="F155" s="505">
        <v>1.2046186447086313</v>
      </c>
      <c r="G155" s="479">
        <v>1336</v>
      </c>
      <c r="I155" s="11"/>
    </row>
    <row r="156" spans="1:9">
      <c r="A156" s="33" t="s">
        <v>26</v>
      </c>
      <c r="B156" s="11">
        <v>2.5165458227347055</v>
      </c>
      <c r="C156" s="11">
        <v>1.0332965939103813</v>
      </c>
      <c r="D156" s="18">
        <v>1425</v>
      </c>
      <c r="E156" s="491">
        <v>3.0033276937320763</v>
      </c>
      <c r="F156" s="505">
        <v>1.2985175724766451</v>
      </c>
      <c r="G156" s="479">
        <v>1336</v>
      </c>
      <c r="I156" s="11"/>
    </row>
    <row r="157" spans="1:9">
      <c r="A157" s="33" t="s">
        <v>27</v>
      </c>
      <c r="B157" s="11">
        <v>5.1736324427589366</v>
      </c>
      <c r="C157" s="11">
        <v>1.4612329770544388</v>
      </c>
      <c r="D157" s="18">
        <v>1425</v>
      </c>
      <c r="E157" s="491">
        <v>3.5390731047286552</v>
      </c>
      <c r="F157" s="505">
        <v>1.4056866992881913</v>
      </c>
      <c r="G157" s="479">
        <v>1336</v>
      </c>
      <c r="I157" s="11"/>
    </row>
    <row r="158" spans="1:9">
      <c r="A158" s="33" t="s">
        <v>28</v>
      </c>
      <c r="B158" s="11">
        <v>4.6223677473541187</v>
      </c>
      <c r="C158" s="11">
        <v>1.3852004926668859</v>
      </c>
      <c r="D158" s="18">
        <v>1425</v>
      </c>
      <c r="E158" s="491">
        <v>4.5059354667582223</v>
      </c>
      <c r="F158" s="505">
        <v>1.5781516234253046</v>
      </c>
      <c r="G158" s="479">
        <v>1336</v>
      </c>
      <c r="I158" s="11"/>
    </row>
    <row r="159" spans="1:9">
      <c r="A159" s="33" t="s">
        <v>29</v>
      </c>
      <c r="B159" s="11">
        <v>15.349712084553913</v>
      </c>
      <c r="C159" s="11">
        <v>2.3780526107563977</v>
      </c>
      <c r="D159" s="18">
        <v>1425</v>
      </c>
      <c r="E159" s="491">
        <v>15.23613187600214</v>
      </c>
      <c r="F159" s="505">
        <v>2.7340773582396389</v>
      </c>
      <c r="G159" s="479">
        <v>1336</v>
      </c>
      <c r="I159" s="11"/>
    </row>
    <row r="160" spans="1:9">
      <c r="A160" s="33" t="s">
        <v>30</v>
      </c>
      <c r="B160" s="11">
        <v>7.2124019772704422</v>
      </c>
      <c r="C160" s="11">
        <v>1.7066405089131989</v>
      </c>
      <c r="D160" s="18">
        <v>1425</v>
      </c>
      <c r="E160" s="491">
        <v>9.8538830699145183</v>
      </c>
      <c r="F160" s="505">
        <v>2.26748941077064</v>
      </c>
      <c r="G160" s="479">
        <v>1336</v>
      </c>
      <c r="I160" s="11"/>
    </row>
    <row r="161" spans="1:9">
      <c r="A161" s="33" t="s">
        <v>31</v>
      </c>
      <c r="B161" s="11">
        <v>14.387627769360348</v>
      </c>
      <c r="C161" s="11">
        <v>2.3153677722869359</v>
      </c>
      <c r="D161" s="18">
        <v>1425</v>
      </c>
      <c r="E161" s="491">
        <v>15.134645385157336</v>
      </c>
      <c r="F161" s="505">
        <v>2.7265872104019575</v>
      </c>
      <c r="G161" s="479">
        <v>1336</v>
      </c>
      <c r="I161" s="11"/>
    </row>
    <row r="162" spans="1:9">
      <c r="A162" s="33" t="s">
        <v>32</v>
      </c>
      <c r="B162" s="11">
        <v>20.720000954026609</v>
      </c>
      <c r="C162" s="11">
        <v>2.6738302077872511</v>
      </c>
      <c r="D162" s="18">
        <v>1425</v>
      </c>
      <c r="E162" s="491">
        <v>21.811823191722265</v>
      </c>
      <c r="F162" s="505">
        <v>3.1418437344251195</v>
      </c>
      <c r="G162" s="479">
        <v>1336</v>
      </c>
      <c r="I162" s="11"/>
    </row>
    <row r="163" spans="1:9">
      <c r="A163" s="33" t="s">
        <v>33</v>
      </c>
      <c r="B163" s="11">
        <v>13.518432097770274</v>
      </c>
      <c r="C163" s="11">
        <v>2.2557037478788811</v>
      </c>
      <c r="D163" s="18">
        <v>1425</v>
      </c>
      <c r="E163" s="491">
        <v>10.315469922480775</v>
      </c>
      <c r="F163" s="505">
        <v>2.3140424962251318</v>
      </c>
      <c r="G163" s="479">
        <v>1336</v>
      </c>
      <c r="I163" s="11"/>
    </row>
    <row r="164" spans="1:9">
      <c r="A164" s="35" t="s">
        <v>34</v>
      </c>
      <c r="B164" s="12">
        <v>14.714885448007523</v>
      </c>
      <c r="C164" s="12">
        <v>2.337072489106248</v>
      </c>
      <c r="D164" s="20">
        <v>1425</v>
      </c>
      <c r="E164" s="507">
        <v>14.026442895635242</v>
      </c>
      <c r="F164" s="508">
        <v>2.6419480594804003</v>
      </c>
      <c r="G164" s="493">
        <v>1336</v>
      </c>
      <c r="I164" s="11"/>
    </row>
    <row r="165" spans="1:9">
      <c r="A165" s="48"/>
      <c r="B165" s="34"/>
      <c r="C165" s="17"/>
      <c r="D165" s="44"/>
      <c r="E165" s="511"/>
      <c r="F165" s="491"/>
      <c r="G165" s="512"/>
    </row>
    <row r="166" spans="1:9">
      <c r="A166" s="14" t="s">
        <v>64</v>
      </c>
    </row>
    <row r="167" spans="1:9">
      <c r="A167" s="14"/>
    </row>
    <row r="168" spans="1:9">
      <c r="A168" s="36"/>
      <c r="B168" s="861" t="s">
        <v>13</v>
      </c>
      <c r="C168" s="861"/>
      <c r="D168" s="861"/>
      <c r="E168" s="861"/>
      <c r="F168" s="862" t="s">
        <v>52</v>
      </c>
      <c r="G168" s="862"/>
      <c r="H168" s="862"/>
      <c r="I168" s="862"/>
    </row>
    <row r="169" spans="1:9" ht="29.4" customHeight="1">
      <c r="A169" s="36"/>
      <c r="B169" s="864" t="s">
        <v>36</v>
      </c>
      <c r="C169" s="864"/>
      <c r="D169" s="864" t="s">
        <v>37</v>
      </c>
      <c r="E169" s="864"/>
      <c r="F169" s="863" t="s">
        <v>36</v>
      </c>
      <c r="G169" s="863"/>
      <c r="H169" s="863" t="s">
        <v>37</v>
      </c>
      <c r="I169" s="863"/>
    </row>
    <row r="170" spans="1:9">
      <c r="A170" s="7"/>
      <c r="B170" s="45" t="s">
        <v>38</v>
      </c>
      <c r="C170" s="45" t="s">
        <v>473</v>
      </c>
      <c r="D170" s="45" t="s">
        <v>38</v>
      </c>
      <c r="E170" s="45" t="s">
        <v>473</v>
      </c>
      <c r="F170" s="513" t="s">
        <v>38</v>
      </c>
      <c r="G170" s="513" t="s">
        <v>473</v>
      </c>
      <c r="H170" s="513" t="s">
        <v>38</v>
      </c>
      <c r="I170" s="513" t="s">
        <v>473</v>
      </c>
    </row>
    <row r="171" spans="1:9">
      <c r="A171" s="44"/>
      <c r="F171" s="514"/>
      <c r="G171" s="514"/>
      <c r="H171" s="514"/>
      <c r="I171" s="514"/>
    </row>
    <row r="172" spans="1:9">
      <c r="A172" s="37" t="s">
        <v>39</v>
      </c>
      <c r="B172" s="58">
        <v>7.8112023364523555</v>
      </c>
      <c r="C172" s="58">
        <v>0.18540633802833043</v>
      </c>
      <c r="D172" s="58">
        <v>6.9967052290413347</v>
      </c>
      <c r="E172" s="58">
        <v>0.43048292337040767</v>
      </c>
      <c r="F172" s="515">
        <v>8.0504767860409867</v>
      </c>
      <c r="G172" s="515">
        <v>0.21826935069399986</v>
      </c>
      <c r="H172" s="515">
        <v>7.1395761761139651</v>
      </c>
      <c r="I172" s="515">
        <v>0.51951053162965655</v>
      </c>
    </row>
    <row r="173" spans="1:9" ht="26">
      <c r="A173" s="37" t="s">
        <v>40</v>
      </c>
      <c r="B173" s="46">
        <v>8.0174444560352232</v>
      </c>
      <c r="C173" s="46">
        <v>0.18957745584566252</v>
      </c>
      <c r="D173" s="46">
        <v>6.9967052290413347</v>
      </c>
      <c r="E173" s="46">
        <v>0.44926561277018001</v>
      </c>
      <c r="F173" s="515">
        <v>8.1285262997045944</v>
      </c>
      <c r="G173" s="515">
        <v>0.21846143362974135</v>
      </c>
      <c r="H173" s="515">
        <v>6.8606560325060846</v>
      </c>
      <c r="I173" s="515">
        <v>0.50651401671265583</v>
      </c>
    </row>
    <row r="174" spans="1:9">
      <c r="A174" s="37" t="s">
        <v>41</v>
      </c>
      <c r="B174" s="46">
        <v>2.8536910942337852</v>
      </c>
      <c r="C174" s="46">
        <v>0.1040115503159021</v>
      </c>
      <c r="D174" s="46">
        <v>4.0684860368113709</v>
      </c>
      <c r="E174" s="46">
        <v>0.38467687216627861</v>
      </c>
      <c r="F174" s="515">
        <v>2.7735765296833881</v>
      </c>
      <c r="G174" s="515">
        <v>0.11711108770818147</v>
      </c>
      <c r="H174" s="515">
        <v>3.7739829341537039</v>
      </c>
      <c r="I174" s="515">
        <v>0.36369487437345666</v>
      </c>
    </row>
    <row r="175" spans="1:9" ht="26">
      <c r="A175" s="38" t="s">
        <v>42</v>
      </c>
      <c r="B175" s="47">
        <v>8.1215836622853246</v>
      </c>
      <c r="C175" s="47">
        <v>0.19048213801687777</v>
      </c>
      <c r="D175" s="47">
        <v>6.9613897128346105</v>
      </c>
      <c r="E175" s="47">
        <v>0.44485961869873664</v>
      </c>
      <c r="F175" s="516">
        <v>7.9120448216227297</v>
      </c>
      <c r="G175" s="516">
        <v>0.2145870959465172</v>
      </c>
      <c r="H175" s="516">
        <v>6.6825381459606037</v>
      </c>
      <c r="I175" s="516">
        <v>0.49653964309963938</v>
      </c>
    </row>
    <row r="177" spans="1:9">
      <c r="A177" s="4" t="s">
        <v>836</v>
      </c>
      <c r="B177" s="40"/>
      <c r="C177" s="42"/>
    </row>
    <row r="179" spans="1:9">
      <c r="A179" s="25" t="s">
        <v>35</v>
      </c>
      <c r="B179" s="859" t="s">
        <v>13</v>
      </c>
      <c r="C179" s="859"/>
      <c r="D179" s="859"/>
      <c r="E179" s="860" t="s">
        <v>52</v>
      </c>
      <c r="F179" s="860"/>
      <c r="G179" s="860"/>
    </row>
    <row r="180" spans="1:9">
      <c r="A180" s="26"/>
      <c r="B180" s="27" t="s">
        <v>14</v>
      </c>
      <c r="C180" s="28" t="s">
        <v>473</v>
      </c>
      <c r="D180" s="51" t="s">
        <v>53</v>
      </c>
      <c r="E180" s="501" t="s">
        <v>14</v>
      </c>
      <c r="F180" s="502" t="s">
        <v>473</v>
      </c>
      <c r="G180" s="503" t="s">
        <v>53</v>
      </c>
    </row>
    <row r="181" spans="1:9">
      <c r="A181" s="29"/>
      <c r="B181" s="52"/>
      <c r="C181" s="52"/>
      <c r="D181" s="13"/>
      <c r="E181" s="504"/>
      <c r="F181" s="504"/>
      <c r="G181" s="431"/>
    </row>
    <row r="182" spans="1:9">
      <c r="A182" s="29" t="s">
        <v>43</v>
      </c>
      <c r="B182" s="11">
        <v>30.634927163679791</v>
      </c>
      <c r="C182" s="39">
        <v>3.0379340191429733</v>
      </c>
      <c r="D182" s="59">
        <v>1425</v>
      </c>
      <c r="E182" s="478">
        <v>25.729657528680089</v>
      </c>
      <c r="F182" s="517">
        <v>3.3257742723878891</v>
      </c>
      <c r="G182" s="479">
        <v>1336</v>
      </c>
      <c r="I182" s="11"/>
    </row>
    <row r="183" spans="1:9">
      <c r="A183" s="29" t="s">
        <v>44</v>
      </c>
      <c r="B183" s="11">
        <v>13.567935270189423</v>
      </c>
      <c r="C183" s="53">
        <v>2.256803845610774</v>
      </c>
      <c r="D183" s="59">
        <v>1425</v>
      </c>
      <c r="E183" s="478">
        <v>10.585706476727754</v>
      </c>
      <c r="F183" s="518">
        <v>2.3406229112535177</v>
      </c>
      <c r="G183" s="479">
        <v>1336</v>
      </c>
      <c r="I183" s="11"/>
    </row>
    <row r="184" spans="1:9">
      <c r="A184" s="29" t="s">
        <v>45</v>
      </c>
      <c r="B184" s="11">
        <v>4.4085431343868748</v>
      </c>
      <c r="C184" s="39">
        <v>1.352871585330119</v>
      </c>
      <c r="D184" s="59">
        <v>1425</v>
      </c>
      <c r="E184" s="478">
        <v>6.2641157007136083</v>
      </c>
      <c r="F184" s="517">
        <v>1.8435328429982061</v>
      </c>
      <c r="G184" s="479">
        <v>1336</v>
      </c>
      <c r="I184" s="11"/>
    </row>
    <row r="185" spans="1:9">
      <c r="A185" s="29" t="s">
        <v>46</v>
      </c>
      <c r="B185" s="11">
        <v>26.756071281335714</v>
      </c>
      <c r="C185" s="39">
        <v>2.9174033386078886</v>
      </c>
      <c r="D185" s="59">
        <v>1425</v>
      </c>
      <c r="E185" s="478">
        <v>23.750512896382311</v>
      </c>
      <c r="F185" s="517">
        <v>3.2375986702925346</v>
      </c>
      <c r="G185" s="479">
        <v>1336</v>
      </c>
      <c r="I185" s="11"/>
    </row>
    <row r="186" spans="1:9">
      <c r="A186" s="29" t="s">
        <v>47</v>
      </c>
      <c r="B186" s="11">
        <v>11.902386485923053</v>
      </c>
      <c r="C186" s="39">
        <v>2.1340204845007795</v>
      </c>
      <c r="D186" s="59">
        <v>1425</v>
      </c>
      <c r="E186" s="478">
        <v>12.542840216273603</v>
      </c>
      <c r="F186" s="517">
        <v>2.5197861403789412</v>
      </c>
      <c r="G186" s="479">
        <v>1336</v>
      </c>
      <c r="I186" s="11"/>
    </row>
    <row r="187" spans="1:9">
      <c r="A187" s="29" t="s">
        <v>48</v>
      </c>
      <c r="B187" s="11">
        <v>13.948366701893743</v>
      </c>
      <c r="C187" s="39">
        <v>2.2831830148269487</v>
      </c>
      <c r="D187" s="59">
        <v>1425</v>
      </c>
      <c r="E187" s="478">
        <v>13.164464672516926</v>
      </c>
      <c r="F187" s="517">
        <v>2.5722809297025879</v>
      </c>
      <c r="G187" s="479">
        <v>1336</v>
      </c>
      <c r="I187" s="11"/>
    </row>
    <row r="188" spans="1:9">
      <c r="A188" s="41" t="s">
        <v>49</v>
      </c>
      <c r="B188" s="11">
        <v>8.3932603780644399</v>
      </c>
      <c r="C188" s="39">
        <v>1.8273786606331015</v>
      </c>
      <c r="D188" s="59">
        <v>1425</v>
      </c>
      <c r="E188" s="478">
        <v>9.8330131425030949</v>
      </c>
      <c r="F188" s="517">
        <v>2.2653491178919554</v>
      </c>
      <c r="G188" s="479">
        <v>1336</v>
      </c>
      <c r="I188" s="11"/>
    </row>
    <row r="189" spans="1:9">
      <c r="A189" s="5" t="s">
        <v>50</v>
      </c>
      <c r="B189" s="11">
        <v>12.312114162608646</v>
      </c>
      <c r="C189" s="54">
        <v>2.1653873950336262</v>
      </c>
      <c r="D189" s="59">
        <v>1425</v>
      </c>
      <c r="E189" s="478">
        <v>12.863597377452557</v>
      </c>
      <c r="F189" s="485">
        <v>2.5471181218562098</v>
      </c>
      <c r="G189" s="479">
        <v>1336</v>
      </c>
      <c r="I189" s="11"/>
    </row>
    <row r="190" spans="1:9">
      <c r="A190" s="5" t="s">
        <v>51</v>
      </c>
      <c r="B190" s="11">
        <v>13.62994814537479</v>
      </c>
      <c r="C190" s="54">
        <v>2.2611437849221678</v>
      </c>
      <c r="D190" s="59">
        <v>1425</v>
      </c>
      <c r="E190" s="478">
        <v>13.997157521947781</v>
      </c>
      <c r="F190" s="485">
        <v>2.6396380560231689</v>
      </c>
      <c r="G190" s="479">
        <v>1336</v>
      </c>
      <c r="I190" s="11"/>
    </row>
    <row r="191" spans="1:9">
      <c r="A191" s="7" t="s">
        <v>65</v>
      </c>
      <c r="B191" s="12">
        <v>29.253246707711401</v>
      </c>
      <c r="C191" s="55">
        <v>2.9980562834233329</v>
      </c>
      <c r="D191" s="60">
        <v>1425</v>
      </c>
      <c r="E191" s="507">
        <v>32.709424997192656</v>
      </c>
      <c r="F191" s="519">
        <v>3.5692882954488372</v>
      </c>
      <c r="G191" s="493">
        <v>1336</v>
      </c>
      <c r="I191" s="11"/>
    </row>
    <row r="193" spans="1:4">
      <c r="A193" s="4" t="s">
        <v>837</v>
      </c>
    </row>
    <row r="195" spans="1:4">
      <c r="A195" s="25" t="s">
        <v>23</v>
      </c>
      <c r="B195" s="859" t="s">
        <v>52</v>
      </c>
      <c r="C195" s="859"/>
      <c r="D195" s="859"/>
    </row>
    <row r="196" spans="1:4" ht="12.5" customHeight="1">
      <c r="A196" s="26"/>
      <c r="B196" s="27" t="s">
        <v>14</v>
      </c>
      <c r="C196" s="28" t="s">
        <v>473</v>
      </c>
      <c r="D196" s="28" t="s">
        <v>53</v>
      </c>
    </row>
    <row r="197" spans="1:4">
      <c r="B197" s="13"/>
      <c r="C197" s="13"/>
      <c r="D197" s="13"/>
    </row>
    <row r="198" spans="1:4" ht="26">
      <c r="A198" s="61" t="s">
        <v>66</v>
      </c>
      <c r="B198" s="494">
        <v>83.50390054819043</v>
      </c>
      <c r="C198" s="494">
        <v>1.2851952392996324</v>
      </c>
      <c r="D198" s="59">
        <v>6449</v>
      </c>
    </row>
    <row r="199" spans="1:4">
      <c r="A199" s="61" t="s">
        <v>67</v>
      </c>
      <c r="B199" s="494">
        <v>73.770588928885459</v>
      </c>
      <c r="C199" s="494">
        <v>1.5233323428985841</v>
      </c>
      <c r="D199" s="59">
        <v>6448</v>
      </c>
    </row>
    <row r="200" spans="1:4">
      <c r="A200" s="61" t="s">
        <v>68</v>
      </c>
      <c r="B200" s="494">
        <v>84.664016860449422</v>
      </c>
      <c r="C200" s="494">
        <v>1.2478546852228334</v>
      </c>
      <c r="D200" s="59">
        <v>6448</v>
      </c>
    </row>
    <row r="201" spans="1:4">
      <c r="A201" s="61" t="s">
        <v>69</v>
      </c>
      <c r="B201" s="494">
        <v>86.064420817967275</v>
      </c>
      <c r="C201" s="494">
        <v>1.1993145563535137</v>
      </c>
      <c r="D201" s="59">
        <v>6448</v>
      </c>
    </row>
    <row r="202" spans="1:4">
      <c r="A202" s="61" t="s">
        <v>70</v>
      </c>
      <c r="B202" s="494">
        <v>83.223078840855109</v>
      </c>
      <c r="C202" s="494">
        <v>1.2940074866966498</v>
      </c>
      <c r="D202" s="59">
        <v>6448</v>
      </c>
    </row>
    <row r="203" spans="1:4" ht="26">
      <c r="A203" s="61" t="s">
        <v>71</v>
      </c>
      <c r="B203" s="494">
        <v>82.156890039065615</v>
      </c>
      <c r="C203" s="494">
        <v>1.326018913996954</v>
      </c>
      <c r="D203" s="59">
        <v>6447</v>
      </c>
    </row>
    <row r="204" spans="1:4" ht="26">
      <c r="A204" s="62" t="s">
        <v>72</v>
      </c>
      <c r="B204" s="520">
        <v>67.12506041228194</v>
      </c>
      <c r="C204" s="520">
        <v>1.6266717347837059</v>
      </c>
      <c r="D204" s="60">
        <v>6449</v>
      </c>
    </row>
    <row r="205" spans="1:4">
      <c r="B205" s="13"/>
      <c r="C205" s="13"/>
      <c r="D205" s="13"/>
    </row>
    <row r="206" spans="1:4">
      <c r="A206" s="4" t="s">
        <v>838</v>
      </c>
      <c r="B206" s="13"/>
      <c r="C206" s="13"/>
      <c r="D206" s="13"/>
    </row>
    <row r="207" spans="1:4">
      <c r="B207" s="13"/>
      <c r="C207" s="13"/>
      <c r="D207" s="13"/>
    </row>
    <row r="208" spans="1:4">
      <c r="A208" s="25" t="s">
        <v>35</v>
      </c>
      <c r="B208" s="859" t="s">
        <v>52</v>
      </c>
      <c r="C208" s="859"/>
      <c r="D208" s="859"/>
    </row>
    <row r="209" spans="1:4" ht="26">
      <c r="A209" s="26"/>
      <c r="B209" s="27" t="s">
        <v>14</v>
      </c>
      <c r="C209" s="28" t="s">
        <v>473</v>
      </c>
      <c r="D209" s="28" t="s">
        <v>53</v>
      </c>
    </row>
    <row r="210" spans="1:4">
      <c r="B210" s="13"/>
      <c r="C210" s="13"/>
      <c r="D210" s="13"/>
    </row>
    <row r="211" spans="1:4" ht="26">
      <c r="A211" s="61" t="s">
        <v>66</v>
      </c>
      <c r="B211" s="494">
        <v>64.380836824306158</v>
      </c>
      <c r="C211" s="494">
        <v>4.2280061563356988</v>
      </c>
      <c r="D211" s="59">
        <v>992</v>
      </c>
    </row>
    <row r="212" spans="1:4">
      <c r="A212" s="61" t="s">
        <v>67</v>
      </c>
      <c r="B212" s="494">
        <v>58.966949208668751</v>
      </c>
      <c r="C212" s="494">
        <v>4.3429685035472758</v>
      </c>
      <c r="D212" s="59">
        <v>992</v>
      </c>
    </row>
    <row r="213" spans="1:4">
      <c r="A213" s="61" t="s">
        <v>68</v>
      </c>
      <c r="B213" s="494">
        <v>67.623450261590506</v>
      </c>
      <c r="C213" s="494">
        <v>4.1312301658676276</v>
      </c>
      <c r="D213" s="59">
        <v>992</v>
      </c>
    </row>
    <row r="214" spans="1:4">
      <c r="A214" s="61" t="s">
        <v>69</v>
      </c>
      <c r="B214" s="494">
        <v>67.883740936021951</v>
      </c>
      <c r="C214" s="494">
        <v>4.122501346980922</v>
      </c>
      <c r="D214" s="59">
        <v>992</v>
      </c>
    </row>
    <row r="215" spans="1:4">
      <c r="A215" s="61" t="s">
        <v>70</v>
      </c>
      <c r="B215" s="494">
        <v>68.489347719727462</v>
      </c>
      <c r="C215" s="494">
        <v>4.1016222275917542</v>
      </c>
      <c r="D215" s="59">
        <v>992</v>
      </c>
    </row>
    <row r="216" spans="1:4" ht="26">
      <c r="A216" s="61" t="s">
        <v>71</v>
      </c>
      <c r="B216" s="494">
        <v>52.060298063200705</v>
      </c>
      <c r="C216" s="494">
        <v>4.4130154203488026</v>
      </c>
      <c r="D216" s="59">
        <v>991</v>
      </c>
    </row>
    <row r="217" spans="1:4" ht="26">
      <c r="A217" s="62" t="s">
        <v>72</v>
      </c>
      <c r="B217" s="520">
        <v>36.147777664978555</v>
      </c>
      <c r="C217" s="520">
        <v>4.2524725199199267</v>
      </c>
      <c r="D217" s="60">
        <v>987</v>
      </c>
    </row>
  </sheetData>
  <mergeCells count="32">
    <mergeCell ref="E5:G5"/>
    <mergeCell ref="B5:D5"/>
    <mergeCell ref="B14:D14"/>
    <mergeCell ref="E14:G14"/>
    <mergeCell ref="B24:D24"/>
    <mergeCell ref="B179:D179"/>
    <mergeCell ref="E179:G179"/>
    <mergeCell ref="B169:C169"/>
    <mergeCell ref="E102:G102"/>
    <mergeCell ref="B119:D119"/>
    <mergeCell ref="B152:D152"/>
    <mergeCell ref="B136:D136"/>
    <mergeCell ref="D169:E169"/>
    <mergeCell ref="E119:G119"/>
    <mergeCell ref="E152:G152"/>
    <mergeCell ref="E136:G136"/>
    <mergeCell ref="B195:D195"/>
    <mergeCell ref="B208:D208"/>
    <mergeCell ref="E24:G24"/>
    <mergeCell ref="B168:E168"/>
    <mergeCell ref="F168:I168"/>
    <mergeCell ref="F169:G169"/>
    <mergeCell ref="H169:I169"/>
    <mergeCell ref="B34:D34"/>
    <mergeCell ref="E34:G34"/>
    <mergeCell ref="B51:D51"/>
    <mergeCell ref="E51:G51"/>
    <mergeCell ref="B68:D68"/>
    <mergeCell ref="E68:G68"/>
    <mergeCell ref="B85:D85"/>
    <mergeCell ref="E85:G85"/>
    <mergeCell ref="B102:D10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7"/>
  <sheetViews>
    <sheetView zoomScaleNormal="100" workbookViewId="0"/>
  </sheetViews>
  <sheetFormatPr defaultColWidth="8.81640625" defaultRowHeight="13"/>
  <cols>
    <col min="1" max="1" width="53.08984375" style="5" customWidth="1"/>
    <col min="2" max="3" width="8.81640625" style="5"/>
    <col min="4" max="4" width="11" style="5" customWidth="1"/>
    <col min="5" max="5" width="2.1796875" style="5" customWidth="1"/>
    <col min="6" max="6" width="8.81640625" style="5"/>
    <col min="7" max="7" width="11.1796875" style="5" customWidth="1"/>
    <col min="8" max="8" width="11" style="5" customWidth="1"/>
    <col min="9" max="9" width="2.1796875" style="5" customWidth="1"/>
    <col min="10" max="11" width="8.81640625" style="5"/>
    <col min="12" max="12" width="11.1796875" style="5" customWidth="1"/>
    <col min="13" max="13" width="2.54296875" style="5" customWidth="1"/>
    <col min="14" max="15" width="8.81640625" style="5"/>
    <col min="16" max="16" width="10.453125" style="5" customWidth="1"/>
    <col min="17" max="17" width="2.90625" style="5" customWidth="1"/>
    <col min="18" max="19" width="8.81640625" style="5"/>
    <col min="20" max="20" width="11.1796875" style="5" customWidth="1"/>
    <col min="21" max="16384" width="8.81640625" style="5"/>
  </cols>
  <sheetData>
    <row r="1" spans="1:10" ht="15.5">
      <c r="A1" s="15" t="s">
        <v>73</v>
      </c>
    </row>
    <row r="3" spans="1:10">
      <c r="A3" s="4" t="s">
        <v>76</v>
      </c>
    </row>
    <row r="5" spans="1:10">
      <c r="A5" s="25"/>
      <c r="B5" s="859" t="s">
        <v>52</v>
      </c>
      <c r="C5" s="859"/>
      <c r="D5" s="859"/>
      <c r="E5" s="859"/>
      <c r="F5" s="859"/>
      <c r="G5" s="859"/>
      <c r="H5" s="859"/>
    </row>
    <row r="6" spans="1:10">
      <c r="A6" s="63"/>
      <c r="B6" s="865" t="s">
        <v>74</v>
      </c>
      <c r="C6" s="865"/>
      <c r="D6" s="865"/>
      <c r="E6" s="68"/>
      <c r="F6" s="866" t="s">
        <v>75</v>
      </c>
      <c r="G6" s="866"/>
      <c r="H6" s="866"/>
    </row>
    <row r="7" spans="1:10">
      <c r="A7" s="26" t="s">
        <v>77</v>
      </c>
      <c r="B7" s="27" t="s">
        <v>14</v>
      </c>
      <c r="C7" s="28" t="s">
        <v>473</v>
      </c>
      <c r="D7" s="28" t="s">
        <v>53</v>
      </c>
      <c r="E7" s="28"/>
      <c r="F7" s="27" t="s">
        <v>14</v>
      </c>
      <c r="G7" s="28" t="s">
        <v>473</v>
      </c>
      <c r="H7" s="28" t="s">
        <v>53</v>
      </c>
    </row>
    <row r="8" spans="1:10">
      <c r="A8" s="41"/>
      <c r="B8" s="64"/>
      <c r="C8" s="65"/>
      <c r="D8" s="65"/>
      <c r="E8" s="65"/>
      <c r="F8" s="64"/>
      <c r="G8" s="65"/>
      <c r="H8" s="65"/>
    </row>
    <row r="9" spans="1:10">
      <c r="A9" s="29" t="s">
        <v>78</v>
      </c>
      <c r="B9" s="66">
        <v>88.119448660807009</v>
      </c>
      <c r="C9" s="66">
        <v>5.2654323813148238</v>
      </c>
      <c r="D9" s="30">
        <v>292</v>
      </c>
      <c r="E9" s="30"/>
      <c r="F9" s="66">
        <v>88.215704513269728</v>
      </c>
      <c r="G9" s="66">
        <v>4.6115842550808566</v>
      </c>
      <c r="H9" s="30">
        <v>378</v>
      </c>
    </row>
    <row r="10" spans="1:10">
      <c r="A10" s="5" t="s">
        <v>79</v>
      </c>
      <c r="B10" s="16">
        <v>83.525760134190236</v>
      </c>
      <c r="C10" s="17">
        <v>3.1490846300245963</v>
      </c>
      <c r="D10" s="18">
        <v>1073</v>
      </c>
      <c r="E10" s="18"/>
      <c r="F10" s="16">
        <v>82.508932571250838</v>
      </c>
      <c r="G10" s="17">
        <v>2.6534767729006319</v>
      </c>
      <c r="H10" s="67">
        <v>1585</v>
      </c>
    </row>
    <row r="11" spans="1:10">
      <c r="A11" s="5" t="s">
        <v>80</v>
      </c>
      <c r="B11" s="16">
        <v>71.572593447025326</v>
      </c>
      <c r="C11" s="17">
        <v>3.2067681713062655</v>
      </c>
      <c r="D11" s="18">
        <v>1530</v>
      </c>
      <c r="E11" s="18"/>
      <c r="F11" s="16">
        <v>73.70230829324008</v>
      </c>
      <c r="G11" s="17">
        <v>2.873639782980284</v>
      </c>
      <c r="H11" s="18">
        <v>1815</v>
      </c>
      <c r="J11" s="69"/>
    </row>
    <row r="12" spans="1:10">
      <c r="A12" s="44" t="s">
        <v>81</v>
      </c>
      <c r="B12" s="16">
        <v>58.85899488894006</v>
      </c>
      <c r="C12" s="17">
        <v>4.7757718729592575</v>
      </c>
      <c r="D12" s="18">
        <v>821</v>
      </c>
      <c r="E12" s="18"/>
      <c r="F12" s="16">
        <v>53.411596744269019</v>
      </c>
      <c r="G12" s="17">
        <v>4.5316689977611517</v>
      </c>
      <c r="H12" s="67">
        <v>937</v>
      </c>
    </row>
    <row r="13" spans="1:10">
      <c r="A13" s="7" t="s">
        <v>82</v>
      </c>
      <c r="B13" s="12">
        <v>33.295115181839215</v>
      </c>
      <c r="C13" s="12">
        <v>5.2588957590734218</v>
      </c>
      <c r="D13" s="7">
        <v>621</v>
      </c>
      <c r="E13" s="7"/>
      <c r="F13" s="12">
        <v>26.050255755449324</v>
      </c>
      <c r="G13" s="12">
        <v>4.4185863569844823</v>
      </c>
      <c r="H13" s="7">
        <v>763</v>
      </c>
    </row>
    <row r="15" spans="1:10">
      <c r="A15" s="4" t="s">
        <v>96</v>
      </c>
    </row>
    <row r="17" spans="1:4">
      <c r="A17" s="25" t="s">
        <v>12</v>
      </c>
      <c r="B17" s="859" t="s">
        <v>52</v>
      </c>
      <c r="C17" s="859"/>
      <c r="D17" s="859"/>
    </row>
    <row r="18" spans="1:4">
      <c r="A18" s="36"/>
      <c r="B18" s="27" t="s">
        <v>14</v>
      </c>
      <c r="C18" s="28" t="s">
        <v>473</v>
      </c>
      <c r="D18" s="28" t="s">
        <v>53</v>
      </c>
    </row>
    <row r="20" spans="1:4">
      <c r="A20" s="5" t="s">
        <v>95</v>
      </c>
      <c r="B20" s="11">
        <v>80.101207566724213</v>
      </c>
      <c r="C20" s="11">
        <v>1.1205075301407703</v>
      </c>
      <c r="D20" s="18">
        <v>9817</v>
      </c>
    </row>
    <row r="21" spans="1:4">
      <c r="A21" s="5" t="s">
        <v>94</v>
      </c>
      <c r="B21" s="11">
        <v>55.522439452381988</v>
      </c>
      <c r="C21" s="11">
        <v>1.3947187397852829</v>
      </c>
      <c r="D21" s="18">
        <v>9817</v>
      </c>
    </row>
    <row r="22" spans="1:4">
      <c r="A22" s="5" t="s">
        <v>93</v>
      </c>
      <c r="B22" s="11">
        <v>34.233537568468549</v>
      </c>
      <c r="C22" s="11">
        <v>1.3317110940276251</v>
      </c>
      <c r="D22" s="18">
        <v>9817</v>
      </c>
    </row>
    <row r="23" spans="1:4">
      <c r="A23" s="5" t="s">
        <v>92</v>
      </c>
      <c r="B23" s="11">
        <v>24.017224377673703</v>
      </c>
      <c r="C23" s="11">
        <v>1.1989494467950177</v>
      </c>
      <c r="D23" s="18">
        <v>9817</v>
      </c>
    </row>
    <row r="24" spans="1:4">
      <c r="A24" s="5" t="s">
        <v>91</v>
      </c>
      <c r="B24" s="11">
        <v>12.30604511461253</v>
      </c>
      <c r="C24" s="11">
        <v>0.92198948191541863</v>
      </c>
      <c r="D24" s="18">
        <v>9817</v>
      </c>
    </row>
    <row r="25" spans="1:4">
      <c r="A25" s="5" t="s">
        <v>90</v>
      </c>
      <c r="B25" s="11">
        <v>11.190771528079214</v>
      </c>
      <c r="C25" s="11">
        <v>0.88479151680435919</v>
      </c>
      <c r="D25" s="18">
        <v>9817</v>
      </c>
    </row>
    <row r="26" spans="1:4">
      <c r="A26" s="5" t="s">
        <v>89</v>
      </c>
      <c r="B26" s="11">
        <v>10.259144541208649</v>
      </c>
      <c r="C26" s="11">
        <v>0.85159394284149403</v>
      </c>
      <c r="D26" s="18">
        <v>9817</v>
      </c>
    </row>
    <row r="27" spans="1:4">
      <c r="A27" s="5" t="s">
        <v>88</v>
      </c>
      <c r="B27" s="11">
        <v>10.073088799243992</v>
      </c>
      <c r="C27" s="11">
        <v>0.84471081853431951</v>
      </c>
      <c r="D27" s="18">
        <v>9817</v>
      </c>
    </row>
    <row r="28" spans="1:4">
      <c r="A28" s="5" t="s">
        <v>87</v>
      </c>
      <c r="B28" s="11">
        <v>8.7638181828784614</v>
      </c>
      <c r="C28" s="11">
        <v>0.79361911083119052</v>
      </c>
      <c r="D28" s="18">
        <v>9817</v>
      </c>
    </row>
    <row r="29" spans="1:4">
      <c r="A29" s="5" t="s">
        <v>86</v>
      </c>
      <c r="B29" s="11">
        <v>6.4041379405834054</v>
      </c>
      <c r="C29" s="11">
        <v>0.68713259459621101</v>
      </c>
      <c r="D29" s="18">
        <v>9817</v>
      </c>
    </row>
    <row r="30" spans="1:4">
      <c r="A30" s="5" t="s">
        <v>85</v>
      </c>
      <c r="B30" s="11">
        <v>3.1534734682763279</v>
      </c>
      <c r="C30" s="11">
        <v>0.49047683661685793</v>
      </c>
      <c r="D30" s="18">
        <v>9817</v>
      </c>
    </row>
    <row r="31" spans="1:4">
      <c r="A31" s="5" t="s">
        <v>84</v>
      </c>
      <c r="B31" s="11">
        <v>1.4833724698280157</v>
      </c>
      <c r="C31" s="11">
        <v>0.33928273657561203</v>
      </c>
      <c r="D31" s="18">
        <v>9817</v>
      </c>
    </row>
    <row r="32" spans="1:4">
      <c r="A32" s="7" t="s">
        <v>83</v>
      </c>
      <c r="B32" s="12">
        <v>0.67009882231341666</v>
      </c>
      <c r="C32" s="12">
        <v>0.228976712573221</v>
      </c>
      <c r="D32" s="20">
        <v>9817</v>
      </c>
    </row>
    <row r="34" spans="1:8">
      <c r="A34" s="4" t="s">
        <v>97</v>
      </c>
    </row>
    <row r="36" spans="1:8">
      <c r="A36" s="70"/>
      <c r="B36" s="859" t="s">
        <v>52</v>
      </c>
      <c r="C36" s="859"/>
      <c r="D36" s="859"/>
    </row>
    <row r="37" spans="1:8">
      <c r="A37" s="36" t="s">
        <v>77</v>
      </c>
      <c r="B37" s="27" t="s">
        <v>14</v>
      </c>
      <c r="C37" s="28" t="s">
        <v>473</v>
      </c>
      <c r="D37" s="28" t="s">
        <v>53</v>
      </c>
    </row>
    <row r="39" spans="1:8">
      <c r="A39" s="29" t="s">
        <v>78</v>
      </c>
      <c r="B39" s="11">
        <v>96.526859377602875</v>
      </c>
      <c r="C39" s="11">
        <v>2.3816459751278032</v>
      </c>
      <c r="D39" s="18">
        <v>670</v>
      </c>
    </row>
    <row r="40" spans="1:8">
      <c r="A40" s="5" t="s">
        <v>79</v>
      </c>
      <c r="B40" s="11">
        <v>96.706496987579314</v>
      </c>
      <c r="C40" s="11">
        <v>0.99251060413590153</v>
      </c>
      <c r="D40" s="18">
        <v>2658</v>
      </c>
    </row>
    <row r="41" spans="1:8">
      <c r="A41" s="5" t="s">
        <v>80</v>
      </c>
      <c r="B41" s="11">
        <v>93.635924077773922</v>
      </c>
      <c r="C41" s="11">
        <v>1.0328523503515328</v>
      </c>
      <c r="D41" s="18">
        <v>3345</v>
      </c>
    </row>
    <row r="42" spans="1:8">
      <c r="A42" s="44" t="s">
        <v>81</v>
      </c>
      <c r="B42" s="11">
        <v>80.684365838022785</v>
      </c>
      <c r="C42" s="11">
        <v>1.890096376924923</v>
      </c>
      <c r="D42" s="18">
        <v>1758</v>
      </c>
    </row>
    <row r="43" spans="1:8">
      <c r="A43" s="7" t="s">
        <v>82</v>
      </c>
      <c r="B43" s="12">
        <v>48.926549923308059</v>
      </c>
      <c r="C43" s="12">
        <v>2.794111934963631</v>
      </c>
      <c r="D43" s="20">
        <v>1384</v>
      </c>
    </row>
    <row r="45" spans="1:8">
      <c r="A45" s="4" t="s">
        <v>98</v>
      </c>
    </row>
    <row r="47" spans="1:8">
      <c r="A47" s="25"/>
      <c r="B47" s="859" t="s">
        <v>52</v>
      </c>
      <c r="C47" s="859"/>
      <c r="D47" s="859"/>
      <c r="E47" s="859"/>
      <c r="F47" s="859"/>
      <c r="G47" s="859"/>
      <c r="H47" s="859"/>
    </row>
    <row r="48" spans="1:8">
      <c r="A48" s="63"/>
      <c r="B48" s="865" t="s">
        <v>74</v>
      </c>
      <c r="C48" s="865"/>
      <c r="D48" s="865"/>
      <c r="E48" s="68"/>
      <c r="F48" s="866" t="s">
        <v>75</v>
      </c>
      <c r="G48" s="866"/>
      <c r="H48" s="866"/>
    </row>
    <row r="49" spans="1:8" ht="14" customHeight="1">
      <c r="A49" s="26" t="s">
        <v>77</v>
      </c>
      <c r="B49" s="27" t="s">
        <v>14</v>
      </c>
      <c r="C49" s="28" t="s">
        <v>473</v>
      </c>
      <c r="D49" s="28" t="s">
        <v>53</v>
      </c>
      <c r="E49" s="28"/>
      <c r="F49" s="27" t="s">
        <v>14</v>
      </c>
      <c r="G49" s="28" t="s">
        <v>473</v>
      </c>
      <c r="H49" s="28" t="s">
        <v>53</v>
      </c>
    </row>
    <row r="50" spans="1:8">
      <c r="A50" s="41"/>
      <c r="B50" s="64"/>
      <c r="C50" s="65"/>
      <c r="D50" s="65"/>
      <c r="E50" s="65"/>
      <c r="F50" s="64"/>
      <c r="G50" s="65"/>
      <c r="H50" s="65"/>
    </row>
    <row r="51" spans="1:8">
      <c r="A51" s="29" t="s">
        <v>78</v>
      </c>
      <c r="B51" s="66">
        <v>80.606667495879094</v>
      </c>
      <c r="C51" s="66">
        <v>6.434155634245684</v>
      </c>
      <c r="D51" s="30">
        <v>292</v>
      </c>
      <c r="E51" s="30"/>
      <c r="F51" s="66">
        <v>62.2419391474318</v>
      </c>
      <c r="G51" s="66">
        <v>6.9338075066019584</v>
      </c>
      <c r="H51" s="30">
        <v>378</v>
      </c>
    </row>
    <row r="52" spans="1:8">
      <c r="A52" s="5" t="s">
        <v>79</v>
      </c>
      <c r="B52" s="16">
        <v>78.080548709909564</v>
      </c>
      <c r="C52" s="17">
        <v>3.5120257286881724</v>
      </c>
      <c r="D52" s="18">
        <v>1073</v>
      </c>
      <c r="E52" s="18"/>
      <c r="F52" s="16">
        <v>64.945981810755612</v>
      </c>
      <c r="G52" s="17">
        <v>3.3327420122847755</v>
      </c>
      <c r="H52" s="67">
        <v>1585</v>
      </c>
    </row>
    <row r="53" spans="1:8">
      <c r="A53" s="5" t="s">
        <v>80</v>
      </c>
      <c r="B53" s="16">
        <v>72.385246521537567</v>
      </c>
      <c r="C53" s="17">
        <v>3.1784924277887612</v>
      </c>
      <c r="D53" s="18">
        <v>1530</v>
      </c>
      <c r="E53" s="18"/>
      <c r="F53" s="16">
        <v>57.913840385240952</v>
      </c>
      <c r="G53" s="17">
        <v>3.2225064780632025</v>
      </c>
      <c r="H53" s="18">
        <v>1815</v>
      </c>
    </row>
    <row r="54" spans="1:8">
      <c r="A54" s="44" t="s">
        <v>81</v>
      </c>
      <c r="B54" s="16">
        <v>57.092340540979336</v>
      </c>
      <c r="C54" s="17">
        <v>4.8034805903053623</v>
      </c>
      <c r="D54" s="18">
        <v>821</v>
      </c>
      <c r="E54" s="18"/>
      <c r="F54" s="16">
        <v>40.721439768905391</v>
      </c>
      <c r="G54" s="17">
        <v>4.4633595447481262</v>
      </c>
      <c r="H54" s="67">
        <v>937</v>
      </c>
    </row>
    <row r="55" spans="1:8">
      <c r="A55" s="7" t="s">
        <v>82</v>
      </c>
      <c r="B55" s="12">
        <v>27.023464348035649</v>
      </c>
      <c r="C55" s="12">
        <v>4.9555015409567584</v>
      </c>
      <c r="D55" s="7">
        <v>621</v>
      </c>
      <c r="E55" s="7"/>
      <c r="F55" s="12">
        <v>14.105995108911898</v>
      </c>
      <c r="G55" s="12">
        <v>3.5042275859677083</v>
      </c>
      <c r="H55" s="7">
        <v>763</v>
      </c>
    </row>
    <row r="57" spans="1:8">
      <c r="A57" s="4" t="s">
        <v>131</v>
      </c>
    </row>
    <row r="59" spans="1:8">
      <c r="A59" s="25" t="s">
        <v>12</v>
      </c>
      <c r="B59" s="859" t="s">
        <v>52</v>
      </c>
      <c r="C59" s="859"/>
      <c r="D59" s="859"/>
    </row>
    <row r="60" spans="1:8">
      <c r="A60" s="36"/>
      <c r="B60" s="27" t="s">
        <v>14</v>
      </c>
      <c r="C60" s="28" t="s">
        <v>473</v>
      </c>
      <c r="D60" s="28" t="s">
        <v>53</v>
      </c>
    </row>
    <row r="62" spans="1:8">
      <c r="A62" s="5" t="s">
        <v>99</v>
      </c>
      <c r="B62" s="11">
        <v>27.8741929579814</v>
      </c>
      <c r="C62" s="11">
        <v>1.2584280231317635</v>
      </c>
      <c r="D62" s="18">
        <v>9817</v>
      </c>
    </row>
    <row r="63" spans="1:8">
      <c r="A63" s="5" t="s">
        <v>100</v>
      </c>
      <c r="B63" s="11">
        <v>14.691620804888405</v>
      </c>
      <c r="C63" s="11">
        <v>0.99360229851936133</v>
      </c>
      <c r="D63" s="18">
        <v>9817</v>
      </c>
    </row>
    <row r="64" spans="1:8">
      <c r="A64" s="29" t="s">
        <v>101</v>
      </c>
      <c r="B64" s="11">
        <v>27.520021515571617</v>
      </c>
      <c r="C64" s="11">
        <v>1.253473911077192</v>
      </c>
      <c r="D64" s="18">
        <v>9817</v>
      </c>
    </row>
    <row r="65" spans="1:4">
      <c r="A65" s="5" t="s">
        <v>246</v>
      </c>
      <c r="B65" s="11">
        <v>24.450112626475935</v>
      </c>
      <c r="C65" s="11">
        <v>1.2062552859434081</v>
      </c>
      <c r="D65" s="18">
        <v>9817</v>
      </c>
    </row>
    <row r="66" spans="1:4">
      <c r="A66" s="5" t="s">
        <v>103</v>
      </c>
      <c r="B66" s="11">
        <v>10.644428506428351</v>
      </c>
      <c r="C66" s="11">
        <v>0.86557335677113212</v>
      </c>
      <c r="D66" s="18">
        <v>9817</v>
      </c>
    </row>
    <row r="67" spans="1:4">
      <c r="A67" s="44" t="s">
        <v>104</v>
      </c>
      <c r="B67" s="11">
        <v>34.812648325458277</v>
      </c>
      <c r="C67" s="11">
        <v>1.3370020929640738</v>
      </c>
      <c r="D67" s="18">
        <v>9817</v>
      </c>
    </row>
    <row r="68" spans="1:4">
      <c r="A68" s="7" t="s">
        <v>245</v>
      </c>
      <c r="B68" s="12">
        <v>61.75162343443192</v>
      </c>
      <c r="C68" s="12">
        <v>1.3639943767207434</v>
      </c>
      <c r="D68" s="20">
        <v>9817</v>
      </c>
    </row>
    <row r="70" spans="1:4">
      <c r="A70" s="4" t="s">
        <v>105</v>
      </c>
    </row>
    <row r="72" spans="1:4">
      <c r="A72" s="72" t="s">
        <v>132</v>
      </c>
      <c r="B72" s="859" t="s">
        <v>52</v>
      </c>
      <c r="C72" s="859"/>
      <c r="D72" s="859"/>
    </row>
    <row r="73" spans="1:4">
      <c r="A73" s="36"/>
      <c r="B73" s="27" t="s">
        <v>14</v>
      </c>
      <c r="C73" s="28" t="s">
        <v>473</v>
      </c>
      <c r="D73" s="28" t="s">
        <v>53</v>
      </c>
    </row>
    <row r="75" spans="1:4">
      <c r="A75" s="71" t="s">
        <v>99</v>
      </c>
    </row>
    <row r="76" spans="1:4">
      <c r="A76" s="5" t="s">
        <v>106</v>
      </c>
      <c r="B76" s="11">
        <v>63.527403008574304</v>
      </c>
      <c r="C76" s="11">
        <v>2.6281502580866842</v>
      </c>
      <c r="D76" s="18">
        <v>2594</v>
      </c>
    </row>
    <row r="77" spans="1:4">
      <c r="A77" s="5" t="s">
        <v>107</v>
      </c>
      <c r="B77" s="11">
        <v>18.10014173582843</v>
      </c>
      <c r="C77" s="11">
        <v>2.1021749634946314</v>
      </c>
      <c r="D77" s="18">
        <v>2594</v>
      </c>
    </row>
    <row r="78" spans="1:4">
      <c r="A78" s="5" t="s">
        <v>108</v>
      </c>
      <c r="B78" s="11">
        <v>42.520524232244519</v>
      </c>
      <c r="C78" s="11">
        <v>2.6992431064217008</v>
      </c>
      <c r="D78" s="18">
        <v>2594</v>
      </c>
    </row>
    <row r="79" spans="1:4">
      <c r="A79" s="5" t="s">
        <v>109</v>
      </c>
      <c r="B79" s="11">
        <v>12.444908470913898</v>
      </c>
      <c r="C79" s="11">
        <v>1.8022824474034254</v>
      </c>
      <c r="D79" s="18">
        <v>2594</v>
      </c>
    </row>
    <row r="80" spans="1:4">
      <c r="A80" s="5" t="s">
        <v>110</v>
      </c>
      <c r="B80" s="11">
        <v>10.153921276925489</v>
      </c>
      <c r="C80" s="11">
        <v>1.6491218889772883</v>
      </c>
      <c r="D80" s="18">
        <v>2594</v>
      </c>
    </row>
    <row r="81" spans="1:4">
      <c r="A81" s="5" t="s">
        <v>111</v>
      </c>
      <c r="B81" s="11">
        <v>4.6394332368294844</v>
      </c>
      <c r="C81" s="11">
        <v>1.1484264145614986</v>
      </c>
      <c r="D81" s="18">
        <v>2594</v>
      </c>
    </row>
    <row r="82" spans="1:4">
      <c r="B82" s="11"/>
      <c r="C82" s="11"/>
      <c r="D82" s="18"/>
    </row>
    <row r="83" spans="1:4">
      <c r="A83" s="71" t="s">
        <v>100</v>
      </c>
      <c r="B83" s="11"/>
      <c r="C83" s="11"/>
      <c r="D83" s="18"/>
    </row>
    <row r="84" spans="1:4">
      <c r="A84" s="5" t="s">
        <v>112</v>
      </c>
      <c r="B84" s="11">
        <v>37.440881662969602</v>
      </c>
      <c r="C84" s="11">
        <v>3.7127178239258711</v>
      </c>
      <c r="D84" s="18">
        <v>1314</v>
      </c>
    </row>
    <row r="85" spans="1:4">
      <c r="A85" s="5" t="s">
        <v>113</v>
      </c>
      <c r="B85" s="11">
        <v>72.089193149586492</v>
      </c>
      <c r="C85" s="11">
        <v>3.4410808585175943</v>
      </c>
      <c r="D85" s="18">
        <v>1314</v>
      </c>
    </row>
    <row r="86" spans="1:4">
      <c r="A86" s="5" t="s">
        <v>111</v>
      </c>
      <c r="B86" s="11">
        <v>4.7771849457732971</v>
      </c>
      <c r="C86" s="11">
        <v>1.6361764424222671</v>
      </c>
      <c r="D86" s="18">
        <v>1314</v>
      </c>
    </row>
    <row r="87" spans="1:4">
      <c r="B87" s="11"/>
      <c r="C87" s="11"/>
      <c r="D87" s="18"/>
    </row>
    <row r="88" spans="1:4">
      <c r="A88" s="71" t="s">
        <v>114</v>
      </c>
      <c r="B88" s="11"/>
      <c r="C88" s="11"/>
      <c r="D88" s="18"/>
    </row>
    <row r="89" spans="1:4">
      <c r="A89" s="5" t="s">
        <v>115</v>
      </c>
      <c r="B89" s="11">
        <v>14.525341214303817</v>
      </c>
      <c r="C89" s="11">
        <v>1.8980363921689918</v>
      </c>
      <c r="D89" s="18">
        <v>2665</v>
      </c>
    </row>
    <row r="90" spans="1:4">
      <c r="A90" s="5" t="s">
        <v>116</v>
      </c>
      <c r="B90" s="11">
        <v>59.071997915713681</v>
      </c>
      <c r="C90" s="11">
        <v>2.6486451501388615</v>
      </c>
      <c r="D90" s="18">
        <v>2665</v>
      </c>
    </row>
    <row r="91" spans="1:4">
      <c r="A91" s="5" t="s">
        <v>117</v>
      </c>
      <c r="B91" s="11">
        <v>26.741251661374456</v>
      </c>
      <c r="C91" s="11">
        <v>2.3842033199567023</v>
      </c>
      <c r="D91" s="18">
        <v>2665</v>
      </c>
    </row>
    <row r="92" spans="1:4">
      <c r="A92" s="5" t="s">
        <v>118</v>
      </c>
      <c r="B92" s="11">
        <v>47.128020690194852</v>
      </c>
      <c r="C92" s="11">
        <v>2.688902533461718</v>
      </c>
      <c r="D92" s="18">
        <v>2665</v>
      </c>
    </row>
    <row r="93" spans="1:4">
      <c r="A93" s="5" t="s">
        <v>119</v>
      </c>
      <c r="B93" s="11">
        <v>2.1560846322490725</v>
      </c>
      <c r="C93" s="11">
        <v>0.78238855597197765</v>
      </c>
      <c r="D93" s="18">
        <v>2665</v>
      </c>
    </row>
    <row r="94" spans="1:4">
      <c r="A94" s="5" t="s">
        <v>111</v>
      </c>
      <c r="B94" s="11">
        <v>7.7239409450388239</v>
      </c>
      <c r="C94" s="11">
        <v>1.4380919894332655</v>
      </c>
      <c r="D94" s="18">
        <v>2665</v>
      </c>
    </row>
    <row r="95" spans="1:4">
      <c r="B95" s="11"/>
      <c r="C95" s="11"/>
      <c r="D95" s="18"/>
    </row>
    <row r="96" spans="1:4">
      <c r="A96" s="71" t="s">
        <v>102</v>
      </c>
      <c r="B96" s="11"/>
      <c r="C96" s="11"/>
      <c r="D96" s="18"/>
    </row>
    <row r="97" spans="1:4">
      <c r="A97" s="5" t="s">
        <v>120</v>
      </c>
      <c r="B97" s="11">
        <v>48.313800122822727</v>
      </c>
      <c r="C97" s="11">
        <v>2.9198468969431097</v>
      </c>
      <c r="D97" s="18">
        <v>2265</v>
      </c>
    </row>
    <row r="98" spans="1:4">
      <c r="B98" s="11"/>
      <c r="C98" s="11"/>
      <c r="D98" s="18"/>
    </row>
    <row r="99" spans="1:4">
      <c r="A99" s="71" t="s">
        <v>121</v>
      </c>
      <c r="B99" s="11"/>
      <c r="C99" s="11"/>
      <c r="D99" s="18"/>
    </row>
    <row r="100" spans="1:4">
      <c r="A100" s="5" t="s">
        <v>122</v>
      </c>
      <c r="B100" s="11">
        <v>19.468244247713866</v>
      </c>
      <c r="C100" s="11">
        <v>2.313578054631078</v>
      </c>
      <c r="D100" s="18">
        <v>2265</v>
      </c>
    </row>
    <row r="101" spans="1:4">
      <c r="A101" s="5" t="s">
        <v>123</v>
      </c>
      <c r="B101" s="11">
        <v>69.797635270063992</v>
      </c>
      <c r="C101" s="11">
        <v>2.6827364355220382</v>
      </c>
      <c r="D101" s="18">
        <v>2265</v>
      </c>
    </row>
    <row r="102" spans="1:4">
      <c r="A102" s="5" t="s">
        <v>124</v>
      </c>
      <c r="B102" s="11">
        <v>4.0658027233034364</v>
      </c>
      <c r="C102" s="11">
        <v>1.1539767354399273</v>
      </c>
      <c r="D102" s="18">
        <v>2265</v>
      </c>
    </row>
    <row r="103" spans="1:4">
      <c r="A103" s="5" t="s">
        <v>125</v>
      </c>
      <c r="B103" s="11">
        <v>2.8546254653177789</v>
      </c>
      <c r="C103" s="11">
        <v>0.97302233778550695</v>
      </c>
      <c r="D103" s="18">
        <v>2265</v>
      </c>
    </row>
    <row r="104" spans="1:4">
      <c r="A104" s="5" t="s">
        <v>126</v>
      </c>
      <c r="B104" s="11">
        <v>8.3629297192741188</v>
      </c>
      <c r="C104" s="11">
        <v>1.6175287206592119</v>
      </c>
      <c r="D104" s="18">
        <v>2265</v>
      </c>
    </row>
    <row r="105" spans="1:4">
      <c r="A105" s="5" t="s">
        <v>111</v>
      </c>
      <c r="B105" s="11">
        <v>3.2363111987281368</v>
      </c>
      <c r="C105" s="11">
        <v>1.0339952060865307</v>
      </c>
      <c r="D105" s="18">
        <v>2265</v>
      </c>
    </row>
    <row r="106" spans="1:4">
      <c r="B106" s="11"/>
      <c r="C106" s="11"/>
      <c r="D106" s="18"/>
    </row>
    <row r="107" spans="1:4">
      <c r="A107" s="71" t="s">
        <v>103</v>
      </c>
      <c r="B107" s="11"/>
      <c r="C107" s="11"/>
      <c r="D107" s="18"/>
    </row>
    <row r="108" spans="1:4">
      <c r="A108" s="5" t="s">
        <v>127</v>
      </c>
      <c r="B108" s="11">
        <v>17.261644907403941</v>
      </c>
      <c r="C108" s="11">
        <v>3.1933872318039489</v>
      </c>
      <c r="D108" s="18">
        <v>1083</v>
      </c>
    </row>
    <row r="109" spans="1:4">
      <c r="A109" s="5" t="s">
        <v>128</v>
      </c>
      <c r="B109" s="11">
        <v>67.827597580177795</v>
      </c>
      <c r="C109" s="11">
        <v>3.9473171148569755</v>
      </c>
      <c r="D109" s="18">
        <v>1083</v>
      </c>
    </row>
    <row r="110" spans="1:4">
      <c r="A110" s="5" t="s">
        <v>129</v>
      </c>
      <c r="B110" s="11">
        <v>27.159176512422029</v>
      </c>
      <c r="C110" s="11">
        <v>3.7583980695825403</v>
      </c>
      <c r="D110" s="18">
        <v>1083</v>
      </c>
    </row>
    <row r="111" spans="1:4">
      <c r="A111" s="5" t="s">
        <v>130</v>
      </c>
      <c r="B111" s="11">
        <v>20.771989910092955</v>
      </c>
      <c r="C111" s="11">
        <v>3.4279579006690852</v>
      </c>
      <c r="D111" s="18">
        <v>1083</v>
      </c>
    </row>
    <row r="112" spans="1:4">
      <c r="A112" s="7" t="s">
        <v>111</v>
      </c>
      <c r="B112" s="12">
        <v>2.2747391457734785</v>
      </c>
      <c r="C112" s="12">
        <v>1.259871564443646</v>
      </c>
      <c r="D112" s="20">
        <v>1083</v>
      </c>
    </row>
    <row r="114" spans="1:4">
      <c r="A114" s="4" t="s">
        <v>133</v>
      </c>
    </row>
    <row r="116" spans="1:4">
      <c r="A116" s="25" t="s">
        <v>12</v>
      </c>
      <c r="B116" s="859" t="s">
        <v>52</v>
      </c>
      <c r="C116" s="859"/>
      <c r="D116" s="859"/>
    </row>
    <row r="117" spans="1:4">
      <c r="A117" s="36"/>
      <c r="B117" s="27" t="s">
        <v>14</v>
      </c>
      <c r="C117" s="28" t="s">
        <v>473</v>
      </c>
      <c r="D117" s="28" t="s">
        <v>53</v>
      </c>
    </row>
    <row r="119" spans="1:4">
      <c r="A119" s="44" t="s">
        <v>154</v>
      </c>
      <c r="B119" s="17">
        <v>57.465566514108268</v>
      </c>
      <c r="C119" s="17">
        <v>1.3875736995657029</v>
      </c>
      <c r="D119" s="18">
        <v>9817</v>
      </c>
    </row>
    <row r="120" spans="1:4">
      <c r="A120" s="5" t="s">
        <v>153</v>
      </c>
      <c r="B120" s="11">
        <v>50.611475785467888</v>
      </c>
      <c r="C120" s="11">
        <v>1.4031994700484312</v>
      </c>
      <c r="D120" s="18">
        <v>9817</v>
      </c>
    </row>
    <row r="121" spans="1:4">
      <c r="A121" s="5" t="s">
        <v>65</v>
      </c>
      <c r="B121" s="11">
        <v>29.622982219316629</v>
      </c>
      <c r="C121" s="11">
        <v>1.281479625559605</v>
      </c>
      <c r="D121" s="18">
        <v>9817</v>
      </c>
    </row>
    <row r="122" spans="1:4">
      <c r="A122" s="5" t="s">
        <v>152</v>
      </c>
      <c r="B122" s="11">
        <v>21.480615884881097</v>
      </c>
      <c r="C122" s="11">
        <v>1.1526400182092615</v>
      </c>
      <c r="D122" s="18">
        <v>9817</v>
      </c>
    </row>
    <row r="123" spans="1:4">
      <c r="A123" s="5" t="s">
        <v>151</v>
      </c>
      <c r="B123" s="11">
        <v>15.746853245042855</v>
      </c>
      <c r="C123" s="11">
        <v>1.0222846553067857</v>
      </c>
      <c r="D123" s="18">
        <v>9817</v>
      </c>
    </row>
    <row r="124" spans="1:4">
      <c r="A124" s="5" t="s">
        <v>150</v>
      </c>
      <c r="B124" s="11">
        <v>14.329195801001902</v>
      </c>
      <c r="C124" s="11">
        <v>0.98335247968419637</v>
      </c>
      <c r="D124" s="18">
        <v>9817</v>
      </c>
    </row>
    <row r="125" spans="1:4">
      <c r="A125" s="5" t="s">
        <v>149</v>
      </c>
      <c r="B125" s="11">
        <v>14.296006807823558</v>
      </c>
      <c r="C125" s="11">
        <v>0.98240324589143313</v>
      </c>
      <c r="D125" s="18">
        <v>9817</v>
      </c>
    </row>
    <row r="126" spans="1:4">
      <c r="A126" s="5" t="s">
        <v>148</v>
      </c>
      <c r="B126" s="11">
        <v>13.302025004113846</v>
      </c>
      <c r="C126" s="11">
        <v>0.95311486658698996</v>
      </c>
      <c r="D126" s="18">
        <v>9817</v>
      </c>
    </row>
    <row r="127" spans="1:4">
      <c r="A127" s="5" t="s">
        <v>147</v>
      </c>
      <c r="B127" s="11">
        <v>9.5081452459013569</v>
      </c>
      <c r="C127" s="11">
        <v>0.82325530020625237</v>
      </c>
      <c r="D127" s="18">
        <v>9817</v>
      </c>
    </row>
    <row r="128" spans="1:4">
      <c r="A128" s="5" t="s">
        <v>146</v>
      </c>
      <c r="B128" s="11">
        <v>9.1340339186611637</v>
      </c>
      <c r="C128" s="11">
        <v>0.8085629199071187</v>
      </c>
      <c r="D128" s="18">
        <v>9817</v>
      </c>
    </row>
    <row r="129" spans="1:4">
      <c r="A129" s="5" t="s">
        <v>145</v>
      </c>
      <c r="B129" s="11">
        <v>4.30740071004222</v>
      </c>
      <c r="C129" s="11">
        <v>0.56980820714221059</v>
      </c>
      <c r="D129" s="18">
        <v>9817</v>
      </c>
    </row>
    <row r="130" spans="1:4">
      <c r="A130" s="5" t="s">
        <v>144</v>
      </c>
      <c r="B130" s="11">
        <v>4.245122942339254</v>
      </c>
      <c r="C130" s="11">
        <v>0.56585801859425433</v>
      </c>
      <c r="D130" s="18">
        <v>9817</v>
      </c>
    </row>
    <row r="131" spans="1:4">
      <c r="A131" s="5" t="s">
        <v>143</v>
      </c>
      <c r="B131" s="11">
        <v>3.739800161818041</v>
      </c>
      <c r="C131" s="11">
        <v>0.53251208025438035</v>
      </c>
      <c r="D131" s="18">
        <v>9817</v>
      </c>
    </row>
    <row r="132" spans="1:4">
      <c r="A132" s="5" t="s">
        <v>142</v>
      </c>
      <c r="B132" s="11">
        <v>3.3376822418874039</v>
      </c>
      <c r="C132" s="11">
        <v>0.50411890365895284</v>
      </c>
      <c r="D132" s="18">
        <v>9817</v>
      </c>
    </row>
    <row r="133" spans="1:4">
      <c r="A133" s="5" t="s">
        <v>141</v>
      </c>
      <c r="B133" s="11">
        <v>3.1340424767804165</v>
      </c>
      <c r="C133" s="11">
        <v>0.48901244748740447</v>
      </c>
      <c r="D133" s="18">
        <v>9817</v>
      </c>
    </row>
    <row r="134" spans="1:4">
      <c r="A134" s="5" t="s">
        <v>140</v>
      </c>
      <c r="B134" s="11">
        <v>2.9871071313011197</v>
      </c>
      <c r="C134" s="11">
        <v>0.4777734517267973</v>
      </c>
      <c r="D134" s="18">
        <v>9817</v>
      </c>
    </row>
    <row r="135" spans="1:4">
      <c r="A135" s="5" t="s">
        <v>139</v>
      </c>
      <c r="B135" s="11">
        <v>2.6351389988569283</v>
      </c>
      <c r="C135" s="11">
        <v>0.44955701113497559</v>
      </c>
      <c r="D135" s="18">
        <v>9817</v>
      </c>
    </row>
    <row r="136" spans="1:4">
      <c r="A136" s="5" t="s">
        <v>138</v>
      </c>
      <c r="B136" s="11">
        <v>1.8112460787436495</v>
      </c>
      <c r="C136" s="11">
        <v>0.37428419659642431</v>
      </c>
      <c r="D136" s="18">
        <v>9817</v>
      </c>
    </row>
    <row r="137" spans="1:4">
      <c r="A137" s="5" t="s">
        <v>137</v>
      </c>
      <c r="B137" s="11">
        <v>1.5501054760572024</v>
      </c>
      <c r="C137" s="11">
        <v>0.34671301107918273</v>
      </c>
      <c r="D137" s="18">
        <v>9817</v>
      </c>
    </row>
    <row r="138" spans="1:4">
      <c r="A138" s="5" t="s">
        <v>136</v>
      </c>
      <c r="B138" s="11">
        <v>1.1719824148486899</v>
      </c>
      <c r="C138" s="11">
        <v>0.30205252909027491</v>
      </c>
      <c r="D138" s="18">
        <v>9817</v>
      </c>
    </row>
    <row r="139" spans="1:4">
      <c r="A139" s="5" t="s">
        <v>84</v>
      </c>
      <c r="B139" s="11">
        <v>0.83039322951608163</v>
      </c>
      <c r="C139" s="11">
        <v>0.25469069717612181</v>
      </c>
      <c r="D139" s="18">
        <v>9817</v>
      </c>
    </row>
    <row r="140" spans="1:4">
      <c r="A140" s="5" t="s">
        <v>135</v>
      </c>
      <c r="B140" s="11">
        <v>0.39131868118876839</v>
      </c>
      <c r="C140" s="11">
        <v>0.17522488063394975</v>
      </c>
      <c r="D140" s="18">
        <v>9817</v>
      </c>
    </row>
    <row r="141" spans="1:4">
      <c r="A141" s="7" t="s">
        <v>134</v>
      </c>
      <c r="B141" s="12">
        <v>0.14311287456903837</v>
      </c>
      <c r="C141" s="12">
        <v>0.10609874605400234</v>
      </c>
      <c r="D141" s="20">
        <v>9817</v>
      </c>
    </row>
    <row r="143" spans="1:4">
      <c r="A143" s="4" t="s">
        <v>155</v>
      </c>
    </row>
    <row r="145" spans="1:20">
      <c r="A145" s="25" t="s">
        <v>156</v>
      </c>
      <c r="B145" s="859" t="s">
        <v>52</v>
      </c>
      <c r="C145" s="859"/>
      <c r="D145" s="859"/>
    </row>
    <row r="146" spans="1:20">
      <c r="A146" s="36"/>
      <c r="B146" s="27" t="s">
        <v>14</v>
      </c>
      <c r="C146" s="28" t="s">
        <v>473</v>
      </c>
      <c r="D146" s="28" t="s">
        <v>53</v>
      </c>
    </row>
    <row r="148" spans="1:20">
      <c r="A148" s="5" t="s">
        <v>157</v>
      </c>
      <c r="B148" s="11">
        <v>37.227197650970005</v>
      </c>
      <c r="C148" s="11">
        <v>1.718630351035106</v>
      </c>
      <c r="D148" s="18">
        <v>6118</v>
      </c>
    </row>
    <row r="149" spans="1:20">
      <c r="A149" s="5" t="s">
        <v>158</v>
      </c>
      <c r="B149" s="11">
        <v>31.577912698653972</v>
      </c>
      <c r="C149" s="11">
        <v>1.6525568751025013</v>
      </c>
      <c r="D149" s="18">
        <v>6118</v>
      </c>
    </row>
    <row r="150" spans="1:20">
      <c r="A150" s="5" t="s">
        <v>159</v>
      </c>
      <c r="B150" s="11">
        <v>11.10666142107438</v>
      </c>
      <c r="C150" s="11">
        <v>1.1171022361739604</v>
      </c>
      <c r="D150" s="18">
        <v>6118</v>
      </c>
    </row>
    <row r="151" spans="1:20">
      <c r="A151" s="5" t="s">
        <v>160</v>
      </c>
      <c r="B151" s="11">
        <v>9.6736452192938867</v>
      </c>
      <c r="C151" s="11">
        <v>1.0509180853486981</v>
      </c>
      <c r="D151" s="18">
        <v>6118</v>
      </c>
    </row>
    <row r="152" spans="1:20">
      <c r="A152" s="5" t="s">
        <v>161</v>
      </c>
      <c r="B152" s="11">
        <v>3.7007230220032552</v>
      </c>
      <c r="C152" s="11">
        <v>0.67115271314876268</v>
      </c>
      <c r="D152" s="18">
        <v>6118</v>
      </c>
    </row>
    <row r="153" spans="1:20">
      <c r="A153" s="5" t="s">
        <v>162</v>
      </c>
      <c r="B153" s="11">
        <v>3.1052905204978689</v>
      </c>
      <c r="C153" s="11">
        <v>0.61669112338168919</v>
      </c>
      <c r="D153" s="18">
        <v>6118</v>
      </c>
    </row>
    <row r="154" spans="1:20">
      <c r="A154" s="7" t="s">
        <v>163</v>
      </c>
      <c r="B154" s="12">
        <v>3.6085694675066291</v>
      </c>
      <c r="C154" s="12">
        <v>0.66306070940523165</v>
      </c>
      <c r="D154" s="20">
        <v>6118</v>
      </c>
    </row>
    <row r="155" spans="1:20">
      <c r="D155" s="18"/>
    </row>
    <row r="156" spans="1:20">
      <c r="A156" s="4" t="s">
        <v>167</v>
      </c>
    </row>
    <row r="158" spans="1:20">
      <c r="A158" s="25" t="s">
        <v>156</v>
      </c>
      <c r="B158" s="859" t="s">
        <v>52</v>
      </c>
      <c r="C158" s="859"/>
      <c r="D158" s="859"/>
      <c r="E158" s="859"/>
      <c r="F158" s="859"/>
      <c r="G158" s="859"/>
      <c r="H158" s="859"/>
      <c r="I158" s="859"/>
      <c r="J158" s="859"/>
      <c r="K158" s="859"/>
      <c r="L158" s="859"/>
      <c r="M158" s="859"/>
      <c r="N158" s="859"/>
      <c r="O158" s="859"/>
      <c r="P158" s="859"/>
      <c r="Q158" s="859"/>
      <c r="R158" s="859"/>
      <c r="S158" s="859"/>
      <c r="T158" s="859"/>
    </row>
    <row r="159" spans="1:20">
      <c r="A159" s="25"/>
      <c r="B159" s="865" t="s">
        <v>78</v>
      </c>
      <c r="C159" s="865"/>
      <c r="D159" s="865"/>
      <c r="F159" s="865" t="s">
        <v>79</v>
      </c>
      <c r="G159" s="865"/>
      <c r="H159" s="865"/>
      <c r="J159" s="865" t="s">
        <v>80</v>
      </c>
      <c r="K159" s="865"/>
      <c r="L159" s="865"/>
      <c r="N159" s="865" t="s">
        <v>81</v>
      </c>
      <c r="O159" s="865"/>
      <c r="P159" s="865"/>
      <c r="R159" s="865" t="s">
        <v>82</v>
      </c>
      <c r="S159" s="865"/>
      <c r="T159" s="865"/>
    </row>
    <row r="160" spans="1:20" ht="14.5" customHeight="1">
      <c r="A160" s="36"/>
      <c r="B160" s="27" t="s">
        <v>14</v>
      </c>
      <c r="C160" s="28" t="s">
        <v>473</v>
      </c>
      <c r="D160" s="28" t="s">
        <v>53</v>
      </c>
      <c r="E160" s="36"/>
      <c r="F160" s="27" t="s">
        <v>14</v>
      </c>
      <c r="G160" s="28" t="s">
        <v>473</v>
      </c>
      <c r="H160" s="28" t="s">
        <v>53</v>
      </c>
      <c r="I160" s="36"/>
      <c r="J160" s="27" t="s">
        <v>14</v>
      </c>
      <c r="K160" s="28" t="s">
        <v>473</v>
      </c>
      <c r="L160" s="28" t="s">
        <v>53</v>
      </c>
      <c r="M160" s="36"/>
      <c r="N160" s="27" t="s">
        <v>14</v>
      </c>
      <c r="O160" s="28" t="s">
        <v>473</v>
      </c>
      <c r="P160" s="28" t="s">
        <v>53</v>
      </c>
      <c r="Q160" s="36"/>
      <c r="R160" s="27" t="s">
        <v>14</v>
      </c>
      <c r="S160" s="28" t="s">
        <v>473</v>
      </c>
      <c r="T160" s="28" t="s">
        <v>53</v>
      </c>
    </row>
    <row r="162" spans="1:20">
      <c r="A162" s="5" t="s">
        <v>158</v>
      </c>
      <c r="B162" s="11">
        <v>90.351314344475483</v>
      </c>
      <c r="C162" s="11">
        <v>3.8932012409441299</v>
      </c>
      <c r="D162" s="5">
        <v>652</v>
      </c>
      <c r="F162" s="11">
        <v>74.594857580750045</v>
      </c>
      <c r="G162" s="11">
        <v>2.5574088764007641</v>
      </c>
      <c r="H162" s="18">
        <v>2382</v>
      </c>
      <c r="J162" s="11">
        <v>54.29599938275819</v>
      </c>
      <c r="K162" s="11">
        <v>2.5727656469168103</v>
      </c>
      <c r="L162" s="18">
        <v>2245</v>
      </c>
      <c r="N162" s="11">
        <v>42.13211386008139</v>
      </c>
      <c r="O162" s="11">
        <v>3.8671138074833422</v>
      </c>
      <c r="P162" s="18">
        <v>657</v>
      </c>
      <c r="R162" s="11">
        <v>34.650023668174789</v>
      </c>
      <c r="S162" s="11">
        <v>7.3346727608162841</v>
      </c>
      <c r="T162" s="18">
        <v>182</v>
      </c>
    </row>
    <row r="163" spans="1:20">
      <c r="A163" s="5" t="s">
        <v>164</v>
      </c>
      <c r="B163" s="11">
        <v>7.8345753563091796</v>
      </c>
      <c r="C163" s="11">
        <v>3.5432131754531224</v>
      </c>
      <c r="D163" s="5">
        <v>652</v>
      </c>
      <c r="F163" s="11">
        <v>18.967403992133498</v>
      </c>
      <c r="G163" s="11">
        <v>2.3031314732052177</v>
      </c>
      <c r="H163" s="18">
        <v>2382</v>
      </c>
      <c r="J163" s="11">
        <v>28.484958889425094</v>
      </c>
      <c r="K163" s="11">
        <v>2.3310183851254607</v>
      </c>
      <c r="L163" s="18">
        <v>2245</v>
      </c>
      <c r="N163" s="11">
        <v>31.991872468304784</v>
      </c>
      <c r="O163" s="11">
        <v>3.6531016621077885</v>
      </c>
      <c r="P163" s="18">
        <v>657</v>
      </c>
      <c r="R163" s="11">
        <v>36.104832492418545</v>
      </c>
      <c r="S163" s="11">
        <v>7.403258791238013</v>
      </c>
      <c r="T163" s="18">
        <v>182</v>
      </c>
    </row>
    <row r="164" spans="1:20">
      <c r="A164" s="5" t="s">
        <v>165</v>
      </c>
      <c r="B164" s="11">
        <v>1.5774712767872807</v>
      </c>
      <c r="C164" s="11">
        <v>1.6429847277798895</v>
      </c>
      <c r="D164" s="5">
        <v>652</v>
      </c>
      <c r="F164" s="11">
        <v>5.2043668274321453</v>
      </c>
      <c r="G164" s="11">
        <v>1.3048573091074029</v>
      </c>
      <c r="H164" s="18">
        <v>2382</v>
      </c>
      <c r="J164" s="11">
        <v>10.514515853704964</v>
      </c>
      <c r="K164" s="11">
        <v>1.5842004787968378</v>
      </c>
      <c r="L164" s="18">
        <v>2245</v>
      </c>
      <c r="N164" s="11">
        <v>13.730455245170917</v>
      </c>
      <c r="O164" s="11">
        <v>2.6954590679409431</v>
      </c>
      <c r="P164" s="18">
        <v>657</v>
      </c>
      <c r="R164" s="11">
        <v>14.977496561526824</v>
      </c>
      <c r="S164" s="11">
        <v>5.50038153872657</v>
      </c>
      <c r="T164" s="18">
        <v>182</v>
      </c>
    </row>
    <row r="165" spans="1:20">
      <c r="A165" s="7" t="s">
        <v>166</v>
      </c>
      <c r="B165" s="12">
        <v>0.23663902242805207</v>
      </c>
      <c r="C165" s="12">
        <v>0.64066980224748482</v>
      </c>
      <c r="D165" s="7">
        <v>652</v>
      </c>
      <c r="E165" s="7"/>
      <c r="F165" s="12">
        <v>1.2333715996843166</v>
      </c>
      <c r="G165" s="12">
        <v>0.64839102228826473</v>
      </c>
      <c r="H165" s="20">
        <v>2382</v>
      </c>
      <c r="I165" s="7"/>
      <c r="J165" s="12">
        <v>6.7045258741117593</v>
      </c>
      <c r="K165" s="12">
        <v>1.2916758139976268</v>
      </c>
      <c r="L165" s="20">
        <v>2245</v>
      </c>
      <c r="M165" s="7"/>
      <c r="N165" s="12">
        <v>12.145558426442914</v>
      </c>
      <c r="O165" s="12">
        <v>2.5583038516913383</v>
      </c>
      <c r="P165" s="20">
        <v>657</v>
      </c>
      <c r="Q165" s="7"/>
      <c r="R165" s="12">
        <v>14.267647277879824</v>
      </c>
      <c r="S165" s="12">
        <v>5.3908197457384652</v>
      </c>
      <c r="T165" s="20">
        <v>182</v>
      </c>
    </row>
    <row r="167" spans="1:20">
      <c r="A167" s="4" t="s">
        <v>168</v>
      </c>
    </row>
    <row r="169" spans="1:20">
      <c r="A169" s="25" t="s">
        <v>169</v>
      </c>
      <c r="B169" s="859" t="s">
        <v>52</v>
      </c>
      <c r="C169" s="859"/>
      <c r="D169" s="859"/>
    </row>
    <row r="170" spans="1:20">
      <c r="A170" s="36"/>
      <c r="B170" s="27" t="s">
        <v>14</v>
      </c>
      <c r="C170" s="28" t="s">
        <v>473</v>
      </c>
      <c r="D170" s="28" t="s">
        <v>53</v>
      </c>
    </row>
    <row r="171" spans="1:20">
      <c r="A171" s="44"/>
      <c r="B171" s="64"/>
      <c r="C171" s="65"/>
      <c r="D171" s="65"/>
    </row>
    <row r="172" spans="1:20">
      <c r="A172" s="5" t="s">
        <v>170</v>
      </c>
      <c r="B172" s="11">
        <v>1.900648900073141</v>
      </c>
      <c r="C172" s="11">
        <v>0.4973882567734601</v>
      </c>
      <c r="D172" s="18">
        <v>5828</v>
      </c>
    </row>
    <row r="173" spans="1:20">
      <c r="A173" s="5" t="s">
        <v>171</v>
      </c>
      <c r="B173" s="11">
        <v>5.6478245532897731</v>
      </c>
      <c r="C173" s="11">
        <v>0.84086847059019609</v>
      </c>
      <c r="D173" s="18">
        <v>5828</v>
      </c>
    </row>
    <row r="174" spans="1:20">
      <c r="A174" s="5" t="s">
        <v>172</v>
      </c>
      <c r="B174" s="11">
        <v>5.8701170630796913</v>
      </c>
      <c r="C174" s="11">
        <v>0.8562461882691208</v>
      </c>
      <c r="D174" s="18">
        <v>5828</v>
      </c>
    </row>
    <row r="175" spans="1:20">
      <c r="A175" s="5" t="s">
        <v>173</v>
      </c>
      <c r="B175" s="11">
        <v>6.3391824685267313</v>
      </c>
      <c r="C175" s="11">
        <v>0.88757918598762053</v>
      </c>
      <c r="D175" s="18">
        <v>5828</v>
      </c>
    </row>
    <row r="176" spans="1:20">
      <c r="A176" s="5" t="s">
        <v>174</v>
      </c>
      <c r="B176" s="11">
        <v>7.347010538864243</v>
      </c>
      <c r="C176" s="11">
        <v>0.95037840711001698</v>
      </c>
      <c r="D176" s="18">
        <v>5828</v>
      </c>
    </row>
    <row r="177" spans="1:20">
      <c r="A177" s="5" t="s">
        <v>175</v>
      </c>
      <c r="B177" s="11">
        <v>8.0062251556061224</v>
      </c>
      <c r="C177" s="11">
        <v>0.98856363475182851</v>
      </c>
      <c r="D177" s="18">
        <v>5828</v>
      </c>
    </row>
    <row r="178" spans="1:20">
      <c r="A178" s="5" t="s">
        <v>176</v>
      </c>
      <c r="B178" s="11">
        <v>12.806665887441804</v>
      </c>
      <c r="C178" s="11">
        <v>1.2172259228387263</v>
      </c>
      <c r="D178" s="18">
        <v>5828</v>
      </c>
    </row>
    <row r="179" spans="1:20">
      <c r="A179" s="5" t="s">
        <v>177</v>
      </c>
      <c r="B179" s="11">
        <v>12.888725753225517</v>
      </c>
      <c r="C179" s="11">
        <v>1.220544689632816</v>
      </c>
      <c r="D179" s="18">
        <v>5828</v>
      </c>
    </row>
    <row r="180" spans="1:20">
      <c r="A180" s="5" t="s">
        <v>178</v>
      </c>
      <c r="B180" s="11">
        <v>13.632178736141498</v>
      </c>
      <c r="C180" s="11">
        <v>1.24988520897874</v>
      </c>
      <c r="D180" s="18">
        <v>5828</v>
      </c>
    </row>
    <row r="181" spans="1:20">
      <c r="A181" s="5" t="s">
        <v>179</v>
      </c>
      <c r="B181" s="11">
        <v>16.040127403173393</v>
      </c>
      <c r="C181" s="11">
        <v>1.3367534172481079</v>
      </c>
      <c r="D181" s="18">
        <v>5828</v>
      </c>
    </row>
    <row r="182" spans="1:20">
      <c r="A182" s="5" t="s">
        <v>180</v>
      </c>
      <c r="B182" s="11">
        <v>16.588964731189321</v>
      </c>
      <c r="C182" s="11">
        <v>1.3549800735688153</v>
      </c>
      <c r="D182" s="18">
        <v>5828</v>
      </c>
    </row>
    <row r="183" spans="1:20">
      <c r="A183" s="5" t="s">
        <v>181</v>
      </c>
      <c r="B183" s="11">
        <v>16.605338486146216</v>
      </c>
      <c r="C183" s="11">
        <v>1.3555155447431826</v>
      </c>
      <c r="D183" s="18">
        <v>5828</v>
      </c>
    </row>
    <row r="184" spans="1:20">
      <c r="A184" s="5" t="s">
        <v>182</v>
      </c>
      <c r="B184" s="11">
        <v>29.04584961349358</v>
      </c>
      <c r="C184" s="11">
        <v>1.6536456588381476</v>
      </c>
      <c r="D184" s="18">
        <v>5828</v>
      </c>
    </row>
    <row r="185" spans="1:20">
      <c r="A185" s="5" t="s">
        <v>65</v>
      </c>
      <c r="B185" s="11">
        <v>29.629718158689649</v>
      </c>
      <c r="C185" s="11">
        <v>1.6632974291026557</v>
      </c>
      <c r="D185" s="18">
        <v>5828</v>
      </c>
    </row>
    <row r="186" spans="1:20">
      <c r="A186" s="7" t="s">
        <v>183</v>
      </c>
      <c r="B186" s="12">
        <v>41.036439173063378</v>
      </c>
      <c r="C186" s="12">
        <v>1.7917944898949472</v>
      </c>
      <c r="D186" s="20">
        <v>5828</v>
      </c>
    </row>
    <row r="188" spans="1:20">
      <c r="A188" s="4" t="s">
        <v>184</v>
      </c>
    </row>
    <row r="190" spans="1:20">
      <c r="B190" s="867" t="s">
        <v>52</v>
      </c>
      <c r="C190" s="867"/>
      <c r="D190" s="867"/>
      <c r="E190" s="867"/>
      <c r="F190" s="867"/>
      <c r="G190" s="867"/>
      <c r="H190" s="867"/>
      <c r="I190" s="867"/>
      <c r="J190" s="867"/>
      <c r="K190" s="867"/>
      <c r="L190" s="867"/>
      <c r="M190" s="867"/>
      <c r="N190" s="867"/>
      <c r="O190" s="867"/>
      <c r="P190" s="867"/>
      <c r="Q190" s="867"/>
      <c r="R190" s="867"/>
      <c r="S190" s="867"/>
      <c r="T190" s="867"/>
    </row>
    <row r="191" spans="1:20">
      <c r="A191" s="25"/>
      <c r="B191" s="865" t="s">
        <v>78</v>
      </c>
      <c r="C191" s="865"/>
      <c r="D191" s="865"/>
      <c r="E191" s="36"/>
      <c r="F191" s="865" t="s">
        <v>79</v>
      </c>
      <c r="G191" s="865"/>
      <c r="H191" s="865"/>
      <c r="I191" s="36"/>
      <c r="J191" s="865" t="s">
        <v>80</v>
      </c>
      <c r="K191" s="865"/>
      <c r="L191" s="865"/>
      <c r="M191" s="36"/>
      <c r="N191" s="865" t="s">
        <v>81</v>
      </c>
      <c r="O191" s="865"/>
      <c r="P191" s="865"/>
      <c r="Q191" s="36"/>
      <c r="R191" s="865" t="s">
        <v>82</v>
      </c>
      <c r="S191" s="865"/>
      <c r="T191" s="865"/>
    </row>
    <row r="192" spans="1:20" ht="26">
      <c r="A192" s="36"/>
      <c r="B192" s="27" t="s">
        <v>14</v>
      </c>
      <c r="C192" s="28" t="s">
        <v>473</v>
      </c>
      <c r="D192" s="28" t="s">
        <v>53</v>
      </c>
      <c r="E192" s="36"/>
      <c r="F192" s="27" t="s">
        <v>14</v>
      </c>
      <c r="G192" s="28" t="s">
        <v>473</v>
      </c>
      <c r="H192" s="28" t="s">
        <v>53</v>
      </c>
      <c r="I192" s="36"/>
      <c r="J192" s="27" t="s">
        <v>14</v>
      </c>
      <c r="K192" s="28" t="s">
        <v>473</v>
      </c>
      <c r="L192" s="28" t="s">
        <v>53</v>
      </c>
      <c r="M192" s="36"/>
      <c r="N192" s="27" t="s">
        <v>14</v>
      </c>
      <c r="O192" s="28" t="s">
        <v>473</v>
      </c>
      <c r="P192" s="28" t="s">
        <v>53</v>
      </c>
      <c r="Q192" s="36"/>
      <c r="R192" s="27" t="s">
        <v>14</v>
      </c>
      <c r="S192" s="28" t="s">
        <v>473</v>
      </c>
      <c r="T192" s="28" t="s">
        <v>53</v>
      </c>
    </row>
    <row r="194" spans="1:20" s="44" customFormat="1">
      <c r="A194" s="44" t="s">
        <v>183</v>
      </c>
      <c r="B194" s="17">
        <v>48.937362685227392</v>
      </c>
      <c r="C194" s="17">
        <v>6.6015293392031396</v>
      </c>
      <c r="D194" s="18">
        <v>650</v>
      </c>
      <c r="F194" s="17">
        <v>45.638168263654777</v>
      </c>
      <c r="G194" s="17">
        <v>2.9485121722752083</v>
      </c>
      <c r="H194" s="18">
        <v>2346</v>
      </c>
      <c r="J194" s="17">
        <v>33.198424721381535</v>
      </c>
      <c r="K194" s="17">
        <v>2.5153200216925011</v>
      </c>
      <c r="L194" s="18">
        <v>2099</v>
      </c>
      <c r="N194" s="17">
        <v>24.591054315052592</v>
      </c>
      <c r="O194" s="17">
        <v>3.6050416865420267</v>
      </c>
      <c r="P194" s="18">
        <v>575</v>
      </c>
      <c r="R194" s="17">
        <v>18.236829182993176</v>
      </c>
      <c r="S194" s="17">
        <v>6.3880298313033927</v>
      </c>
      <c r="T194" s="18">
        <v>158</v>
      </c>
    </row>
    <row r="195" spans="1:20">
      <c r="A195" s="5" t="s">
        <v>174</v>
      </c>
      <c r="B195" s="17">
        <v>4.1978516280676139</v>
      </c>
      <c r="C195" s="11">
        <v>2.6483405048709541</v>
      </c>
      <c r="D195" s="18">
        <v>650</v>
      </c>
      <c r="F195" s="17">
        <v>7.3573355595467227</v>
      </c>
      <c r="G195" s="11">
        <v>1.5454593345105336</v>
      </c>
      <c r="H195" s="18">
        <v>2346</v>
      </c>
      <c r="J195" s="11">
        <v>9.2276891427100374</v>
      </c>
      <c r="K195" s="11">
        <v>1.5458392538063372</v>
      </c>
      <c r="L195" s="18">
        <v>2099</v>
      </c>
      <c r="N195" s="11">
        <v>9.5769893153777357</v>
      </c>
      <c r="O195" s="11">
        <v>2.4635663591862995</v>
      </c>
      <c r="P195" s="18">
        <v>575</v>
      </c>
      <c r="R195" s="11">
        <v>4.619076970738063</v>
      </c>
      <c r="S195" s="11">
        <v>3.4723361991828088</v>
      </c>
      <c r="T195" s="18">
        <v>158</v>
      </c>
    </row>
    <row r="196" spans="1:20">
      <c r="A196" s="5" t="s">
        <v>175</v>
      </c>
      <c r="B196" s="17">
        <v>4.460309257324151</v>
      </c>
      <c r="C196" s="11">
        <v>2.7261331127543587</v>
      </c>
      <c r="D196" s="18">
        <v>650</v>
      </c>
      <c r="F196" s="17">
        <v>8.783276508720455</v>
      </c>
      <c r="G196" s="11">
        <v>1.6755496180129916</v>
      </c>
      <c r="H196" s="18">
        <v>2346</v>
      </c>
      <c r="J196" s="11">
        <v>9.1915877256726528</v>
      </c>
      <c r="K196" s="11">
        <v>1.543119171463025</v>
      </c>
      <c r="L196" s="18">
        <v>2099</v>
      </c>
      <c r="N196" s="11">
        <v>9.69326382002183</v>
      </c>
      <c r="O196" s="11">
        <v>2.4768823124210595</v>
      </c>
      <c r="P196" s="18">
        <v>575</v>
      </c>
      <c r="R196" s="11">
        <v>4.1000620908625862</v>
      </c>
      <c r="S196" s="11">
        <v>3.2803319023364881</v>
      </c>
      <c r="T196" s="18">
        <v>158</v>
      </c>
    </row>
    <row r="197" spans="1:20">
      <c r="A197" s="5" t="s">
        <v>177</v>
      </c>
      <c r="B197" s="17">
        <v>12.775849345878246</v>
      </c>
      <c r="C197" s="11">
        <v>4.4084500262122113</v>
      </c>
      <c r="D197" s="18">
        <v>650</v>
      </c>
      <c r="F197" s="17">
        <v>16.03140369498735</v>
      </c>
      <c r="G197" s="11">
        <v>2.1718808858546623</v>
      </c>
      <c r="H197" s="18">
        <v>2346</v>
      </c>
      <c r="J197" s="11">
        <v>9.6803947613685501</v>
      </c>
      <c r="K197" s="11">
        <v>1.5793511712044337</v>
      </c>
      <c r="L197" s="18">
        <v>2099</v>
      </c>
      <c r="N197" s="11">
        <v>7.095817355412354</v>
      </c>
      <c r="O197" s="11">
        <v>2.1494588223056437</v>
      </c>
      <c r="P197" s="18">
        <v>575</v>
      </c>
      <c r="R197" s="11">
        <v>8.4654942097468844</v>
      </c>
      <c r="S197" s="11">
        <v>4.6050249424208651</v>
      </c>
      <c r="T197" s="18">
        <v>158</v>
      </c>
    </row>
    <row r="198" spans="1:20">
      <c r="A198" s="5" t="s">
        <v>176</v>
      </c>
      <c r="B198" s="17">
        <v>14.065922096952969</v>
      </c>
      <c r="C198" s="11">
        <v>4.5913401739199031</v>
      </c>
      <c r="D198" s="18">
        <v>650</v>
      </c>
      <c r="F198" s="17">
        <v>12.528034272203644</v>
      </c>
      <c r="G198" s="11">
        <v>1.9596011741025841</v>
      </c>
      <c r="H198" s="18">
        <v>2346</v>
      </c>
      <c r="J198" s="11">
        <v>12.837336466197138</v>
      </c>
      <c r="K198" s="11">
        <v>1.7866680287557655</v>
      </c>
      <c r="L198" s="18">
        <v>2099</v>
      </c>
      <c r="N198" s="11">
        <v>12.103243909858426</v>
      </c>
      <c r="O198" s="11">
        <v>2.7305340617802578</v>
      </c>
      <c r="P198" s="18">
        <v>575</v>
      </c>
      <c r="R198" s="11">
        <v>6.315132068747209</v>
      </c>
      <c r="S198" s="11">
        <v>4.0238274680801176</v>
      </c>
      <c r="T198" s="18">
        <v>158</v>
      </c>
    </row>
    <row r="199" spans="1:20">
      <c r="A199" s="5" t="s">
        <v>172</v>
      </c>
      <c r="B199" s="17">
        <v>3.0795781390908532</v>
      </c>
      <c r="C199" s="11">
        <v>2.2815286062252529</v>
      </c>
      <c r="D199" s="18">
        <v>650</v>
      </c>
      <c r="F199" s="17">
        <v>4.8402274404231127</v>
      </c>
      <c r="G199" s="11">
        <v>1.270431822907425</v>
      </c>
      <c r="H199" s="18">
        <v>2346</v>
      </c>
      <c r="J199" s="11">
        <v>8.062663717735985</v>
      </c>
      <c r="K199" s="11">
        <v>1.4542075295276611</v>
      </c>
      <c r="L199" s="18">
        <v>2099</v>
      </c>
      <c r="N199" s="11">
        <v>11.515346223169114</v>
      </c>
      <c r="O199" s="11">
        <v>2.6722849148714811</v>
      </c>
      <c r="P199" s="18">
        <v>575</v>
      </c>
      <c r="R199" s="11">
        <v>8.7327443395004671</v>
      </c>
      <c r="S199" s="11">
        <v>4.6703161090307361</v>
      </c>
      <c r="T199" s="18">
        <v>158</v>
      </c>
    </row>
    <row r="200" spans="1:20">
      <c r="A200" s="5" t="s">
        <v>181</v>
      </c>
      <c r="B200" s="17">
        <v>18.247961014380763</v>
      </c>
      <c r="C200" s="11">
        <v>5.1006922984972665</v>
      </c>
      <c r="D200" s="18">
        <v>650</v>
      </c>
      <c r="F200" s="17">
        <v>19.574538355627375</v>
      </c>
      <c r="G200" s="11">
        <v>2.348736662128271</v>
      </c>
      <c r="H200" s="18">
        <v>2346</v>
      </c>
      <c r="J200" s="11">
        <v>12.55348911831868</v>
      </c>
      <c r="K200" s="11">
        <v>1.7696795225439139</v>
      </c>
      <c r="L200" s="18">
        <v>2099</v>
      </c>
      <c r="N200" s="11">
        <v>12.434264729611835</v>
      </c>
      <c r="O200" s="11">
        <v>2.7624055387309916</v>
      </c>
      <c r="P200" s="18">
        <v>575</v>
      </c>
      <c r="R200" s="11">
        <v>3.8655507418434496</v>
      </c>
      <c r="S200" s="11">
        <v>3.1890300997434475</v>
      </c>
      <c r="T200" s="18">
        <v>158</v>
      </c>
    </row>
    <row r="201" spans="1:20">
      <c r="A201" s="5" t="s">
        <v>173</v>
      </c>
      <c r="B201" s="17">
        <v>8.9056299705383228</v>
      </c>
      <c r="C201" s="11">
        <v>3.7614106335293331</v>
      </c>
      <c r="D201" s="18">
        <v>650</v>
      </c>
      <c r="F201" s="17">
        <v>6.6769514407248334</v>
      </c>
      <c r="G201" s="11">
        <v>1.4776628299819166</v>
      </c>
      <c r="H201" s="18">
        <v>2346</v>
      </c>
      <c r="J201" s="11">
        <v>4.7401809904468246</v>
      </c>
      <c r="K201" s="11">
        <v>1.1349938168533058</v>
      </c>
      <c r="L201" s="18">
        <v>2099</v>
      </c>
      <c r="N201" s="11">
        <v>4.5842452485311123</v>
      </c>
      <c r="O201" s="11">
        <v>1.7508714004701504</v>
      </c>
      <c r="P201" s="18">
        <v>575</v>
      </c>
      <c r="R201" s="11">
        <v>0</v>
      </c>
      <c r="S201" s="11">
        <v>0</v>
      </c>
      <c r="T201" s="18">
        <v>158</v>
      </c>
    </row>
    <row r="202" spans="1:20">
      <c r="A202" s="5" t="s">
        <v>179</v>
      </c>
      <c r="B202" s="17">
        <v>25.474509992371207</v>
      </c>
      <c r="C202" s="11">
        <v>5.7541078291009473</v>
      </c>
      <c r="D202" s="18">
        <v>650</v>
      </c>
      <c r="F202" s="17">
        <v>16.796725323641201</v>
      </c>
      <c r="G202" s="11">
        <v>2.2129637567100646</v>
      </c>
      <c r="H202" s="18">
        <v>2346</v>
      </c>
      <c r="J202" s="11">
        <v>11.05032891282567</v>
      </c>
      <c r="K202" s="11">
        <v>1.6745608488023827</v>
      </c>
      <c r="L202" s="18">
        <v>2099</v>
      </c>
      <c r="N202" s="11">
        <v>6.3081644668552412</v>
      </c>
      <c r="O202" s="11">
        <v>2.0352260820978314</v>
      </c>
      <c r="P202" s="18">
        <v>575</v>
      </c>
      <c r="R202" s="11">
        <v>1.9519385613699525</v>
      </c>
      <c r="S202" s="11">
        <v>2.2885794051688149</v>
      </c>
      <c r="T202" s="18">
        <v>158</v>
      </c>
    </row>
    <row r="203" spans="1:20">
      <c r="A203" s="5" t="s">
        <v>180</v>
      </c>
      <c r="B203" s="17">
        <v>29.794811310942254</v>
      </c>
      <c r="C203" s="11">
        <v>6.0398698681937208</v>
      </c>
      <c r="D203" s="18">
        <v>650</v>
      </c>
      <c r="F203" s="17">
        <v>16.897306520970435</v>
      </c>
      <c r="G203" s="11">
        <v>2.2182376518986384</v>
      </c>
      <c r="H203" s="18">
        <v>2346</v>
      </c>
      <c r="J203" s="11">
        <v>9.0843551725266583</v>
      </c>
      <c r="K203" s="11">
        <v>1.5349969677490876</v>
      </c>
      <c r="L203" s="18">
        <v>2099</v>
      </c>
      <c r="N203" s="11">
        <v>8.6589897098976678</v>
      </c>
      <c r="O203" s="11">
        <v>2.3543812978996663</v>
      </c>
      <c r="P203" s="18">
        <v>575</v>
      </c>
      <c r="R203" s="11">
        <v>5.969422513249854</v>
      </c>
      <c r="S203" s="11">
        <v>3.91935064177967</v>
      </c>
      <c r="T203" s="18">
        <v>158</v>
      </c>
    </row>
    <row r="204" spans="1:20">
      <c r="A204" s="5" t="s">
        <v>171</v>
      </c>
      <c r="B204" s="17">
        <v>8.8150807785223186</v>
      </c>
      <c r="C204" s="11">
        <v>3.7440989126132718</v>
      </c>
      <c r="D204" s="18">
        <v>650</v>
      </c>
      <c r="F204" s="17">
        <v>6.5236575993020338</v>
      </c>
      <c r="G204" s="11">
        <v>1.4618008701135019</v>
      </c>
      <c r="H204" s="18">
        <v>2346</v>
      </c>
      <c r="J204" s="11">
        <v>3.0796482055336347</v>
      </c>
      <c r="K204" s="11">
        <v>0.92278218779099452</v>
      </c>
      <c r="L204" s="18">
        <v>2099</v>
      </c>
      <c r="N204" s="11">
        <v>2.0773496959081417</v>
      </c>
      <c r="O204" s="11">
        <v>1.1940064341155108</v>
      </c>
      <c r="P204" s="18">
        <v>575</v>
      </c>
      <c r="R204" s="11">
        <v>1.3811707261130912</v>
      </c>
      <c r="S204" s="11">
        <v>1.9307098469670885</v>
      </c>
      <c r="T204" s="18">
        <v>158</v>
      </c>
    </row>
    <row r="205" spans="1:20">
      <c r="A205" s="5" t="s">
        <v>182</v>
      </c>
      <c r="B205" s="17">
        <v>36.449820467043814</v>
      </c>
      <c r="C205" s="11">
        <v>6.355924711215323</v>
      </c>
      <c r="D205" s="18">
        <v>650</v>
      </c>
      <c r="F205" s="17">
        <v>30.566525762222934</v>
      </c>
      <c r="G205" s="11">
        <v>2.7270887335171743</v>
      </c>
      <c r="H205" s="18">
        <v>2346</v>
      </c>
      <c r="J205" s="11">
        <v>24.422047464621425</v>
      </c>
      <c r="K205" s="11">
        <v>2.294720281591724</v>
      </c>
      <c r="L205" s="18">
        <v>2099</v>
      </c>
      <c r="N205" s="11">
        <v>19.333772033709558</v>
      </c>
      <c r="O205" s="11">
        <v>3.3060883368127012</v>
      </c>
      <c r="P205" s="18">
        <v>575</v>
      </c>
      <c r="R205" s="11">
        <v>13.217267906725489</v>
      </c>
      <c r="S205" s="11">
        <v>5.602745733236711</v>
      </c>
      <c r="T205" s="18">
        <v>158</v>
      </c>
    </row>
    <row r="206" spans="1:20">
      <c r="A206" s="5" t="s">
        <v>170</v>
      </c>
      <c r="B206" s="17">
        <v>1.8718872818862895</v>
      </c>
      <c r="C206" s="11">
        <v>1.7898194628543593</v>
      </c>
      <c r="D206" s="18">
        <v>650</v>
      </c>
      <c r="F206" s="17">
        <v>2.2745141232700163</v>
      </c>
      <c r="G206" s="11">
        <v>0.88255142297825973</v>
      </c>
      <c r="H206" s="18">
        <v>2346</v>
      </c>
      <c r="J206" s="11">
        <v>1.3650114078360249</v>
      </c>
      <c r="K206" s="11">
        <v>0.61976178994580211</v>
      </c>
      <c r="L206" s="18">
        <v>2099</v>
      </c>
      <c r="N206" s="11">
        <v>2.1029036751078496</v>
      </c>
      <c r="O206" s="11">
        <v>1.2011711076865885</v>
      </c>
      <c r="P206" s="18">
        <v>575</v>
      </c>
      <c r="R206" s="11">
        <v>1.0921018679139491</v>
      </c>
      <c r="S206" s="11">
        <v>1.7193348619307773</v>
      </c>
      <c r="T206" s="18">
        <v>158</v>
      </c>
    </row>
    <row r="207" spans="1:20">
      <c r="A207" s="7" t="s">
        <v>178</v>
      </c>
      <c r="B207" s="12">
        <v>22.451794955165163</v>
      </c>
      <c r="C207" s="12">
        <v>5.5104119226266981</v>
      </c>
      <c r="D207" s="20">
        <v>650</v>
      </c>
      <c r="E207" s="7"/>
      <c r="F207" s="12">
        <v>13.205884696059226</v>
      </c>
      <c r="G207" s="12">
        <v>2.0041059262993794</v>
      </c>
      <c r="H207" s="20">
        <v>2346</v>
      </c>
      <c r="I207" s="7"/>
      <c r="J207" s="12">
        <v>9.8277526580207173</v>
      </c>
      <c r="K207" s="12">
        <v>1.5900277837406787</v>
      </c>
      <c r="L207" s="20">
        <v>2099</v>
      </c>
      <c r="M207" s="7"/>
      <c r="N207" s="12">
        <v>7.2140776080475604</v>
      </c>
      <c r="O207" s="12">
        <v>2.1659166100508589</v>
      </c>
      <c r="P207" s="20">
        <v>575</v>
      </c>
      <c r="Q207" s="7"/>
      <c r="R207" s="12">
        <v>5.8684985188791794</v>
      </c>
      <c r="S207" s="12">
        <v>3.888162439047838</v>
      </c>
      <c r="T207" s="20">
        <v>158</v>
      </c>
    </row>
  </sheetData>
  <sortState ref="A120:D142">
    <sortCondition descending="1" ref="B120:B142"/>
  </sortState>
  <mergeCells count="25">
    <mergeCell ref="B59:D59"/>
    <mergeCell ref="B6:D6"/>
    <mergeCell ref="F6:H6"/>
    <mergeCell ref="B5:H5"/>
    <mergeCell ref="F191:H191"/>
    <mergeCell ref="B190:T190"/>
    <mergeCell ref="B17:D17"/>
    <mergeCell ref="B36:D36"/>
    <mergeCell ref="B47:H47"/>
    <mergeCell ref="B48:D48"/>
    <mergeCell ref="F48:H48"/>
    <mergeCell ref="B169:D169"/>
    <mergeCell ref="B191:D191"/>
    <mergeCell ref="B72:D72"/>
    <mergeCell ref="B116:D116"/>
    <mergeCell ref="B145:D145"/>
    <mergeCell ref="J191:L191"/>
    <mergeCell ref="N191:P191"/>
    <mergeCell ref="R191:T191"/>
    <mergeCell ref="B158:T158"/>
    <mergeCell ref="B159:D159"/>
    <mergeCell ref="F159:H159"/>
    <mergeCell ref="J159:L159"/>
    <mergeCell ref="N159:P159"/>
    <mergeCell ref="R159:T159"/>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
  <sheetViews>
    <sheetView zoomScaleNormal="100" workbookViewId="0"/>
  </sheetViews>
  <sheetFormatPr defaultColWidth="8.81640625" defaultRowHeight="13"/>
  <cols>
    <col min="1" max="1" width="53.08984375" style="5" customWidth="1"/>
    <col min="2" max="3" width="8.81640625" style="5" customWidth="1"/>
    <col min="4" max="4" width="12.453125" style="5" bestFit="1" customWidth="1"/>
    <col min="5" max="5" width="1.6328125" style="5" customWidth="1"/>
    <col min="6" max="7" width="8.81640625" style="5"/>
    <col min="8" max="8" width="12.453125" style="5" bestFit="1" customWidth="1"/>
    <col min="9" max="9" width="1.6328125" style="5" customWidth="1"/>
    <col min="10" max="11" width="9.36328125" style="5" bestFit="1" customWidth="1"/>
    <col min="12" max="12" width="12.453125" style="5" bestFit="1" customWidth="1"/>
    <col min="13" max="16384" width="8.81640625" style="5"/>
  </cols>
  <sheetData>
    <row r="1" spans="1:12" s="43" customFormat="1" ht="15.5">
      <c r="A1" s="15" t="s">
        <v>481</v>
      </c>
    </row>
    <row r="3" spans="1:12" s="4" customFormat="1">
      <c r="A3" s="4" t="s">
        <v>482</v>
      </c>
    </row>
    <row r="4" spans="1:12">
      <c r="E4" s="7"/>
    </row>
    <row r="5" spans="1:12" ht="14.5" customHeight="1">
      <c r="A5" s="25" t="s">
        <v>12</v>
      </c>
      <c r="B5" s="859" t="s">
        <v>13</v>
      </c>
      <c r="C5" s="859"/>
      <c r="D5" s="859"/>
      <c r="F5" s="860" t="s">
        <v>52</v>
      </c>
      <c r="G5" s="860"/>
      <c r="H5" s="860"/>
    </row>
    <row r="6" spans="1:12" ht="14.5" customHeight="1">
      <c r="A6" s="36"/>
      <c r="B6" s="27" t="s">
        <v>14</v>
      </c>
      <c r="C6" s="28" t="s">
        <v>473</v>
      </c>
      <c r="D6" s="28" t="s">
        <v>53</v>
      </c>
      <c r="F6" s="501" t="s">
        <v>14</v>
      </c>
      <c r="G6" s="502" t="s">
        <v>473</v>
      </c>
      <c r="H6" s="502" t="s">
        <v>53</v>
      </c>
      <c r="K6" s="44"/>
      <c r="L6" s="44"/>
    </row>
    <row r="7" spans="1:12">
      <c r="F7" s="431"/>
      <c r="G7" s="431"/>
      <c r="H7" s="591"/>
    </row>
    <row r="8" spans="1:12">
      <c r="A8" s="5" t="s">
        <v>16</v>
      </c>
      <c r="B8" s="97">
        <v>50.751311961695102</v>
      </c>
      <c r="C8" s="54">
        <v>1.2222297145204628</v>
      </c>
      <c r="D8" s="93">
        <v>10355</v>
      </c>
      <c r="F8" s="592">
        <v>47.586583970933503</v>
      </c>
      <c r="G8" s="491">
        <v>1.4016687296412869</v>
      </c>
      <c r="H8" s="591">
        <v>9817</v>
      </c>
    </row>
    <row r="9" spans="1:12">
      <c r="A9" s="5" t="s">
        <v>17</v>
      </c>
      <c r="B9" s="593">
        <v>49.233301612845295</v>
      </c>
      <c r="C9" s="107">
        <v>1.2</v>
      </c>
      <c r="D9" s="84">
        <v>10355</v>
      </c>
      <c r="E9" s="7"/>
      <c r="F9" s="594">
        <v>52.390986316126998</v>
      </c>
      <c r="G9" s="507">
        <v>1.4016990090080412</v>
      </c>
      <c r="H9" s="595">
        <v>9817</v>
      </c>
    </row>
    <row r="10" spans="1:12">
      <c r="A10" s="70"/>
      <c r="B10" s="70"/>
      <c r="C10" s="70"/>
      <c r="D10" s="70"/>
    </row>
    <row r="11" spans="1:12">
      <c r="A11" s="4" t="s">
        <v>483</v>
      </c>
    </row>
    <row r="13" spans="1:12">
      <c r="A13" s="25" t="s">
        <v>12</v>
      </c>
      <c r="B13" s="859" t="s">
        <v>52</v>
      </c>
      <c r="C13" s="859"/>
      <c r="D13" s="859"/>
    </row>
    <row r="14" spans="1:12" ht="14.5" customHeight="1">
      <c r="A14" s="36"/>
      <c r="B14" s="27" t="s">
        <v>14</v>
      </c>
      <c r="C14" s="28" t="s">
        <v>473</v>
      </c>
      <c r="D14" s="28" t="s">
        <v>53</v>
      </c>
    </row>
    <row r="15" spans="1:12">
      <c r="D15" s="596"/>
    </row>
    <row r="16" spans="1:12">
      <c r="A16" s="5" t="s">
        <v>210</v>
      </c>
      <c r="B16" s="597">
        <v>51.158864846372502</v>
      </c>
      <c r="C16" s="49">
        <v>2.179312551409371</v>
      </c>
      <c r="D16" s="598">
        <v>4337</v>
      </c>
    </row>
    <row r="17" spans="1:13">
      <c r="A17" s="7" t="s">
        <v>211</v>
      </c>
      <c r="B17" s="599">
        <v>44.180930314708398</v>
      </c>
      <c r="C17" s="520">
        <v>1.8012613175580903</v>
      </c>
      <c r="D17" s="600">
        <v>5480</v>
      </c>
    </row>
    <row r="19" spans="1:13">
      <c r="A19" s="4" t="s">
        <v>484</v>
      </c>
      <c r="M19" s="601"/>
    </row>
    <row r="20" spans="1:13">
      <c r="K20" s="601"/>
      <c r="M20" s="601"/>
    </row>
    <row r="21" spans="1:13">
      <c r="A21" s="25" t="s">
        <v>12</v>
      </c>
      <c r="B21" s="859" t="s">
        <v>52</v>
      </c>
      <c r="C21" s="859"/>
      <c r="D21" s="859"/>
      <c r="H21" s="29"/>
      <c r="K21" s="601"/>
      <c r="M21" s="601"/>
    </row>
    <row r="22" spans="1:13" ht="14.5" customHeight="1">
      <c r="A22" s="36"/>
      <c r="B22" s="27" t="s">
        <v>14</v>
      </c>
      <c r="C22" s="28" t="s">
        <v>473</v>
      </c>
      <c r="D22" s="28" t="s">
        <v>53</v>
      </c>
      <c r="K22" s="601"/>
      <c r="M22" s="601"/>
    </row>
    <row r="23" spans="1:13">
      <c r="D23" s="598"/>
      <c r="K23" s="601"/>
      <c r="M23" s="602"/>
    </row>
    <row r="24" spans="1:13">
      <c r="A24" s="29" t="s">
        <v>78</v>
      </c>
      <c r="B24" s="11">
        <v>34.831209848154998</v>
      </c>
      <c r="C24" s="11">
        <v>6.1972075679989231</v>
      </c>
      <c r="D24" s="603">
        <v>670</v>
      </c>
      <c r="H24" s="44"/>
      <c r="K24" s="602"/>
      <c r="M24" s="602"/>
    </row>
    <row r="25" spans="1:13">
      <c r="A25" s="5" t="s">
        <v>79</v>
      </c>
      <c r="B25" s="597">
        <v>41.182346278424298</v>
      </c>
      <c r="C25" s="49">
        <v>2.7370812405684362</v>
      </c>
      <c r="D25" s="603">
        <v>2658</v>
      </c>
      <c r="H25" s="44"/>
      <c r="K25" s="602"/>
      <c r="M25" s="602"/>
    </row>
    <row r="26" spans="1:13">
      <c r="A26" s="5" t="s">
        <v>80</v>
      </c>
      <c r="B26" s="597">
        <v>47.046026458936097</v>
      </c>
      <c r="C26" s="49">
        <v>2.1118354070100658</v>
      </c>
      <c r="D26" s="603">
        <v>3345</v>
      </c>
      <c r="H26" s="44"/>
      <c r="K26" s="602"/>
      <c r="M26" s="602"/>
    </row>
    <row r="27" spans="1:13">
      <c r="A27" s="44" t="s">
        <v>81</v>
      </c>
      <c r="B27" s="597">
        <v>64.199886870080505</v>
      </c>
      <c r="C27" s="49">
        <v>2.2953245403641951</v>
      </c>
      <c r="D27" s="603">
        <v>1758</v>
      </c>
      <c r="H27" s="44"/>
      <c r="K27" s="602"/>
      <c r="M27" s="602"/>
    </row>
    <row r="28" spans="1:13">
      <c r="A28" s="7" t="s">
        <v>82</v>
      </c>
      <c r="B28" s="599">
        <v>70.130571387799407</v>
      </c>
      <c r="C28" s="520">
        <v>2.558238628249498</v>
      </c>
      <c r="D28" s="604">
        <v>1384</v>
      </c>
      <c r="K28" s="602"/>
    </row>
    <row r="29" spans="1:13">
      <c r="A29" s="44"/>
      <c r="B29" s="597"/>
      <c r="C29" s="49"/>
      <c r="D29" s="603"/>
    </row>
    <row r="30" spans="1:13" s="4" customFormat="1">
      <c r="A30" s="73" t="s">
        <v>485</v>
      </c>
      <c r="B30" s="605"/>
      <c r="C30" s="606"/>
      <c r="D30" s="607"/>
    </row>
    <row r="31" spans="1:13">
      <c r="A31" s="44"/>
      <c r="B31" s="597"/>
      <c r="C31" s="49"/>
      <c r="D31" s="603"/>
    </row>
    <row r="32" spans="1:13">
      <c r="A32" s="25" t="s">
        <v>12</v>
      </c>
      <c r="B32" s="859" t="s">
        <v>52</v>
      </c>
      <c r="C32" s="859"/>
      <c r="D32" s="859"/>
    </row>
    <row r="33" spans="1:12">
      <c r="A33" s="36"/>
      <c r="B33" s="27" t="s">
        <v>14</v>
      </c>
      <c r="C33" s="28" t="s">
        <v>473</v>
      </c>
      <c r="D33" s="28" t="s">
        <v>53</v>
      </c>
    </row>
    <row r="34" spans="1:12">
      <c r="A34" s="44"/>
      <c r="B34" s="597"/>
      <c r="C34" s="49"/>
      <c r="D34" s="603"/>
    </row>
    <row r="35" spans="1:12">
      <c r="A35" s="601" t="s">
        <v>486</v>
      </c>
      <c r="B35" s="597">
        <v>48.753076494681899</v>
      </c>
      <c r="C35" s="608">
        <v>4.2217406847792311</v>
      </c>
      <c r="D35" s="603">
        <v>1084</v>
      </c>
    </row>
    <row r="36" spans="1:12">
      <c r="A36" s="601" t="s">
        <v>352</v>
      </c>
      <c r="B36" s="597">
        <v>46.936214380593803</v>
      </c>
      <c r="C36" s="608">
        <v>3.945840961067411</v>
      </c>
      <c r="D36" s="603">
        <v>1237</v>
      </c>
    </row>
    <row r="37" spans="1:12">
      <c r="A37" s="601" t="s">
        <v>487</v>
      </c>
      <c r="B37" s="597">
        <v>43.711991160965802</v>
      </c>
      <c r="C37" s="608">
        <v>4.3445945614606742</v>
      </c>
      <c r="D37" s="603">
        <v>1008</v>
      </c>
    </row>
    <row r="38" spans="1:12">
      <c r="A38" s="601" t="s">
        <v>354</v>
      </c>
      <c r="B38" s="597">
        <v>43.489906280253997</v>
      </c>
      <c r="C38" s="608">
        <v>4.4194895556619471</v>
      </c>
      <c r="D38" s="609">
        <v>973</v>
      </c>
    </row>
    <row r="39" spans="1:12">
      <c r="A39" s="602" t="s">
        <v>355</v>
      </c>
      <c r="B39" s="597">
        <v>51.529009351527002</v>
      </c>
      <c r="C39" s="608">
        <v>4.1508335716487501</v>
      </c>
      <c r="D39" s="603">
        <v>1121</v>
      </c>
    </row>
    <row r="40" spans="1:12">
      <c r="A40" s="602" t="s">
        <v>356</v>
      </c>
      <c r="B40" s="11">
        <v>45.734032716686698</v>
      </c>
      <c r="C40" s="610">
        <v>4.2772738996761746</v>
      </c>
      <c r="D40" s="603">
        <v>1049</v>
      </c>
    </row>
    <row r="41" spans="1:12">
      <c r="A41" s="602" t="s">
        <v>357</v>
      </c>
      <c r="B41" s="11">
        <v>58.490410219547599</v>
      </c>
      <c r="C41" s="610">
        <v>4.3265065966787013</v>
      </c>
      <c r="D41" s="603">
        <v>1003</v>
      </c>
    </row>
    <row r="42" spans="1:12">
      <c r="A42" s="602" t="s">
        <v>488</v>
      </c>
      <c r="B42" s="11">
        <v>45.437849469447897</v>
      </c>
      <c r="C42" s="610">
        <v>3.6551058275254498</v>
      </c>
      <c r="D42" s="603">
        <v>1435</v>
      </c>
    </row>
    <row r="43" spans="1:12">
      <c r="A43" s="602" t="s">
        <v>359</v>
      </c>
      <c r="B43" s="12">
        <v>40.0050569987473</v>
      </c>
      <c r="C43" s="611">
        <v>4.5235813838509991</v>
      </c>
      <c r="D43" s="603">
        <v>907</v>
      </c>
    </row>
    <row r="44" spans="1:12">
      <c r="A44" s="70"/>
      <c r="D44" s="70"/>
    </row>
    <row r="45" spans="1:12">
      <c r="A45" s="82" t="s">
        <v>489</v>
      </c>
    </row>
    <row r="46" spans="1:12">
      <c r="E46" s="7"/>
    </row>
    <row r="47" spans="1:12">
      <c r="A47" s="25" t="s">
        <v>12</v>
      </c>
      <c r="B47" s="859" t="s">
        <v>490</v>
      </c>
      <c r="C47" s="859"/>
      <c r="D47" s="859"/>
      <c r="F47" s="859" t="s">
        <v>491</v>
      </c>
      <c r="G47" s="859"/>
      <c r="H47" s="859"/>
      <c r="I47" s="36"/>
      <c r="J47" s="859" t="s">
        <v>492</v>
      </c>
      <c r="K47" s="859"/>
      <c r="L47" s="859"/>
    </row>
    <row r="48" spans="1:12" ht="14.5" customHeight="1">
      <c r="A48" s="36"/>
      <c r="B48" s="27" t="s">
        <v>14</v>
      </c>
      <c r="C48" s="28" t="s">
        <v>473</v>
      </c>
      <c r="D48" s="28" t="s">
        <v>53</v>
      </c>
      <c r="F48" s="27" t="s">
        <v>14</v>
      </c>
      <c r="G48" s="28" t="s">
        <v>473</v>
      </c>
      <c r="H48" s="28" t="s">
        <v>53</v>
      </c>
      <c r="I48" s="7"/>
      <c r="J48" s="27" t="s">
        <v>14</v>
      </c>
      <c r="K48" s="28" t="s">
        <v>473</v>
      </c>
      <c r="L48" s="28" t="s">
        <v>53</v>
      </c>
    </row>
    <row r="49" spans="1:17">
      <c r="E49" s="70"/>
    </row>
    <row r="50" spans="1:17">
      <c r="A50" s="612" t="s">
        <v>214</v>
      </c>
      <c r="B50" s="11">
        <v>2.8985211784818499</v>
      </c>
      <c r="C50" s="11">
        <v>0.47085051296735791</v>
      </c>
      <c r="D50" s="603">
        <v>9817</v>
      </c>
      <c r="F50" s="613">
        <v>2.4571716359628</v>
      </c>
      <c r="G50" s="614">
        <v>0.67496556169844413</v>
      </c>
      <c r="H50" s="615">
        <v>4337</v>
      </c>
      <c r="J50" s="11">
        <v>3.3192841967225499</v>
      </c>
      <c r="K50" s="11">
        <v>0.64977073159139587</v>
      </c>
      <c r="L50" s="615">
        <v>5480</v>
      </c>
      <c r="P50" s="44"/>
      <c r="Q50" s="44"/>
    </row>
    <row r="51" spans="1:17">
      <c r="A51" s="616" t="s">
        <v>215</v>
      </c>
      <c r="B51" s="11">
        <v>15.151850458679</v>
      </c>
      <c r="C51" s="11">
        <v>1.0063195552313573</v>
      </c>
      <c r="D51" s="603">
        <v>9817</v>
      </c>
      <c r="F51" s="613">
        <v>13.7386812152003</v>
      </c>
      <c r="G51" s="614">
        <v>1.500882748696192</v>
      </c>
      <c r="H51" s="615">
        <v>4337</v>
      </c>
      <c r="J51" s="11">
        <v>16.4991031436534</v>
      </c>
      <c r="K51" s="11">
        <v>1.346305859964934</v>
      </c>
      <c r="L51" s="615">
        <v>5480</v>
      </c>
    </row>
    <row r="52" spans="1:17">
      <c r="A52" s="616" t="s">
        <v>216</v>
      </c>
      <c r="B52" s="11">
        <v>5.48485442290509</v>
      </c>
      <c r="C52" s="11">
        <v>0.63902101873615491</v>
      </c>
      <c r="D52" s="603">
        <v>9817</v>
      </c>
      <c r="F52" s="613">
        <v>5.7915146530930404</v>
      </c>
      <c r="G52" s="614">
        <v>1.0183739610765854</v>
      </c>
      <c r="H52" s="615">
        <v>4337</v>
      </c>
      <c r="J52" s="11">
        <v>5.1924982027268403</v>
      </c>
      <c r="K52" s="11">
        <v>0.80478065087216377</v>
      </c>
      <c r="L52" s="615">
        <v>5480</v>
      </c>
    </row>
    <row r="53" spans="1:17">
      <c r="A53" s="616" t="s">
        <v>217</v>
      </c>
      <c r="B53" s="11">
        <v>1.50913197870489</v>
      </c>
      <c r="C53" s="11">
        <v>0.34217122164104596</v>
      </c>
      <c r="D53" s="603">
        <v>9817</v>
      </c>
      <c r="F53" s="613">
        <v>2.1672273912931299</v>
      </c>
      <c r="G53" s="614">
        <v>0.63483464149926594</v>
      </c>
      <c r="H53" s="615">
        <v>4337</v>
      </c>
      <c r="J53" s="11">
        <v>0.88173309094229801</v>
      </c>
      <c r="K53" s="11">
        <v>0.33908877792955155</v>
      </c>
      <c r="L53" s="615">
        <v>5480</v>
      </c>
    </row>
    <row r="54" spans="1:17">
      <c r="A54" s="616" t="s">
        <v>218</v>
      </c>
      <c r="B54" s="11">
        <v>5.3861705308872896</v>
      </c>
      <c r="C54" s="11">
        <v>0.63357677211270147</v>
      </c>
      <c r="D54" s="603">
        <v>9817</v>
      </c>
      <c r="F54" s="613">
        <v>5.7318035051590401</v>
      </c>
      <c r="G54" s="614">
        <v>1.0134315997309313</v>
      </c>
      <c r="H54" s="615">
        <v>4337</v>
      </c>
      <c r="J54" s="11">
        <v>5.0566594303930303</v>
      </c>
      <c r="K54" s="11">
        <v>0.79475286779608734</v>
      </c>
      <c r="L54" s="615">
        <v>5480</v>
      </c>
    </row>
    <row r="55" spans="1:17">
      <c r="A55" s="616" t="s">
        <v>219</v>
      </c>
      <c r="B55" s="11">
        <v>0.772034216286971</v>
      </c>
      <c r="C55" s="11">
        <v>0.24565024705297567</v>
      </c>
      <c r="D55" s="603">
        <v>9817</v>
      </c>
      <c r="F55" s="613">
        <v>0.95110426486380695</v>
      </c>
      <c r="G55" s="614">
        <v>0.42316045887841952</v>
      </c>
      <c r="H55" s="615">
        <v>4337</v>
      </c>
      <c r="J55" s="11">
        <v>0.60131679878235</v>
      </c>
      <c r="K55" s="11">
        <v>0.28042064325278365</v>
      </c>
      <c r="L55" s="615">
        <v>5480</v>
      </c>
    </row>
    <row r="56" spans="1:17">
      <c r="A56" s="616" t="s">
        <v>220</v>
      </c>
      <c r="B56" s="11">
        <v>5.6658110356479598</v>
      </c>
      <c r="C56" s="11">
        <v>0.64885475232824597</v>
      </c>
      <c r="D56" s="603">
        <v>9817</v>
      </c>
      <c r="F56" s="613">
        <v>5.3484140948494803</v>
      </c>
      <c r="G56" s="614">
        <v>0.98094047759254188</v>
      </c>
      <c r="H56" s="615">
        <v>4337</v>
      </c>
      <c r="J56" s="11">
        <v>5.96840315804711</v>
      </c>
      <c r="K56" s="11">
        <v>0.85927856581331774</v>
      </c>
      <c r="L56" s="615">
        <v>5480</v>
      </c>
    </row>
    <row r="57" spans="1:17">
      <c r="A57" s="616" t="s">
        <v>221</v>
      </c>
      <c r="B57" s="11">
        <v>2.7908797130399101</v>
      </c>
      <c r="C57" s="11">
        <v>0.46228090276484868</v>
      </c>
      <c r="D57" s="603">
        <v>9817</v>
      </c>
      <c r="F57" s="613">
        <v>3.2764149289495399</v>
      </c>
      <c r="G57" s="614">
        <v>0.77612529252026663</v>
      </c>
      <c r="H57" s="615">
        <v>4337</v>
      </c>
      <c r="J57" s="11">
        <v>2.3279920396048199</v>
      </c>
      <c r="K57" s="11">
        <v>0.54694518175624107</v>
      </c>
      <c r="L57" s="615">
        <v>5480</v>
      </c>
    </row>
    <row r="58" spans="1:17">
      <c r="A58" s="616" t="s">
        <v>222</v>
      </c>
      <c r="B58" s="11">
        <v>13.5383635446818</v>
      </c>
      <c r="C58" s="11">
        <v>0.96023315763399975</v>
      </c>
      <c r="D58" s="603">
        <v>9817</v>
      </c>
      <c r="F58" s="613">
        <v>15.655721294213899</v>
      </c>
      <c r="G58" s="614">
        <v>1.5842749333099029</v>
      </c>
      <c r="H58" s="615">
        <v>4337</v>
      </c>
      <c r="J58" s="11">
        <v>11.5197688673121</v>
      </c>
      <c r="K58" s="11">
        <v>1.1580118518293538</v>
      </c>
      <c r="L58" s="615">
        <v>5480</v>
      </c>
    </row>
    <row r="59" spans="1:17">
      <c r="A59" s="616" t="s">
        <v>223</v>
      </c>
      <c r="B59" s="11">
        <v>4.2403093509312599</v>
      </c>
      <c r="C59" s="11">
        <v>0.56555132587351853</v>
      </c>
      <c r="D59" s="603">
        <v>9817</v>
      </c>
      <c r="F59" s="613">
        <v>4.8094914884766302</v>
      </c>
      <c r="G59" s="614">
        <v>0.93285168316887424</v>
      </c>
      <c r="H59" s="615">
        <v>4337</v>
      </c>
      <c r="J59" s="11">
        <v>3.6976764238518198</v>
      </c>
      <c r="K59" s="11">
        <v>0.68446434893271269</v>
      </c>
      <c r="L59" s="615">
        <v>5480</v>
      </c>
    </row>
    <row r="60" spans="1:17">
      <c r="A60" s="616" t="s">
        <v>224</v>
      </c>
      <c r="B60" s="11">
        <v>7.6814065119845401</v>
      </c>
      <c r="C60" s="11">
        <v>0.74738925717537752</v>
      </c>
      <c r="D60" s="603">
        <v>9817</v>
      </c>
      <c r="F60" s="613">
        <v>8.6131188505804293</v>
      </c>
      <c r="G60" s="614">
        <v>1.2231742893592172</v>
      </c>
      <c r="H60" s="615">
        <v>4337</v>
      </c>
      <c r="J60" s="11">
        <v>6.7931534201558899</v>
      </c>
      <c r="K60" s="11">
        <v>0.91269908741134032</v>
      </c>
      <c r="L60" s="615">
        <v>5480</v>
      </c>
    </row>
    <row r="61" spans="1:17">
      <c r="A61" s="616" t="s">
        <v>225</v>
      </c>
      <c r="B61" s="11">
        <v>8.6665026411799797</v>
      </c>
      <c r="C61" s="11">
        <v>0.78962132336010171</v>
      </c>
      <c r="D61" s="603">
        <v>9817</v>
      </c>
      <c r="F61" s="613">
        <v>7.4477302951127502</v>
      </c>
      <c r="G61" s="614">
        <v>1.144647339551172</v>
      </c>
      <c r="H61" s="615">
        <v>4337</v>
      </c>
      <c r="J61" s="11">
        <v>9.8284259728607992</v>
      </c>
      <c r="K61" s="11">
        <v>1.079803692197391</v>
      </c>
      <c r="L61" s="615">
        <v>5480</v>
      </c>
    </row>
    <row r="62" spans="1:17">
      <c r="A62" s="616" t="s">
        <v>226</v>
      </c>
      <c r="B62" s="11">
        <v>1.4558379595936399</v>
      </c>
      <c r="C62" s="11">
        <v>0.3361660543736118</v>
      </c>
      <c r="D62" s="603">
        <v>9817</v>
      </c>
      <c r="F62" s="613">
        <v>1.61228915910713</v>
      </c>
      <c r="G62" s="614">
        <v>0.54910840427435104</v>
      </c>
      <c r="H62" s="615">
        <v>4337</v>
      </c>
      <c r="J62" s="11">
        <v>1.3066843464756701</v>
      </c>
      <c r="K62" s="11">
        <v>0.41190513993501682</v>
      </c>
      <c r="L62" s="615">
        <v>5480</v>
      </c>
    </row>
    <row r="63" spans="1:17">
      <c r="A63" s="617" t="s">
        <v>65</v>
      </c>
      <c r="B63" s="12">
        <v>24.758326456995899</v>
      </c>
      <c r="C63" s="12">
        <v>1.2113558828486042</v>
      </c>
      <c r="D63" s="603">
        <v>9817</v>
      </c>
      <c r="E63" s="7"/>
      <c r="F63" s="613">
        <v>22.399317223137999</v>
      </c>
      <c r="G63" s="614">
        <v>1.8176755155337343</v>
      </c>
      <c r="H63" s="618">
        <v>4337</v>
      </c>
      <c r="I63" s="7"/>
      <c r="J63" s="12">
        <v>27.007300908471301</v>
      </c>
      <c r="K63" s="12">
        <v>1.6104539111899125</v>
      </c>
      <c r="L63" s="615">
        <v>5480</v>
      </c>
    </row>
    <row r="64" spans="1:17">
      <c r="D64" s="70"/>
      <c r="F64" s="70"/>
      <c r="G64" s="70"/>
      <c r="L64" s="70"/>
    </row>
    <row r="65" spans="1:13">
      <c r="A65" s="82" t="s">
        <v>493</v>
      </c>
    </row>
    <row r="67" spans="1:13">
      <c r="A67" s="25" t="s">
        <v>12</v>
      </c>
      <c r="B67" s="859" t="s">
        <v>494</v>
      </c>
      <c r="C67" s="859"/>
      <c r="D67" s="859"/>
      <c r="F67" s="859" t="s">
        <v>495</v>
      </c>
      <c r="G67" s="859"/>
      <c r="H67" s="859"/>
    </row>
    <row r="68" spans="1:13">
      <c r="A68" s="36"/>
      <c r="B68" s="27" t="s">
        <v>14</v>
      </c>
      <c r="C68" s="28" t="s">
        <v>473</v>
      </c>
      <c r="D68" s="28" t="s">
        <v>53</v>
      </c>
      <c r="F68" s="27" t="s">
        <v>14</v>
      </c>
      <c r="G68" s="28" t="s">
        <v>473</v>
      </c>
      <c r="H68" s="28" t="s">
        <v>53</v>
      </c>
    </row>
    <row r="69" spans="1:13">
      <c r="B69" s="13"/>
      <c r="E69" s="70"/>
    </row>
    <row r="70" spans="1:13">
      <c r="A70" s="612" t="s">
        <v>214</v>
      </c>
      <c r="B70" s="619">
        <v>3.0814120304511698</v>
      </c>
      <c r="C70" s="11">
        <v>0.63286511689856817</v>
      </c>
      <c r="D70" s="603">
        <v>5660</v>
      </c>
      <c r="F70" s="613">
        <v>3.0086375617079901</v>
      </c>
      <c r="G70" s="614">
        <v>0.74669722508736869</v>
      </c>
      <c r="H70" s="615">
        <v>3615</v>
      </c>
    </row>
    <row r="71" spans="1:13">
      <c r="A71" s="616" t="s">
        <v>215</v>
      </c>
      <c r="B71" s="619">
        <v>17.475492098098801</v>
      </c>
      <c r="C71" s="11">
        <v>1.3907174723999329</v>
      </c>
      <c r="D71" s="603">
        <v>5660</v>
      </c>
      <c r="F71" s="613">
        <v>12.327022432779801</v>
      </c>
      <c r="G71" s="614">
        <v>1.4369942891588563</v>
      </c>
      <c r="H71" s="615">
        <v>3615</v>
      </c>
    </row>
    <row r="72" spans="1:13">
      <c r="A72" s="616" t="s">
        <v>216</v>
      </c>
      <c r="B72" s="619">
        <v>3.89917026180244</v>
      </c>
      <c r="C72" s="11">
        <v>0.70889579595198615</v>
      </c>
      <c r="D72" s="603">
        <v>5660</v>
      </c>
      <c r="F72" s="613">
        <v>8.8814602283758308</v>
      </c>
      <c r="G72" s="614">
        <v>1.2434795122091407</v>
      </c>
      <c r="H72" s="615">
        <v>3615</v>
      </c>
      <c r="M72" s="601"/>
    </row>
    <row r="73" spans="1:13">
      <c r="A73" s="616" t="s">
        <v>217</v>
      </c>
      <c r="B73" s="619">
        <v>0.85493909514786204</v>
      </c>
      <c r="C73" s="11">
        <v>0.3371598584803967</v>
      </c>
      <c r="D73" s="603">
        <v>5660</v>
      </c>
      <c r="F73" s="613">
        <v>2.6626678212631401</v>
      </c>
      <c r="G73" s="614">
        <v>0.70370605059857372</v>
      </c>
      <c r="H73" s="615">
        <v>3615</v>
      </c>
      <c r="K73" s="601"/>
      <c r="M73" s="601"/>
    </row>
    <row r="74" spans="1:13">
      <c r="A74" s="616" t="s">
        <v>218</v>
      </c>
      <c r="B74" s="619">
        <v>7.6665441213780099</v>
      </c>
      <c r="C74" s="11">
        <v>0.97434351154385457</v>
      </c>
      <c r="D74" s="603">
        <v>5660</v>
      </c>
      <c r="F74" s="613">
        <v>1.9079617937194</v>
      </c>
      <c r="G74" s="614">
        <v>0.59799119184628657</v>
      </c>
      <c r="H74" s="615">
        <v>3615</v>
      </c>
      <c r="K74" s="601"/>
      <c r="M74" s="601"/>
    </row>
    <row r="75" spans="1:13" ht="14.5" customHeight="1">
      <c r="A75" s="616" t="s">
        <v>219</v>
      </c>
      <c r="B75" s="619">
        <v>0.94953238662430295</v>
      </c>
      <c r="C75" s="11">
        <v>0.3551533279144779</v>
      </c>
      <c r="D75" s="603">
        <v>5660</v>
      </c>
      <c r="F75" s="613">
        <v>1.5974937054590899E-2</v>
      </c>
      <c r="G75" s="614">
        <v>5.5243089242761029E-2</v>
      </c>
      <c r="H75" s="615">
        <v>3615</v>
      </c>
      <c r="K75" s="601"/>
      <c r="M75" s="601"/>
    </row>
    <row r="76" spans="1:13">
      <c r="A76" s="616" t="s">
        <v>220</v>
      </c>
      <c r="B76" s="619">
        <v>7.4241649299608596</v>
      </c>
      <c r="C76" s="11">
        <v>0.96007543356117253</v>
      </c>
      <c r="D76" s="603">
        <v>5660</v>
      </c>
      <c r="F76" s="613">
        <v>1.9674713046529899</v>
      </c>
      <c r="G76" s="614">
        <v>0.6070610613751336</v>
      </c>
      <c r="H76" s="615">
        <v>3615</v>
      </c>
      <c r="K76" s="601"/>
      <c r="M76" s="602"/>
    </row>
    <row r="77" spans="1:13">
      <c r="A77" s="616" t="s">
        <v>221</v>
      </c>
      <c r="B77" s="619">
        <v>3.8899022323206398</v>
      </c>
      <c r="C77" s="11">
        <v>0.70808694089991731</v>
      </c>
      <c r="D77" s="603">
        <v>5660</v>
      </c>
      <c r="F77" s="613">
        <v>1.0153171869980899</v>
      </c>
      <c r="G77" s="614">
        <v>0.43820561448843087</v>
      </c>
      <c r="H77" s="615">
        <v>3615</v>
      </c>
      <c r="K77" s="602"/>
      <c r="M77" s="602"/>
    </row>
    <row r="78" spans="1:13">
      <c r="A78" s="616" t="s">
        <v>222</v>
      </c>
      <c r="B78" s="619">
        <v>9.1381685745807406</v>
      </c>
      <c r="C78" s="11">
        <v>1.0552444049408312</v>
      </c>
      <c r="D78" s="603">
        <v>5660</v>
      </c>
      <c r="F78" s="613">
        <v>21.5559710206545</v>
      </c>
      <c r="G78" s="614">
        <v>1.7974499739852039</v>
      </c>
      <c r="H78" s="615">
        <v>3615</v>
      </c>
      <c r="K78" s="602"/>
      <c r="M78" s="602"/>
    </row>
    <row r="79" spans="1:13">
      <c r="A79" s="616" t="s">
        <v>223</v>
      </c>
      <c r="B79" s="619">
        <v>6.4912685937882699</v>
      </c>
      <c r="C79" s="11">
        <v>0.90224317327661385</v>
      </c>
      <c r="D79" s="603">
        <v>5660</v>
      </c>
      <c r="F79" s="613">
        <v>1.22430771554858</v>
      </c>
      <c r="G79" s="614">
        <v>0.48068813800042354</v>
      </c>
      <c r="H79" s="615">
        <v>3615</v>
      </c>
      <c r="K79" s="602"/>
      <c r="M79" s="602"/>
    </row>
    <row r="80" spans="1:13">
      <c r="A80" s="616" t="s">
        <v>224</v>
      </c>
      <c r="B80" s="619">
        <v>7.8093035649886202</v>
      </c>
      <c r="C80" s="11">
        <v>0.98261283533105415</v>
      </c>
      <c r="D80" s="603">
        <v>5660</v>
      </c>
      <c r="F80" s="613">
        <v>6.1479880269802996</v>
      </c>
      <c r="G80" s="614">
        <v>1.0499808324208528</v>
      </c>
      <c r="H80" s="615">
        <v>3615</v>
      </c>
      <c r="K80" s="602"/>
      <c r="M80" s="602"/>
    </row>
    <row r="81" spans="1:11">
      <c r="A81" s="616" t="s">
        <v>225</v>
      </c>
      <c r="B81" s="619">
        <v>7.24761731647326</v>
      </c>
      <c r="C81" s="11">
        <v>0.94949546926483608</v>
      </c>
      <c r="D81" s="603">
        <v>5660</v>
      </c>
      <c r="F81" s="613">
        <v>11.405301573507</v>
      </c>
      <c r="G81" s="614">
        <v>1.3894736796415987</v>
      </c>
      <c r="H81" s="615">
        <v>3615</v>
      </c>
      <c r="K81" s="602"/>
    </row>
    <row r="82" spans="1:11">
      <c r="A82" s="616" t="s">
        <v>226</v>
      </c>
      <c r="B82" s="619">
        <v>1.7221726348805499</v>
      </c>
      <c r="C82" s="11">
        <v>0.47642972284268814</v>
      </c>
      <c r="D82" s="603">
        <v>5660</v>
      </c>
      <c r="F82" s="613">
        <v>1.1846552555743299</v>
      </c>
      <c r="G82" s="614">
        <v>0.47293478552712126</v>
      </c>
      <c r="H82" s="615">
        <v>3615</v>
      </c>
    </row>
    <row r="83" spans="1:11">
      <c r="A83" s="617" t="s">
        <v>65</v>
      </c>
      <c r="B83" s="620">
        <v>22.350312159504501</v>
      </c>
      <c r="C83" s="12">
        <v>1.5256130183932797</v>
      </c>
      <c r="D83" s="604">
        <v>5660</v>
      </c>
      <c r="E83" s="7"/>
      <c r="F83" s="621">
        <v>26.6952631411834</v>
      </c>
      <c r="G83" s="620">
        <v>1.933642546686853</v>
      </c>
      <c r="H83" s="618">
        <v>3615</v>
      </c>
    </row>
    <row r="85" spans="1:11">
      <c r="A85" s="4" t="s">
        <v>496</v>
      </c>
    </row>
    <row r="87" spans="1:11">
      <c r="A87" s="25" t="s">
        <v>12</v>
      </c>
      <c r="B87" s="859" t="s">
        <v>52</v>
      </c>
      <c r="C87" s="859"/>
      <c r="D87" s="859"/>
    </row>
    <row r="88" spans="1:11">
      <c r="A88" s="36"/>
      <c r="B88" s="27" t="s">
        <v>14</v>
      </c>
      <c r="C88" s="28" t="s">
        <v>473</v>
      </c>
      <c r="D88" s="28" t="s">
        <v>53</v>
      </c>
    </row>
    <row r="89" spans="1:11">
      <c r="D89" s="596"/>
    </row>
    <row r="90" spans="1:11">
      <c r="A90" s="5" t="s">
        <v>210</v>
      </c>
      <c r="B90" s="597">
        <v>7.4477302951127502</v>
      </c>
      <c r="C90" s="49">
        <v>1.144647339551172</v>
      </c>
      <c r="D90" s="598">
        <v>4337</v>
      </c>
    </row>
    <row r="91" spans="1:11">
      <c r="A91" s="7" t="s">
        <v>211</v>
      </c>
      <c r="B91" s="599">
        <v>9.8284259728607992</v>
      </c>
      <c r="C91" s="520">
        <v>1.079803692197391</v>
      </c>
      <c r="D91" s="600">
        <v>5480</v>
      </c>
    </row>
    <row r="93" spans="1:11">
      <c r="A93" s="4" t="s">
        <v>497</v>
      </c>
    </row>
    <row r="95" spans="1:11">
      <c r="A95" s="25" t="s">
        <v>12</v>
      </c>
      <c r="B95" s="859" t="s">
        <v>52</v>
      </c>
      <c r="C95" s="859"/>
      <c r="D95" s="859"/>
    </row>
    <row r="96" spans="1:11">
      <c r="A96" s="36"/>
      <c r="B96" s="27" t="s">
        <v>14</v>
      </c>
      <c r="C96" s="28" t="s">
        <v>473</v>
      </c>
      <c r="D96" s="28" t="s">
        <v>53</v>
      </c>
    </row>
    <row r="97" spans="1:4">
      <c r="D97" s="598"/>
    </row>
    <row r="98" spans="1:4">
      <c r="A98" s="29" t="s">
        <v>78</v>
      </c>
      <c r="B98" s="613">
        <v>7.3625011307738504</v>
      </c>
      <c r="C98" s="11">
        <v>3.3970194320686371</v>
      </c>
      <c r="D98" s="603">
        <v>670</v>
      </c>
    </row>
    <row r="99" spans="1:4">
      <c r="A99" s="5" t="s">
        <v>79</v>
      </c>
      <c r="B99" s="613">
        <v>9.0514672270328003</v>
      </c>
      <c r="C99" s="49">
        <v>1.5956426542912059</v>
      </c>
      <c r="D99" s="603">
        <v>2658</v>
      </c>
    </row>
    <row r="100" spans="1:4">
      <c r="A100" s="5" t="s">
        <v>80</v>
      </c>
      <c r="B100" s="613">
        <v>8.1710528536198908</v>
      </c>
      <c r="C100" s="49">
        <v>1.1589858348330342</v>
      </c>
      <c r="D100" s="603">
        <v>3345</v>
      </c>
    </row>
    <row r="101" spans="1:4">
      <c r="A101" s="44" t="s">
        <v>81</v>
      </c>
      <c r="B101" s="613">
        <v>8.1294956086131709</v>
      </c>
      <c r="C101" s="49">
        <v>1.3084424327060442</v>
      </c>
      <c r="D101" s="603">
        <v>1758</v>
      </c>
    </row>
    <row r="102" spans="1:4">
      <c r="A102" s="7" t="s">
        <v>82</v>
      </c>
      <c r="B102" s="613">
        <v>11.4774529607456</v>
      </c>
      <c r="C102" s="520">
        <v>1.7816550272815741</v>
      </c>
      <c r="D102" s="604">
        <v>1384</v>
      </c>
    </row>
    <row r="103" spans="1:4">
      <c r="B103" s="70"/>
    </row>
    <row r="104" spans="1:4" s="4" customFormat="1">
      <c r="A104" s="73" t="s">
        <v>498</v>
      </c>
      <c r="B104" s="605"/>
      <c r="C104" s="606"/>
      <c r="D104" s="607"/>
    </row>
    <row r="105" spans="1:4">
      <c r="A105" s="44"/>
      <c r="B105" s="597"/>
      <c r="C105" s="49"/>
      <c r="D105" s="603"/>
    </row>
    <row r="106" spans="1:4">
      <c r="A106" s="25" t="s">
        <v>12</v>
      </c>
      <c r="B106" s="859" t="s">
        <v>52</v>
      </c>
      <c r="C106" s="859"/>
      <c r="D106" s="859"/>
    </row>
    <row r="107" spans="1:4">
      <c r="A107" s="36"/>
      <c r="B107" s="27" t="s">
        <v>14</v>
      </c>
      <c r="C107" s="28" t="s">
        <v>473</v>
      </c>
      <c r="D107" s="28" t="s">
        <v>53</v>
      </c>
    </row>
    <row r="108" spans="1:4">
      <c r="A108" s="44"/>
      <c r="B108" s="597"/>
      <c r="C108" s="49"/>
      <c r="D108" s="603"/>
    </row>
    <row r="109" spans="1:4">
      <c r="A109" s="601" t="s">
        <v>486</v>
      </c>
      <c r="B109" s="597">
        <v>48.753076494681899</v>
      </c>
      <c r="C109" s="608">
        <v>4.2217406847792311</v>
      </c>
      <c r="D109" s="603">
        <v>1084</v>
      </c>
    </row>
    <row r="110" spans="1:4">
      <c r="A110" s="601" t="s">
        <v>352</v>
      </c>
      <c r="B110" s="597">
        <v>46.936214380593803</v>
      </c>
      <c r="C110" s="608">
        <v>3.945840961067411</v>
      </c>
      <c r="D110" s="603">
        <v>1237</v>
      </c>
    </row>
    <row r="111" spans="1:4">
      <c r="A111" s="601" t="s">
        <v>487</v>
      </c>
      <c r="B111" s="597">
        <v>43.711991160965802</v>
      </c>
      <c r="C111" s="608">
        <v>4.3445945614606742</v>
      </c>
      <c r="D111" s="603">
        <v>1008</v>
      </c>
    </row>
    <row r="112" spans="1:4">
      <c r="A112" s="601" t="s">
        <v>354</v>
      </c>
      <c r="B112" s="597">
        <v>43.489906280253997</v>
      </c>
      <c r="C112" s="608">
        <v>4.4194895556619471</v>
      </c>
      <c r="D112" s="609">
        <v>973</v>
      </c>
    </row>
    <row r="113" spans="1:15">
      <c r="A113" s="602" t="s">
        <v>355</v>
      </c>
      <c r="B113" s="597">
        <v>51.529009351527002</v>
      </c>
      <c r="C113" s="608">
        <v>4.1508335716487501</v>
      </c>
      <c r="D113" s="603">
        <v>1121</v>
      </c>
    </row>
    <row r="114" spans="1:15">
      <c r="A114" s="602" t="s">
        <v>356</v>
      </c>
      <c r="B114" s="11">
        <v>45.734032716686698</v>
      </c>
      <c r="C114" s="610">
        <v>4.2772738996761746</v>
      </c>
      <c r="D114" s="603">
        <v>1049</v>
      </c>
    </row>
    <row r="115" spans="1:15">
      <c r="A115" s="602" t="s">
        <v>357</v>
      </c>
      <c r="B115" s="11">
        <v>58.490410219547599</v>
      </c>
      <c r="C115" s="610">
        <v>4.3265065966787013</v>
      </c>
      <c r="D115" s="603">
        <v>1003</v>
      </c>
    </row>
    <row r="116" spans="1:15">
      <c r="A116" s="602" t="s">
        <v>488</v>
      </c>
      <c r="B116" s="11">
        <v>45.437849469447897</v>
      </c>
      <c r="C116" s="610">
        <v>3.6551058275254498</v>
      </c>
      <c r="D116" s="603">
        <v>1435</v>
      </c>
    </row>
    <row r="117" spans="1:15">
      <c r="A117" s="602" t="s">
        <v>359</v>
      </c>
      <c r="B117" s="12">
        <v>40.0050569987473</v>
      </c>
      <c r="C117" s="611">
        <v>4.5235813838509991</v>
      </c>
      <c r="D117" s="604">
        <v>907</v>
      </c>
    </row>
    <row r="118" spans="1:15">
      <c r="A118" s="70"/>
      <c r="O118" s="44"/>
    </row>
    <row r="119" spans="1:15" s="4" customFormat="1">
      <c r="A119" s="73" t="s">
        <v>499</v>
      </c>
      <c r="B119" s="605"/>
      <c r="C119" s="606"/>
      <c r="D119" s="607"/>
      <c r="O119" s="73"/>
    </row>
    <row r="121" spans="1:15">
      <c r="A121" s="25" t="s">
        <v>12</v>
      </c>
      <c r="B121" s="859" t="s">
        <v>52</v>
      </c>
      <c r="C121" s="859"/>
      <c r="D121" s="859"/>
    </row>
    <row r="122" spans="1:15">
      <c r="A122" s="36"/>
      <c r="B122" s="27" t="s">
        <v>14</v>
      </c>
      <c r="C122" s="28" t="s">
        <v>473</v>
      </c>
      <c r="D122" s="28" t="s">
        <v>53</v>
      </c>
    </row>
    <row r="123" spans="1:15">
      <c r="A123" s="622"/>
      <c r="D123" s="13"/>
    </row>
    <row r="124" spans="1:15">
      <c r="A124" s="622" t="s">
        <v>288</v>
      </c>
      <c r="B124" s="11">
        <v>0.57612036779993903</v>
      </c>
      <c r="C124" s="11">
        <v>0.30292464003209962</v>
      </c>
      <c r="D124" s="623">
        <v>4827</v>
      </c>
    </row>
    <row r="125" spans="1:15">
      <c r="A125" s="622" t="s">
        <v>500</v>
      </c>
      <c r="B125" s="11">
        <v>29.209301572318999</v>
      </c>
      <c r="C125" s="11">
        <v>1.8200416135356665</v>
      </c>
      <c r="D125" s="623">
        <v>4827</v>
      </c>
    </row>
    <row r="126" spans="1:15">
      <c r="A126" s="622" t="s">
        <v>501</v>
      </c>
      <c r="B126" s="11">
        <v>44.966865999430802</v>
      </c>
      <c r="C126" s="11">
        <v>1.9910908004573464</v>
      </c>
      <c r="D126" s="623">
        <v>4827</v>
      </c>
    </row>
    <row r="127" spans="1:15">
      <c r="A127" s="622" t="s">
        <v>502</v>
      </c>
      <c r="B127" s="17">
        <v>20.988043600860301</v>
      </c>
      <c r="C127" s="17">
        <v>1.6299152363222991</v>
      </c>
      <c r="D127" s="623">
        <v>4827</v>
      </c>
      <c r="M127" s="44"/>
      <c r="N127" s="44"/>
    </row>
    <row r="128" spans="1:15">
      <c r="A128" s="624" t="s">
        <v>263</v>
      </c>
      <c r="B128" s="12">
        <v>4.2596684595899896</v>
      </c>
      <c r="C128" s="12">
        <v>0.80829146988250078</v>
      </c>
      <c r="D128" s="623">
        <v>4827</v>
      </c>
      <c r="M128" s="44"/>
      <c r="N128" s="44"/>
    </row>
    <row r="129" spans="1:15">
      <c r="A129" s="70"/>
      <c r="D129" s="70"/>
      <c r="M129" s="44"/>
      <c r="N129" s="44"/>
    </row>
    <row r="130" spans="1:15" s="4" customFormat="1">
      <c r="A130" s="73" t="s">
        <v>503</v>
      </c>
      <c r="B130" s="605"/>
      <c r="C130" s="606"/>
      <c r="D130" s="607"/>
      <c r="M130" s="73"/>
      <c r="N130" s="73"/>
      <c r="O130" s="73"/>
    </row>
    <row r="131" spans="1:15">
      <c r="M131" s="44"/>
      <c r="N131" s="44"/>
    </row>
    <row r="132" spans="1:15">
      <c r="A132" s="25" t="s">
        <v>504</v>
      </c>
      <c r="B132" s="859" t="s">
        <v>52</v>
      </c>
      <c r="C132" s="859"/>
      <c r="D132" s="859"/>
      <c r="M132" s="44"/>
      <c r="N132" s="44"/>
    </row>
    <row r="133" spans="1:15">
      <c r="A133" s="36"/>
      <c r="B133" s="27" t="s">
        <v>14</v>
      </c>
      <c r="C133" s="28" t="s">
        <v>473</v>
      </c>
      <c r="D133" s="28" t="s">
        <v>53</v>
      </c>
      <c r="M133" s="44"/>
      <c r="N133" s="44"/>
    </row>
    <row r="134" spans="1:15">
      <c r="A134" s="622"/>
      <c r="D134" s="13"/>
      <c r="M134" s="44"/>
      <c r="N134" s="44"/>
    </row>
    <row r="135" spans="1:15">
      <c r="A135" s="622" t="s">
        <v>288</v>
      </c>
      <c r="B135" s="11">
        <v>0.107914646776598</v>
      </c>
      <c r="C135" s="11">
        <v>0.42708952406130674</v>
      </c>
      <c r="D135" s="623">
        <v>457</v>
      </c>
      <c r="M135" s="44"/>
      <c r="N135" s="44"/>
    </row>
    <row r="136" spans="1:15">
      <c r="A136" s="622" t="s">
        <v>500</v>
      </c>
      <c r="B136" s="11">
        <v>35.748486997770001</v>
      </c>
      <c r="C136" s="11">
        <v>6.2342425450042267</v>
      </c>
      <c r="D136" s="623">
        <v>457</v>
      </c>
      <c r="M136" s="44"/>
      <c r="N136" s="44"/>
    </row>
    <row r="137" spans="1:15">
      <c r="A137" s="622" t="s">
        <v>501</v>
      </c>
      <c r="B137" s="11">
        <v>44.371132570225399</v>
      </c>
      <c r="C137" s="11">
        <v>6.4626933349916484</v>
      </c>
      <c r="D137" s="623">
        <v>457</v>
      </c>
      <c r="M137" s="44"/>
      <c r="N137" s="44"/>
    </row>
    <row r="138" spans="1:15">
      <c r="A138" s="622" t="s">
        <v>502</v>
      </c>
      <c r="B138" s="17">
        <v>17.5058950411523</v>
      </c>
      <c r="C138" s="17">
        <v>4.9432980889394011</v>
      </c>
      <c r="D138" s="623">
        <v>457</v>
      </c>
      <c r="M138" s="44"/>
      <c r="N138" s="44"/>
    </row>
    <row r="139" spans="1:15">
      <c r="A139" s="625" t="s">
        <v>263</v>
      </c>
      <c r="B139" s="12">
        <v>2.2665707440757301</v>
      </c>
      <c r="C139" s="12">
        <v>1.936062577412234</v>
      </c>
      <c r="D139" s="623">
        <v>457</v>
      </c>
      <c r="M139" s="44"/>
      <c r="N139" s="44"/>
      <c r="O139" s="44"/>
    </row>
    <row r="140" spans="1:15">
      <c r="D140" s="70"/>
      <c r="M140" s="44"/>
      <c r="N140" s="44"/>
    </row>
    <row r="141" spans="1:15" s="4" customFormat="1" ht="13" customHeight="1">
      <c r="A141" s="73" t="s">
        <v>505</v>
      </c>
      <c r="B141" s="605"/>
      <c r="C141" s="606"/>
      <c r="D141" s="607"/>
      <c r="M141" s="73"/>
      <c r="N141" s="73"/>
      <c r="O141" s="73"/>
    </row>
    <row r="142" spans="1:15">
      <c r="M142" s="44"/>
      <c r="N142" s="44"/>
    </row>
    <row r="143" spans="1:15" ht="13" customHeight="1">
      <c r="A143" s="25" t="s">
        <v>506</v>
      </c>
      <c r="B143" s="859" t="s">
        <v>52</v>
      </c>
      <c r="C143" s="859"/>
      <c r="D143" s="859"/>
      <c r="M143" s="44"/>
      <c r="N143" s="44"/>
    </row>
    <row r="144" spans="1:15">
      <c r="A144" s="36"/>
      <c r="B144" s="27" t="s">
        <v>14</v>
      </c>
      <c r="C144" s="28" t="s">
        <v>473</v>
      </c>
      <c r="D144" s="28" t="s">
        <v>53</v>
      </c>
      <c r="M144" s="44"/>
      <c r="N144" s="44"/>
    </row>
    <row r="145" spans="1:15">
      <c r="A145" s="622"/>
      <c r="D145" s="13"/>
      <c r="M145" s="44"/>
      <c r="N145" s="44"/>
    </row>
    <row r="146" spans="1:15">
      <c r="A146" s="622" t="s">
        <v>288</v>
      </c>
      <c r="B146" s="11">
        <v>0.63848989655838495</v>
      </c>
      <c r="C146" s="614">
        <v>0.45826951650429115</v>
      </c>
      <c r="D146" s="623">
        <v>2336</v>
      </c>
      <c r="M146" s="44"/>
      <c r="N146" s="44"/>
    </row>
    <row r="147" spans="1:15">
      <c r="A147" s="622" t="s">
        <v>500</v>
      </c>
      <c r="B147" s="11">
        <v>31.6828493008287</v>
      </c>
      <c r="C147" s="614">
        <v>2.6767749009584296</v>
      </c>
      <c r="D147" s="623">
        <v>2336</v>
      </c>
      <c r="M147" s="44"/>
      <c r="N147" s="44"/>
    </row>
    <row r="148" spans="1:15">
      <c r="A148" s="622" t="s">
        <v>501</v>
      </c>
      <c r="B148" s="11">
        <v>44.930994423276601</v>
      </c>
      <c r="C148" s="614">
        <v>2.8619463981252871</v>
      </c>
      <c r="D148" s="623">
        <v>2336</v>
      </c>
      <c r="M148" s="44"/>
      <c r="N148" s="44"/>
    </row>
    <row r="149" spans="1:15">
      <c r="A149" s="622" t="s">
        <v>502</v>
      </c>
      <c r="B149" s="17">
        <v>19.237619730368898</v>
      </c>
      <c r="C149" s="614">
        <v>2.2678539689201198</v>
      </c>
      <c r="D149" s="623">
        <v>2336</v>
      </c>
      <c r="M149" s="44"/>
      <c r="N149" s="44"/>
    </row>
    <row r="150" spans="1:15">
      <c r="A150" s="625" t="s">
        <v>263</v>
      </c>
      <c r="B150" s="12">
        <v>3.5100466489674198</v>
      </c>
      <c r="C150" s="620">
        <v>1.0588449155542607</v>
      </c>
      <c r="D150" s="626">
        <v>2336</v>
      </c>
      <c r="M150" s="44"/>
      <c r="N150" s="44"/>
      <c r="O150" s="44"/>
    </row>
    <row r="151" spans="1:15">
      <c r="M151" s="44"/>
      <c r="N151" s="44"/>
    </row>
    <row r="152" spans="1:15">
      <c r="A152" s="627" t="s">
        <v>507</v>
      </c>
      <c r="M152" s="44"/>
      <c r="N152" s="44"/>
    </row>
    <row r="153" spans="1:15">
      <c r="M153" s="44"/>
      <c r="N153" s="44"/>
    </row>
    <row r="154" spans="1:15" ht="26">
      <c r="A154" s="25" t="s">
        <v>506</v>
      </c>
      <c r="B154" s="859" t="s">
        <v>52</v>
      </c>
      <c r="C154" s="859"/>
      <c r="D154" s="859"/>
      <c r="M154" s="44"/>
      <c r="N154" s="44"/>
    </row>
    <row r="155" spans="1:15">
      <c r="A155" s="36"/>
      <c r="B155" s="27" t="s">
        <v>14</v>
      </c>
      <c r="C155" s="28" t="s">
        <v>473</v>
      </c>
      <c r="D155" s="28" t="s">
        <v>53</v>
      </c>
      <c r="M155" s="44"/>
      <c r="N155" s="44"/>
    </row>
    <row r="156" spans="1:15">
      <c r="M156" s="44"/>
      <c r="N156" s="44"/>
    </row>
    <row r="157" spans="1:15">
      <c r="A157" s="628" t="s">
        <v>154</v>
      </c>
      <c r="B157" s="11">
        <v>49.860066072554098</v>
      </c>
      <c r="C157" s="11">
        <v>1.9877052188189346</v>
      </c>
      <c r="D157" s="81">
        <v>4893</v>
      </c>
      <c r="M157" s="44"/>
      <c r="N157" s="44"/>
    </row>
    <row r="158" spans="1:15">
      <c r="A158" s="628" t="s">
        <v>228</v>
      </c>
      <c r="B158" s="11">
        <v>44.9361467144793</v>
      </c>
      <c r="C158" s="11">
        <v>1.9774926983309449</v>
      </c>
      <c r="D158" s="81">
        <v>4893</v>
      </c>
      <c r="M158" s="44"/>
      <c r="N158" s="44"/>
    </row>
    <row r="159" spans="1:15">
      <c r="A159" s="629" t="s">
        <v>152</v>
      </c>
      <c r="B159" s="12">
        <v>18.440369836014099</v>
      </c>
      <c r="C159" s="12">
        <v>1.5417221494718447</v>
      </c>
      <c r="D159" s="81">
        <v>4893</v>
      </c>
      <c r="M159" s="44"/>
      <c r="N159" s="44"/>
    </row>
    <row r="160" spans="1:15">
      <c r="D160" s="70"/>
      <c r="M160" s="44"/>
      <c r="N160" s="44"/>
    </row>
    <row r="161" spans="16:16">
      <c r="P161" s="44"/>
    </row>
    <row r="162" spans="16:16">
      <c r="P162" s="44"/>
    </row>
  </sheetData>
  <protectedRanges>
    <protectedRange sqref="B16:B17 B25:B31 B34:B39 B90:B91 B104:B105 B108:B113 B119 B130 B141" name="satified_7"/>
    <protectedRange sqref="D24:D31 D34 C35:C39 D98:D102 D104:D105 D108 C109:C113 D119 D130 D141" name="Sample size_1_1_1"/>
    <protectedRange sqref="D50:D63 D70:D83" name="Sample size_1_1_2"/>
    <protectedRange sqref="F53 F73" name="satified_6_2"/>
    <protectedRange sqref="F50:F52 F54:F63 F70:F72 F74:F83" name="satified_7_5"/>
    <protectedRange sqref="D38 D112" name="satified_7_7"/>
    <protectedRange sqref="D35:D37 D109:D111" name="Sample size_1_1_5"/>
    <protectedRange sqref="B101:B102" name="satified_6_3"/>
    <protectedRange sqref="B99:B100" name="satified_7_10"/>
  </protectedRanges>
  <mergeCells count="17">
    <mergeCell ref="B121:D121"/>
    <mergeCell ref="B132:D132"/>
    <mergeCell ref="B143:D143"/>
    <mergeCell ref="B154:D154"/>
    <mergeCell ref="J47:L47"/>
    <mergeCell ref="B67:D67"/>
    <mergeCell ref="F67:H67"/>
    <mergeCell ref="B87:D87"/>
    <mergeCell ref="B95:D95"/>
    <mergeCell ref="B106:D106"/>
    <mergeCell ref="B47:D47"/>
    <mergeCell ref="F47:H47"/>
    <mergeCell ref="B5:D5"/>
    <mergeCell ref="F5:H5"/>
    <mergeCell ref="B13:D13"/>
    <mergeCell ref="B21:D21"/>
    <mergeCell ref="B32:D32"/>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zoomScaleNormal="100" workbookViewId="0"/>
  </sheetViews>
  <sheetFormatPr defaultColWidth="8.81640625" defaultRowHeight="13"/>
  <cols>
    <col min="1" max="1" width="54.1796875" style="5" customWidth="1"/>
    <col min="2" max="2" width="9.453125" style="5" bestFit="1" customWidth="1"/>
    <col min="3" max="3" width="10.36328125" style="5" bestFit="1" customWidth="1"/>
    <col min="4" max="4" width="12.81640625" style="5" customWidth="1"/>
    <col min="5" max="5" width="1.6328125" style="5" customWidth="1"/>
    <col min="6" max="7" width="8.81640625" style="5"/>
    <col min="8" max="8" width="11.6328125" style="5" bestFit="1" customWidth="1"/>
    <col min="9" max="16384" width="8.81640625" style="5"/>
  </cols>
  <sheetData>
    <row r="1" spans="1:9" s="43" customFormat="1" ht="15.5">
      <c r="A1" s="15" t="s">
        <v>508</v>
      </c>
    </row>
    <row r="3" spans="1:9" s="4" customFormat="1">
      <c r="A3" s="4" t="s">
        <v>509</v>
      </c>
    </row>
    <row r="4" spans="1:9">
      <c r="E4" s="7"/>
    </row>
    <row r="5" spans="1:9" ht="14.5" customHeight="1">
      <c r="A5" s="25" t="s">
        <v>12</v>
      </c>
      <c r="B5" s="859" t="s">
        <v>52</v>
      </c>
      <c r="C5" s="859"/>
      <c r="D5" s="859"/>
    </row>
    <row r="6" spans="1:9" ht="14.5" customHeight="1">
      <c r="A6" s="36"/>
      <c r="B6" s="27" t="s">
        <v>14</v>
      </c>
      <c r="C6" s="28" t="s">
        <v>473</v>
      </c>
      <c r="D6" s="28" t="s">
        <v>53</v>
      </c>
      <c r="H6" s="44"/>
      <c r="I6" s="44"/>
    </row>
    <row r="7" spans="1:9">
      <c r="B7" s="13"/>
      <c r="C7" s="13"/>
      <c r="D7" s="598"/>
    </row>
    <row r="8" spans="1:9">
      <c r="A8" s="5" t="s">
        <v>16</v>
      </c>
      <c r="B8" s="630">
        <v>57.048678173780402</v>
      </c>
      <c r="C8" s="49">
        <v>1.566453270179732</v>
      </c>
      <c r="D8" s="93">
        <v>7722</v>
      </c>
    </row>
    <row r="9" spans="1:9">
      <c r="A9" s="7" t="s">
        <v>17</v>
      </c>
      <c r="B9" s="631">
        <v>42.800507751343403</v>
      </c>
      <c r="C9" s="520">
        <v>1.5657662625671875</v>
      </c>
      <c r="D9" s="95">
        <v>7722</v>
      </c>
      <c r="E9" s="7"/>
    </row>
    <row r="10" spans="1:9">
      <c r="A10" s="70"/>
      <c r="B10" s="70"/>
      <c r="C10" s="70"/>
      <c r="D10" s="70"/>
    </row>
    <row r="11" spans="1:9">
      <c r="A11" s="4" t="s">
        <v>510</v>
      </c>
    </row>
    <row r="13" spans="1:9">
      <c r="A13" s="25" t="s">
        <v>12</v>
      </c>
      <c r="B13" s="859" t="s">
        <v>52</v>
      </c>
      <c r="C13" s="859"/>
      <c r="D13" s="859"/>
    </row>
    <row r="14" spans="1:9" ht="14.5" customHeight="1">
      <c r="A14" s="36"/>
      <c r="B14" s="27" t="s">
        <v>14</v>
      </c>
      <c r="C14" s="28" t="s">
        <v>473</v>
      </c>
      <c r="D14" s="28" t="s">
        <v>53</v>
      </c>
    </row>
    <row r="15" spans="1:9">
      <c r="D15" s="596"/>
    </row>
    <row r="16" spans="1:9">
      <c r="A16" s="5" t="s">
        <v>210</v>
      </c>
      <c r="B16" s="597">
        <v>59.4388614413837</v>
      </c>
      <c r="C16" s="49">
        <v>2.4078576582841968</v>
      </c>
      <c r="D16" s="93">
        <v>3428</v>
      </c>
    </row>
    <row r="17" spans="1:13">
      <c r="A17" s="7" t="s">
        <v>211</v>
      </c>
      <c r="B17" s="599">
        <v>54.768578830428901</v>
      </c>
      <c r="C17" s="520">
        <v>2.039450219047513</v>
      </c>
      <c r="D17" s="95">
        <v>4294</v>
      </c>
    </row>
    <row r="19" spans="1:13">
      <c r="A19" s="4" t="s">
        <v>511</v>
      </c>
    </row>
    <row r="20" spans="1:13">
      <c r="K20" s="601"/>
      <c r="M20" s="601"/>
    </row>
    <row r="21" spans="1:13">
      <c r="A21" s="25" t="s">
        <v>12</v>
      </c>
      <c r="B21" s="859" t="s">
        <v>52</v>
      </c>
      <c r="C21" s="859"/>
      <c r="D21" s="859"/>
      <c r="H21" s="29"/>
      <c r="K21" s="601"/>
      <c r="M21" s="601"/>
    </row>
    <row r="22" spans="1:13" ht="14.5" customHeight="1">
      <c r="A22" s="36"/>
      <c r="B22" s="27" t="s">
        <v>14</v>
      </c>
      <c r="C22" s="28" t="s">
        <v>473</v>
      </c>
      <c r="D22" s="28" t="s">
        <v>53</v>
      </c>
      <c r="K22" s="601"/>
      <c r="M22" s="601"/>
    </row>
    <row r="23" spans="1:13">
      <c r="D23" s="598"/>
      <c r="K23" s="601"/>
      <c r="M23" s="602"/>
    </row>
    <row r="24" spans="1:13">
      <c r="A24" s="29" t="s">
        <v>78</v>
      </c>
      <c r="B24" s="11">
        <v>35.298217054384601</v>
      </c>
      <c r="C24" s="11">
        <v>7.062852958044191</v>
      </c>
      <c r="D24" s="603">
        <v>519</v>
      </c>
      <c r="H24" s="44"/>
      <c r="K24" s="602"/>
      <c r="M24" s="602"/>
    </row>
    <row r="25" spans="1:13">
      <c r="A25" s="5" t="s">
        <v>79</v>
      </c>
      <c r="B25" s="597">
        <v>48.207774911051402</v>
      </c>
      <c r="C25" s="49">
        <v>3.1256013595339809</v>
      </c>
      <c r="D25" s="603">
        <v>2101</v>
      </c>
      <c r="H25" s="44"/>
      <c r="K25" s="602"/>
      <c r="M25" s="602"/>
    </row>
    <row r="26" spans="1:13">
      <c r="A26" s="5" t="s">
        <v>80</v>
      </c>
      <c r="B26" s="597">
        <v>65.421519967238595</v>
      </c>
      <c r="C26" s="49">
        <v>2.2622139213725596</v>
      </c>
      <c r="D26" s="603">
        <v>2647</v>
      </c>
      <c r="H26" s="44"/>
      <c r="K26" s="602"/>
      <c r="M26" s="602"/>
    </row>
    <row r="27" spans="1:13">
      <c r="A27" s="44" t="s">
        <v>81</v>
      </c>
      <c r="B27" s="597">
        <v>73.537853725009896</v>
      </c>
      <c r="C27" s="49">
        <v>2.3786502941267003</v>
      </c>
      <c r="D27" s="603">
        <v>1386</v>
      </c>
      <c r="H27" s="44"/>
      <c r="K27" s="602"/>
      <c r="M27" s="602"/>
    </row>
    <row r="28" spans="1:13">
      <c r="A28" s="7" t="s">
        <v>82</v>
      </c>
      <c r="B28" s="599">
        <v>72.848263111355905</v>
      </c>
      <c r="C28" s="520">
        <v>2.8298585892599704</v>
      </c>
      <c r="D28" s="604">
        <v>1068</v>
      </c>
      <c r="K28" s="602"/>
    </row>
    <row r="29" spans="1:13">
      <c r="A29" s="44"/>
      <c r="B29" s="597"/>
      <c r="C29" s="49"/>
      <c r="D29" s="603"/>
      <c r="K29" s="602"/>
    </row>
    <row r="30" spans="1:13">
      <c r="A30" s="4" t="s">
        <v>512</v>
      </c>
    </row>
    <row r="31" spans="1:13">
      <c r="K31" s="601"/>
      <c r="M31" s="601"/>
    </row>
    <row r="32" spans="1:13">
      <c r="A32" s="25" t="s">
        <v>12</v>
      </c>
      <c r="B32" s="859" t="s">
        <v>52</v>
      </c>
      <c r="C32" s="859"/>
      <c r="D32" s="859"/>
      <c r="H32" s="29"/>
      <c r="K32" s="601"/>
      <c r="M32" s="601"/>
    </row>
    <row r="33" spans="1:13" ht="14.5" customHeight="1">
      <c r="A33" s="36"/>
      <c r="B33" s="27" t="s">
        <v>14</v>
      </c>
      <c r="C33" s="28" t="s">
        <v>473</v>
      </c>
      <c r="D33" s="28" t="s">
        <v>53</v>
      </c>
      <c r="K33" s="601"/>
      <c r="M33" s="601"/>
    </row>
    <row r="34" spans="1:13" ht="14.5" customHeight="1">
      <c r="A34" s="44"/>
      <c r="B34" s="64"/>
      <c r="C34" s="65"/>
      <c r="D34" s="65"/>
      <c r="K34" s="601"/>
      <c r="M34" s="601"/>
    </row>
    <row r="35" spans="1:13">
      <c r="A35" s="602" t="s">
        <v>361</v>
      </c>
      <c r="B35" s="11">
        <v>65.579130514031803</v>
      </c>
      <c r="C35" s="11">
        <v>3.2815084004228261</v>
      </c>
      <c r="D35" s="615">
        <v>1621</v>
      </c>
    </row>
    <row r="36" spans="1:13">
      <c r="A36" s="632" t="s">
        <v>360</v>
      </c>
      <c r="B36" s="12">
        <v>55.019021558655197</v>
      </c>
      <c r="C36" s="12">
        <v>1.7710941571094985</v>
      </c>
      <c r="D36" s="618">
        <v>6101</v>
      </c>
    </row>
    <row r="38" spans="1:13">
      <c r="A38" s="4" t="s">
        <v>513</v>
      </c>
    </row>
    <row r="39" spans="1:13">
      <c r="K39" s="601"/>
      <c r="M39" s="601"/>
    </row>
    <row r="40" spans="1:13">
      <c r="A40" s="25" t="s">
        <v>12</v>
      </c>
      <c r="B40" s="859" t="s">
        <v>52</v>
      </c>
      <c r="C40" s="859"/>
      <c r="D40" s="859"/>
      <c r="H40" s="29"/>
      <c r="K40" s="601"/>
      <c r="M40" s="601"/>
    </row>
    <row r="41" spans="1:13" ht="14.5" customHeight="1">
      <c r="A41" s="36"/>
      <c r="B41" s="27" t="s">
        <v>14</v>
      </c>
      <c r="C41" s="28" t="s">
        <v>473</v>
      </c>
      <c r="D41" s="28" t="s">
        <v>53</v>
      </c>
      <c r="K41" s="601"/>
      <c r="M41" s="601"/>
    </row>
    <row r="43" spans="1:13">
      <c r="A43" s="633" t="s">
        <v>514</v>
      </c>
      <c r="B43" s="11">
        <v>1.3409141385227299</v>
      </c>
      <c r="C43" s="634">
        <v>0.363249829339095</v>
      </c>
      <c r="D43" s="615">
        <v>7753</v>
      </c>
    </row>
    <row r="44" spans="1:13">
      <c r="A44" s="633" t="s">
        <v>515</v>
      </c>
      <c r="B44" s="11">
        <v>1.6134334793104801</v>
      </c>
      <c r="C44" s="634">
        <v>0.39790539269696323</v>
      </c>
      <c r="D44" s="615">
        <v>7753</v>
      </c>
      <c r="I44" s="44"/>
    </row>
    <row r="45" spans="1:13">
      <c r="A45" s="633" t="s">
        <v>516</v>
      </c>
      <c r="B45" s="11">
        <v>17.3705221712152</v>
      </c>
      <c r="C45" s="634">
        <v>1.1964934664238669</v>
      </c>
      <c r="D45" s="615">
        <v>7753</v>
      </c>
    </row>
    <row r="46" spans="1:13">
      <c r="A46" s="633" t="s">
        <v>517</v>
      </c>
      <c r="B46" s="11">
        <v>18.738443329691101</v>
      </c>
      <c r="C46" s="634">
        <v>1.2323830428962239</v>
      </c>
      <c r="D46" s="615">
        <v>7753</v>
      </c>
    </row>
    <row r="47" spans="1:13">
      <c r="A47" s="635" t="s">
        <v>518</v>
      </c>
      <c r="B47" s="12">
        <v>60.303425815758999</v>
      </c>
      <c r="C47" s="636">
        <v>1.5451971456528675</v>
      </c>
      <c r="D47" s="618">
        <v>7753</v>
      </c>
    </row>
    <row r="49" spans="1:13">
      <c r="A49" s="4" t="s">
        <v>519</v>
      </c>
    </row>
    <row r="50" spans="1:13">
      <c r="K50" s="601"/>
      <c r="M50" s="601"/>
    </row>
    <row r="51" spans="1:13">
      <c r="A51" s="25" t="s">
        <v>12</v>
      </c>
      <c r="B51" s="859" t="s">
        <v>52</v>
      </c>
      <c r="C51" s="859"/>
      <c r="D51" s="859"/>
      <c r="H51" s="29"/>
      <c r="K51" s="601"/>
      <c r="M51" s="601"/>
    </row>
    <row r="52" spans="1:13" ht="14.5" customHeight="1">
      <c r="A52" s="36"/>
      <c r="B52" s="27" t="s">
        <v>14</v>
      </c>
      <c r="C52" s="28" t="s">
        <v>473</v>
      </c>
      <c r="D52" s="28" t="s">
        <v>53</v>
      </c>
      <c r="K52" s="601"/>
      <c r="M52" s="601"/>
    </row>
    <row r="54" spans="1:13">
      <c r="A54" s="50" t="s">
        <v>520</v>
      </c>
      <c r="B54" s="11">
        <v>13.067820768513</v>
      </c>
      <c r="C54" s="11">
        <v>1.0644573335726237</v>
      </c>
      <c r="D54" s="615">
        <v>7753</v>
      </c>
    </row>
    <row r="55" spans="1:13">
      <c r="A55" s="44" t="s">
        <v>521</v>
      </c>
      <c r="B55" s="11">
        <v>16.014334163897001</v>
      </c>
      <c r="C55" s="11">
        <v>1.1582262897320454</v>
      </c>
      <c r="D55" s="615">
        <v>7753</v>
      </c>
    </row>
    <row r="56" spans="1:13">
      <c r="A56" s="44" t="s">
        <v>522</v>
      </c>
      <c r="B56" s="11">
        <v>22.633176717770301</v>
      </c>
      <c r="C56" s="11">
        <v>1.321558918925593</v>
      </c>
      <c r="D56" s="615">
        <v>7753</v>
      </c>
    </row>
    <row r="57" spans="1:13">
      <c r="A57" s="637" t="s">
        <v>523</v>
      </c>
      <c r="B57" s="12">
        <v>7.5884903602808604</v>
      </c>
      <c r="C57" s="12">
        <v>0.8363289227532178</v>
      </c>
      <c r="D57" s="615">
        <v>7753</v>
      </c>
    </row>
    <row r="58" spans="1:13">
      <c r="D58" s="70"/>
    </row>
    <row r="59" spans="1:13">
      <c r="A59" s="4" t="s">
        <v>524</v>
      </c>
    </row>
    <row r="60" spans="1:13">
      <c r="K60" s="601"/>
      <c r="M60" s="601"/>
    </row>
    <row r="61" spans="1:13">
      <c r="A61" s="25" t="s">
        <v>12</v>
      </c>
      <c r="B61" s="859" t="s">
        <v>52</v>
      </c>
      <c r="C61" s="859"/>
      <c r="D61" s="859"/>
      <c r="H61" s="29"/>
      <c r="K61" s="601"/>
      <c r="M61" s="601"/>
    </row>
    <row r="62" spans="1:13" ht="14.5" customHeight="1">
      <c r="A62" s="36"/>
      <c r="B62" s="27" t="s">
        <v>14</v>
      </c>
      <c r="C62" s="28" t="s">
        <v>473</v>
      </c>
      <c r="D62" s="28" t="s">
        <v>53</v>
      </c>
      <c r="K62" s="601"/>
      <c r="M62" s="601"/>
    </row>
    <row r="64" spans="1:13">
      <c r="A64" s="638" t="s">
        <v>525</v>
      </c>
      <c r="B64" s="11">
        <v>67.068619715527404</v>
      </c>
      <c r="C64" s="11">
        <v>1.4842294401693366</v>
      </c>
      <c r="D64" s="615">
        <v>7753</v>
      </c>
    </row>
    <row r="65" spans="1:13">
      <c r="A65" s="638" t="s">
        <v>526</v>
      </c>
      <c r="B65" s="11">
        <v>15.6280778727425</v>
      </c>
      <c r="C65" s="11">
        <v>1.1468012172382585</v>
      </c>
      <c r="D65" s="615">
        <v>7753</v>
      </c>
    </row>
    <row r="66" spans="1:13">
      <c r="A66" s="638" t="s">
        <v>527</v>
      </c>
      <c r="B66" s="11">
        <v>10.5815488276909</v>
      </c>
      <c r="C66" s="11">
        <v>0.97145923705233184</v>
      </c>
      <c r="D66" s="615">
        <v>7753</v>
      </c>
    </row>
    <row r="67" spans="1:13">
      <c r="A67" s="638" t="s">
        <v>528</v>
      </c>
      <c r="B67" s="11">
        <v>6.1950383630836203</v>
      </c>
      <c r="C67" s="11">
        <v>0.76132711125145303</v>
      </c>
      <c r="D67" s="615">
        <v>7753</v>
      </c>
    </row>
    <row r="68" spans="1:13">
      <c r="A68" s="638" t="s">
        <v>529</v>
      </c>
      <c r="B68" s="11">
        <v>35.703991323461601</v>
      </c>
      <c r="C68" s="11">
        <v>1.5131667216168019</v>
      </c>
      <c r="D68" s="615">
        <v>7753</v>
      </c>
    </row>
    <row r="69" spans="1:13">
      <c r="A69" s="638" t="s">
        <v>65</v>
      </c>
      <c r="B69" s="11">
        <v>22.5546248538916</v>
      </c>
      <c r="C69" s="11">
        <v>1.3199331561165941</v>
      </c>
      <c r="D69" s="615">
        <v>7753</v>
      </c>
    </row>
    <row r="70" spans="1:13">
      <c r="A70" s="638" t="s">
        <v>288</v>
      </c>
      <c r="B70" s="12">
        <v>0.56145943326922998</v>
      </c>
      <c r="C70" s="11">
        <v>0.23597878063435704</v>
      </c>
      <c r="D70" s="615">
        <v>7753</v>
      </c>
    </row>
    <row r="71" spans="1:13">
      <c r="A71" s="70"/>
      <c r="C71" s="70"/>
      <c r="D71" s="70"/>
    </row>
    <row r="72" spans="1:13">
      <c r="A72" s="4" t="s">
        <v>530</v>
      </c>
    </row>
    <row r="73" spans="1:13">
      <c r="K73" s="601"/>
      <c r="M73" s="601"/>
    </row>
    <row r="74" spans="1:13">
      <c r="A74" s="25" t="s">
        <v>12</v>
      </c>
      <c r="B74" s="859" t="s">
        <v>531</v>
      </c>
      <c r="C74" s="859"/>
      <c r="D74" s="859"/>
      <c r="F74" s="859" t="s">
        <v>532</v>
      </c>
      <c r="G74" s="859"/>
      <c r="H74" s="859"/>
      <c r="K74" s="601"/>
      <c r="M74" s="601"/>
    </row>
    <row r="75" spans="1:13" ht="14.5" customHeight="1">
      <c r="A75" s="36"/>
      <c r="B75" s="27" t="s">
        <v>14</v>
      </c>
      <c r="C75" s="28" t="s">
        <v>473</v>
      </c>
      <c r="D75" s="28" t="s">
        <v>53</v>
      </c>
      <c r="F75" s="27" t="s">
        <v>14</v>
      </c>
      <c r="G75" s="28" t="s">
        <v>473</v>
      </c>
      <c r="H75" s="28" t="s">
        <v>53</v>
      </c>
      <c r="K75" s="601"/>
      <c r="M75" s="601"/>
    </row>
    <row r="77" spans="1:13">
      <c r="A77" s="638" t="s">
        <v>533</v>
      </c>
      <c r="B77" s="11">
        <v>15.988451522878</v>
      </c>
      <c r="C77" s="11">
        <v>1.1574682513101155</v>
      </c>
      <c r="D77" s="615">
        <v>7753</v>
      </c>
      <c r="F77" s="11">
        <v>17.7193180068797</v>
      </c>
      <c r="G77" s="11">
        <v>1.2058931632919005</v>
      </c>
      <c r="H77" s="615">
        <v>7753</v>
      </c>
    </row>
    <row r="78" spans="1:13">
      <c r="A78" s="638" t="s">
        <v>534</v>
      </c>
      <c r="B78" s="11">
        <v>2.4193301830174199</v>
      </c>
      <c r="C78" s="11">
        <v>0.48525035260142491</v>
      </c>
      <c r="D78" s="615">
        <v>7753</v>
      </c>
      <c r="F78" s="11">
        <v>5.4472763008829803</v>
      </c>
      <c r="G78" s="11">
        <v>0.71674242948505196</v>
      </c>
      <c r="H78" s="615">
        <v>7753</v>
      </c>
    </row>
    <row r="79" spans="1:13">
      <c r="A79" s="638" t="s">
        <v>535</v>
      </c>
      <c r="B79" s="11">
        <v>6.3446412597278803</v>
      </c>
      <c r="C79" s="11">
        <v>0.76985022637316325</v>
      </c>
      <c r="D79" s="615">
        <v>7753</v>
      </c>
      <c r="F79" s="11">
        <v>11.9714950065417</v>
      </c>
      <c r="G79" s="11">
        <v>1.0252322235999758</v>
      </c>
      <c r="H79" s="615">
        <v>7753</v>
      </c>
    </row>
    <row r="80" spans="1:13">
      <c r="A80" s="638" t="s">
        <v>536</v>
      </c>
      <c r="B80" s="11">
        <v>10.5551966995078</v>
      </c>
      <c r="C80" s="11">
        <v>0.97039178774000767</v>
      </c>
      <c r="D80" s="615">
        <v>7753</v>
      </c>
      <c r="F80" s="11">
        <v>18.199949644496598</v>
      </c>
      <c r="G80" s="11">
        <v>1.2185637908207649</v>
      </c>
      <c r="H80" s="615">
        <v>7753</v>
      </c>
    </row>
    <row r="81" spans="1:13">
      <c r="A81" s="638" t="s">
        <v>537</v>
      </c>
      <c r="B81" s="11">
        <v>7.7769032167389298</v>
      </c>
      <c r="C81" s="11">
        <v>0.84578423955154092</v>
      </c>
      <c r="D81" s="615">
        <v>7753</v>
      </c>
      <c r="F81" s="11">
        <v>9.2023163092623399</v>
      </c>
      <c r="G81" s="11">
        <v>0.9128982061455071</v>
      </c>
      <c r="H81" s="615">
        <v>7753</v>
      </c>
    </row>
    <row r="82" spans="1:13">
      <c r="A82" s="638" t="s">
        <v>538</v>
      </c>
      <c r="B82" s="11">
        <v>34.627151865984501</v>
      </c>
      <c r="C82" s="11">
        <v>1.502600328556511</v>
      </c>
      <c r="D82" s="615">
        <v>7753</v>
      </c>
      <c r="F82" s="11">
        <v>36.575688072526802</v>
      </c>
      <c r="G82" s="11">
        <v>1.5211096622943003</v>
      </c>
      <c r="H82" s="615">
        <v>7753</v>
      </c>
    </row>
    <row r="83" spans="1:13">
      <c r="A83" s="638" t="s">
        <v>539</v>
      </c>
      <c r="B83" s="11">
        <v>13.130909408405101</v>
      </c>
      <c r="C83" s="11">
        <v>1.0666364739742633</v>
      </c>
      <c r="D83" s="615">
        <v>7753</v>
      </c>
      <c r="F83" s="11">
        <v>14.571483894455399</v>
      </c>
      <c r="G83" s="11">
        <v>1.1142681375155314</v>
      </c>
      <c r="H83" s="615">
        <v>7753</v>
      </c>
    </row>
    <row r="84" spans="1:13">
      <c r="A84" s="638" t="s">
        <v>84</v>
      </c>
      <c r="B84" s="11">
        <v>1.76306265826141</v>
      </c>
      <c r="C84" s="11">
        <v>0.41563075022397544</v>
      </c>
      <c r="D84" s="615">
        <v>7753</v>
      </c>
      <c r="F84" s="11">
        <v>2.3852934233588901</v>
      </c>
      <c r="G84" s="11">
        <v>0.48190887260601967</v>
      </c>
      <c r="H84" s="615">
        <v>7753</v>
      </c>
    </row>
    <row r="85" spans="1:13">
      <c r="A85" s="638" t="s">
        <v>277</v>
      </c>
      <c r="B85" s="11">
        <v>49.780290226648098</v>
      </c>
      <c r="C85" s="11">
        <v>1.5790729782902808</v>
      </c>
      <c r="D85" s="615">
        <v>7753</v>
      </c>
      <c r="F85" s="11">
        <v>44.531270909738502</v>
      </c>
      <c r="G85" s="11">
        <v>1.5696146481436024</v>
      </c>
      <c r="H85" s="615">
        <v>7753</v>
      </c>
    </row>
    <row r="86" spans="1:13">
      <c r="A86" s="639" t="s">
        <v>288</v>
      </c>
      <c r="B86" s="12">
        <v>3.8459187576345801</v>
      </c>
      <c r="C86" s="12">
        <v>0.60732380534349306</v>
      </c>
      <c r="D86" s="618">
        <v>7753</v>
      </c>
      <c r="E86" s="7"/>
      <c r="F86" s="12">
        <v>4.6410919012480099</v>
      </c>
      <c r="G86" s="12">
        <v>0.66439615323841794</v>
      </c>
      <c r="H86" s="618">
        <v>7753</v>
      </c>
    </row>
    <row r="87" spans="1:13">
      <c r="A87" s="70"/>
      <c r="C87" s="70"/>
      <c r="D87" s="70"/>
    </row>
    <row r="88" spans="1:13">
      <c r="A88" s="4" t="s">
        <v>540</v>
      </c>
    </row>
    <row r="89" spans="1:13">
      <c r="F89" s="44"/>
      <c r="G89" s="44"/>
      <c r="H89" s="44"/>
      <c r="I89" s="44"/>
      <c r="K89" s="601"/>
      <c r="M89" s="601"/>
    </row>
    <row r="90" spans="1:13">
      <c r="A90" s="25" t="s">
        <v>12</v>
      </c>
      <c r="B90" s="859" t="s">
        <v>52</v>
      </c>
      <c r="C90" s="859"/>
      <c r="D90" s="859"/>
      <c r="F90" s="868"/>
      <c r="G90" s="868"/>
      <c r="H90" s="868"/>
      <c r="I90" s="44"/>
      <c r="K90" s="601"/>
      <c r="M90" s="601"/>
    </row>
    <row r="91" spans="1:13" ht="14.5" customHeight="1">
      <c r="A91" s="36"/>
      <c r="B91" s="27" t="s">
        <v>14</v>
      </c>
      <c r="C91" s="28" t="s">
        <v>473</v>
      </c>
      <c r="D91" s="28" t="s">
        <v>53</v>
      </c>
      <c r="F91" s="64"/>
      <c r="G91" s="65"/>
      <c r="H91" s="65"/>
      <c r="I91" s="44"/>
      <c r="K91" s="601"/>
      <c r="M91" s="601"/>
    </row>
    <row r="92" spans="1:13">
      <c r="F92" s="44"/>
      <c r="G92" s="44"/>
      <c r="H92" s="44"/>
      <c r="I92" s="44"/>
    </row>
    <row r="93" spans="1:13">
      <c r="A93" s="640" t="s">
        <v>78</v>
      </c>
      <c r="B93" s="11">
        <v>27.2726325844401</v>
      </c>
      <c r="C93" s="11">
        <v>6.5567851763673239</v>
      </c>
      <c r="D93" s="596">
        <v>523</v>
      </c>
      <c r="F93" s="44"/>
      <c r="G93" s="44"/>
      <c r="H93" s="44"/>
      <c r="I93" s="44"/>
    </row>
    <row r="94" spans="1:13">
      <c r="A94" s="640" t="s">
        <v>79</v>
      </c>
      <c r="B94" s="11">
        <v>34.520546324431798</v>
      </c>
      <c r="C94" s="11">
        <v>2.9690111992659851</v>
      </c>
      <c r="D94" s="615">
        <v>2108</v>
      </c>
      <c r="F94" s="44"/>
      <c r="G94" s="44"/>
      <c r="H94" s="44"/>
      <c r="I94" s="44"/>
    </row>
    <row r="95" spans="1:13">
      <c r="A95" s="640" t="s">
        <v>541</v>
      </c>
      <c r="B95" s="11">
        <v>39.815190360869202</v>
      </c>
      <c r="C95" s="11">
        <v>2.3252238094354993</v>
      </c>
      <c r="D95" s="615">
        <v>2654</v>
      </c>
      <c r="F95" s="44"/>
      <c r="G95" s="44"/>
      <c r="H95" s="44"/>
      <c r="I95" s="44"/>
    </row>
    <row r="96" spans="1:13">
      <c r="A96" s="640" t="s">
        <v>81</v>
      </c>
      <c r="B96" s="11">
        <v>42.164905561221801</v>
      </c>
      <c r="C96" s="11">
        <v>2.6570264473746406</v>
      </c>
      <c r="D96" s="615">
        <v>1392</v>
      </c>
      <c r="F96" s="44"/>
      <c r="G96" s="44"/>
      <c r="H96" s="44"/>
      <c r="I96" s="44"/>
      <c r="L96" s="44"/>
      <c r="M96" s="44"/>
    </row>
    <row r="97" spans="1:17">
      <c r="A97" s="640" t="s">
        <v>82</v>
      </c>
      <c r="B97" s="12">
        <v>40.1048482939647</v>
      </c>
      <c r="C97" s="12">
        <v>3.1083648749363348</v>
      </c>
      <c r="D97" s="618">
        <v>1075</v>
      </c>
      <c r="F97" s="44"/>
      <c r="G97" s="44"/>
      <c r="H97" s="44"/>
      <c r="I97" s="44"/>
    </row>
    <row r="98" spans="1:17">
      <c r="A98" s="70"/>
      <c r="C98" s="70"/>
      <c r="D98" s="70"/>
    </row>
    <row r="99" spans="1:17">
      <c r="A99" s="4" t="s">
        <v>542</v>
      </c>
    </row>
    <row r="100" spans="1:17">
      <c r="F100" s="44"/>
      <c r="G100" s="44"/>
      <c r="H100" s="44"/>
      <c r="I100" s="44"/>
      <c r="K100" s="601"/>
      <c r="M100" s="601"/>
    </row>
    <row r="101" spans="1:17">
      <c r="A101" s="25" t="s">
        <v>543</v>
      </c>
      <c r="B101" s="859" t="s">
        <v>52</v>
      </c>
      <c r="C101" s="859"/>
      <c r="D101" s="859"/>
      <c r="F101" s="868"/>
      <c r="G101" s="868"/>
      <c r="H101" s="868"/>
      <c r="I101" s="44"/>
      <c r="K101" s="601"/>
      <c r="L101" s="44"/>
      <c r="M101" s="601"/>
    </row>
    <row r="102" spans="1:17" ht="14.5" customHeight="1">
      <c r="A102" s="36"/>
      <c r="B102" s="27" t="s">
        <v>14</v>
      </c>
      <c r="C102" s="28" t="s">
        <v>473</v>
      </c>
      <c r="D102" s="28" t="s">
        <v>53</v>
      </c>
      <c r="F102" s="64"/>
      <c r="G102" s="65"/>
      <c r="H102" s="65"/>
      <c r="I102" s="44"/>
      <c r="K102" s="601"/>
      <c r="M102" s="601"/>
    </row>
    <row r="103" spans="1:17">
      <c r="Q103" s="44"/>
    </row>
    <row r="104" spans="1:17" ht="14.5">
      <c r="A104" s="641" t="s">
        <v>520</v>
      </c>
      <c r="B104" s="11">
        <v>21.928234867705701</v>
      </c>
      <c r="C104" s="11">
        <v>2.1905050989732082</v>
      </c>
      <c r="D104" s="615">
        <v>2759</v>
      </c>
    </row>
    <row r="105" spans="1:17" ht="14.5">
      <c r="A105" s="642" t="s">
        <v>521</v>
      </c>
      <c r="B105" s="11">
        <v>30.7720188474085</v>
      </c>
      <c r="C105" s="11">
        <v>2.4435107859022587</v>
      </c>
      <c r="D105" s="615">
        <v>2759</v>
      </c>
    </row>
    <row r="106" spans="1:17" ht="14.5">
      <c r="A106" s="642" t="s">
        <v>522</v>
      </c>
      <c r="B106" s="11">
        <v>38.6734324030446</v>
      </c>
      <c r="C106" s="11">
        <v>2.5782564963789554</v>
      </c>
      <c r="D106" s="615">
        <v>2759</v>
      </c>
    </row>
    <row r="107" spans="1:17" ht="14.5">
      <c r="A107" s="643" t="s">
        <v>523</v>
      </c>
      <c r="B107" s="12">
        <v>15.150416817687599</v>
      </c>
      <c r="C107" s="12">
        <v>1.8981589603268647</v>
      </c>
      <c r="D107" s="615">
        <v>2759</v>
      </c>
    </row>
    <row r="108" spans="1:17">
      <c r="A108" s="70"/>
      <c r="C108" s="70"/>
      <c r="D108" s="70"/>
    </row>
    <row r="109" spans="1:17">
      <c r="A109" s="4" t="s">
        <v>544</v>
      </c>
    </row>
    <row r="110" spans="1:17">
      <c r="F110" s="44"/>
      <c r="G110" s="44"/>
      <c r="H110" s="44"/>
      <c r="I110" s="44"/>
      <c r="K110" s="601"/>
      <c r="M110" s="601"/>
    </row>
    <row r="111" spans="1:17">
      <c r="A111" s="25" t="s">
        <v>545</v>
      </c>
      <c r="B111" s="859" t="s">
        <v>52</v>
      </c>
      <c r="C111" s="859"/>
      <c r="D111" s="859"/>
      <c r="F111" s="868"/>
      <c r="G111" s="868"/>
      <c r="H111" s="868"/>
      <c r="I111" s="44"/>
      <c r="K111" s="601"/>
      <c r="L111" s="44"/>
      <c r="M111" s="601"/>
    </row>
    <row r="112" spans="1:17" ht="14.5" customHeight="1">
      <c r="A112" s="36"/>
      <c r="B112" s="27" t="s">
        <v>14</v>
      </c>
      <c r="C112" s="28" t="s">
        <v>473</v>
      </c>
      <c r="D112" s="28" t="s">
        <v>53</v>
      </c>
      <c r="F112" s="64"/>
      <c r="G112" s="65"/>
      <c r="H112" s="65"/>
      <c r="I112" s="44"/>
      <c r="K112" s="601"/>
      <c r="M112" s="601"/>
    </row>
    <row r="113" spans="1:13" ht="14.5" customHeight="1">
      <c r="A113" s="44"/>
      <c r="B113" s="64"/>
      <c r="C113" s="65"/>
      <c r="D113" s="65"/>
      <c r="F113" s="64"/>
      <c r="G113" s="65"/>
      <c r="H113" s="65"/>
      <c r="I113" s="44"/>
      <c r="K113" s="601"/>
      <c r="M113" s="601"/>
    </row>
    <row r="114" spans="1:13" ht="14">
      <c r="A114" s="644" t="s">
        <v>157</v>
      </c>
      <c r="B114" s="11">
        <v>35.389746357412797</v>
      </c>
      <c r="C114" s="11">
        <v>2.327834998652655</v>
      </c>
      <c r="D114" s="615">
        <v>3263</v>
      </c>
    </row>
    <row r="115" spans="1:13" ht="14">
      <c r="A115" s="644" t="s">
        <v>158</v>
      </c>
      <c r="B115" s="11">
        <v>30.720862559181199</v>
      </c>
      <c r="C115" s="11">
        <v>2.2458496775557393</v>
      </c>
      <c r="D115" s="615">
        <v>3263</v>
      </c>
    </row>
    <row r="116" spans="1:13" ht="14">
      <c r="A116" s="644" t="s">
        <v>159</v>
      </c>
      <c r="B116" s="11">
        <v>11.953047956730201</v>
      </c>
      <c r="C116" s="11">
        <v>1.5792803787050449</v>
      </c>
      <c r="D116" s="615">
        <v>3263</v>
      </c>
    </row>
    <row r="117" spans="1:13" ht="14">
      <c r="A117" s="644" t="s">
        <v>160</v>
      </c>
      <c r="B117" s="11">
        <v>10.609868441658101</v>
      </c>
      <c r="C117" s="11">
        <v>1.4992102165718846</v>
      </c>
      <c r="D117" s="615">
        <v>3263</v>
      </c>
    </row>
    <row r="118" spans="1:13" ht="14">
      <c r="A118" s="644" t="s">
        <v>161</v>
      </c>
      <c r="B118" s="11">
        <v>4.15323068574956</v>
      </c>
      <c r="C118" s="11">
        <v>0.97128014717860456</v>
      </c>
      <c r="D118" s="615">
        <v>3263</v>
      </c>
    </row>
    <row r="119" spans="1:13" ht="14">
      <c r="A119" s="644" t="s">
        <v>162</v>
      </c>
      <c r="B119" s="11">
        <v>3.12254550405402</v>
      </c>
      <c r="C119" s="11">
        <v>0.84669792009534306</v>
      </c>
      <c r="D119" s="615">
        <v>3263</v>
      </c>
    </row>
    <row r="120" spans="1:13" ht="14">
      <c r="A120" s="645" t="s">
        <v>163</v>
      </c>
      <c r="B120" s="11">
        <v>4.0506984952141902</v>
      </c>
      <c r="C120" s="11">
        <v>0.9597289900811885</v>
      </c>
      <c r="D120" s="615">
        <v>3263</v>
      </c>
    </row>
    <row r="121" spans="1:13">
      <c r="A121" s="70"/>
      <c r="B121" s="70"/>
      <c r="C121" s="70"/>
      <c r="D121" s="70"/>
    </row>
    <row r="122" spans="1:13">
      <c r="A122" s="4" t="s">
        <v>546</v>
      </c>
    </row>
    <row r="123" spans="1:13">
      <c r="F123" s="44"/>
      <c r="G123" s="44"/>
      <c r="H123" s="44"/>
      <c r="I123" s="44"/>
      <c r="K123" s="601"/>
      <c r="M123" s="601"/>
    </row>
    <row r="124" spans="1:13">
      <c r="A124" s="25" t="s">
        <v>545</v>
      </c>
      <c r="B124" s="859" t="s">
        <v>52</v>
      </c>
      <c r="C124" s="859"/>
      <c r="D124" s="859"/>
      <c r="F124" s="868"/>
      <c r="G124" s="868"/>
      <c r="H124" s="868"/>
      <c r="I124" s="44"/>
      <c r="K124" s="601"/>
      <c r="L124" s="44"/>
      <c r="M124" s="601"/>
    </row>
    <row r="125" spans="1:13" ht="14.5" customHeight="1">
      <c r="A125" s="36"/>
      <c r="B125" s="27" t="s">
        <v>14</v>
      </c>
      <c r="C125" s="28" t="s">
        <v>473</v>
      </c>
      <c r="D125" s="28" t="s">
        <v>53</v>
      </c>
      <c r="F125" s="64"/>
      <c r="G125" s="65"/>
      <c r="H125" s="65"/>
      <c r="I125" s="44"/>
      <c r="K125" s="601"/>
      <c r="M125" s="601"/>
    </row>
    <row r="127" spans="1:13" ht="14">
      <c r="A127" s="644" t="s">
        <v>157</v>
      </c>
      <c r="B127" s="11">
        <v>49.083193980793197</v>
      </c>
      <c r="C127" s="11">
        <v>3.4079373763571681</v>
      </c>
      <c r="D127" s="81">
        <v>1664</v>
      </c>
    </row>
    <row r="128" spans="1:13" ht="14">
      <c r="A128" s="644" t="s">
        <v>158</v>
      </c>
      <c r="B128" s="11">
        <v>53.365950562634197</v>
      </c>
      <c r="C128" s="11">
        <v>3.5782895590318908</v>
      </c>
      <c r="D128" s="81">
        <v>1503</v>
      </c>
    </row>
    <row r="129" spans="1:14" ht="14">
      <c r="A129" s="644" t="s">
        <v>159</v>
      </c>
      <c r="B129" s="11">
        <v>58.107836458021502</v>
      </c>
      <c r="C129" s="11">
        <v>5.6152340734070165</v>
      </c>
      <c r="D129" s="5">
        <v>597</v>
      </c>
    </row>
    <row r="130" spans="1:14" ht="14">
      <c r="A130" s="644" t="s">
        <v>160</v>
      </c>
      <c r="B130" s="11">
        <v>54.907989704386502</v>
      </c>
      <c r="C130" s="11">
        <v>6.1451837467358672</v>
      </c>
      <c r="D130" s="5">
        <v>507</v>
      </c>
    </row>
    <row r="131" spans="1:14" ht="14">
      <c r="A131" s="644" t="s">
        <v>161</v>
      </c>
      <c r="B131" s="11">
        <v>55.077944616293003</v>
      </c>
      <c r="C131" s="11">
        <v>9.2010149163012507</v>
      </c>
      <c r="D131" s="5">
        <v>226</v>
      </c>
    </row>
    <row r="132" spans="1:14" ht="14">
      <c r="A132" s="644" t="s">
        <v>162</v>
      </c>
      <c r="B132" s="11">
        <v>62.171655503317702</v>
      </c>
      <c r="C132" s="11">
        <v>10.595431760033598</v>
      </c>
      <c r="D132" s="5">
        <v>162</v>
      </c>
    </row>
    <row r="133" spans="1:14" ht="14">
      <c r="A133" s="645" t="s">
        <v>163</v>
      </c>
      <c r="B133" s="12">
        <v>75.147364974222299</v>
      </c>
      <c r="C133" s="12">
        <v>7.9413921197038917</v>
      </c>
      <c r="D133" s="7">
        <v>229</v>
      </c>
    </row>
    <row r="134" spans="1:14">
      <c r="H134" s="44"/>
    </row>
    <row r="135" spans="1:14">
      <c r="A135" s="73" t="s">
        <v>547</v>
      </c>
      <c r="B135" s="605"/>
      <c r="C135" s="606"/>
      <c r="D135" s="607"/>
    </row>
    <row r="136" spans="1:14">
      <c r="F136" s="44"/>
      <c r="G136" s="44"/>
      <c r="H136" s="44"/>
      <c r="I136" s="44"/>
      <c r="K136" s="601"/>
      <c r="M136" s="601"/>
    </row>
    <row r="137" spans="1:14">
      <c r="A137" s="25" t="s">
        <v>12</v>
      </c>
      <c r="B137" s="859" t="s">
        <v>52</v>
      </c>
      <c r="C137" s="859"/>
      <c r="D137" s="859"/>
      <c r="F137" s="868"/>
      <c r="G137" s="868"/>
      <c r="H137" s="868"/>
      <c r="I137" s="44"/>
      <c r="K137" s="601"/>
      <c r="L137" s="44"/>
      <c r="M137" s="601"/>
    </row>
    <row r="138" spans="1:14" ht="14.5" customHeight="1">
      <c r="A138" s="36"/>
      <c r="B138" s="27" t="s">
        <v>14</v>
      </c>
      <c r="C138" s="28" t="s">
        <v>473</v>
      </c>
      <c r="D138" s="28" t="s">
        <v>53</v>
      </c>
      <c r="F138" s="64"/>
      <c r="G138" s="65"/>
      <c r="H138" s="65"/>
      <c r="I138" s="44"/>
      <c r="K138" s="601"/>
      <c r="M138" s="601"/>
    </row>
    <row r="139" spans="1:14">
      <c r="A139" s="622"/>
      <c r="D139" s="13"/>
    </row>
    <row r="140" spans="1:14">
      <c r="A140" s="622" t="s">
        <v>288</v>
      </c>
      <c r="B140" s="11">
        <v>0.57612036779993903</v>
      </c>
      <c r="C140" s="11">
        <v>0.30292464003209962</v>
      </c>
      <c r="D140" s="623">
        <v>4827</v>
      </c>
      <c r="N140" s="44"/>
    </row>
    <row r="141" spans="1:14">
      <c r="A141" s="622" t="s">
        <v>500</v>
      </c>
      <c r="B141" s="11">
        <v>29.209301572318999</v>
      </c>
      <c r="C141" s="11">
        <v>1.8200416135356665</v>
      </c>
      <c r="D141" s="623">
        <v>4827</v>
      </c>
    </row>
    <row r="142" spans="1:14">
      <c r="A142" s="622" t="s">
        <v>501</v>
      </c>
      <c r="B142" s="11">
        <v>44.966865999430802</v>
      </c>
      <c r="C142" s="11">
        <v>1.9910908004573464</v>
      </c>
      <c r="D142" s="623">
        <v>4827</v>
      </c>
    </row>
    <row r="143" spans="1:14">
      <c r="A143" s="622" t="s">
        <v>502</v>
      </c>
      <c r="B143" s="17">
        <v>20.988043600860301</v>
      </c>
      <c r="C143" s="17">
        <v>1.6299152363222991</v>
      </c>
      <c r="D143" s="623">
        <v>4827</v>
      </c>
    </row>
    <row r="144" spans="1:14">
      <c r="A144" s="625" t="s">
        <v>263</v>
      </c>
      <c r="B144" s="12">
        <v>4.2596684595899896</v>
      </c>
      <c r="C144" s="12">
        <v>0.80829146988250078</v>
      </c>
      <c r="D144" s="626">
        <v>4827</v>
      </c>
    </row>
    <row r="145" spans="1:8">
      <c r="A145" s="624"/>
      <c r="B145" s="17"/>
      <c r="C145" s="17"/>
      <c r="D145" s="623"/>
    </row>
    <row r="146" spans="1:8">
      <c r="A146" s="4" t="s">
        <v>548</v>
      </c>
    </row>
    <row r="148" spans="1:8">
      <c r="A148" s="25" t="s">
        <v>12</v>
      </c>
      <c r="B148" s="859" t="s">
        <v>52</v>
      </c>
      <c r="C148" s="859"/>
      <c r="D148" s="859"/>
    </row>
    <row r="149" spans="1:8">
      <c r="A149" s="36"/>
      <c r="B149" s="27" t="s">
        <v>14</v>
      </c>
      <c r="C149" s="28" t="s">
        <v>473</v>
      </c>
      <c r="D149" s="28" t="s">
        <v>53</v>
      </c>
    </row>
    <row r="151" spans="1:8">
      <c r="A151" s="622" t="s">
        <v>288</v>
      </c>
      <c r="B151" s="11">
        <v>40.120659268256098</v>
      </c>
      <c r="C151" s="11">
        <v>33.057450563888629</v>
      </c>
      <c r="D151" s="18">
        <v>17</v>
      </c>
    </row>
    <row r="152" spans="1:8">
      <c r="A152" s="622" t="s">
        <v>500</v>
      </c>
      <c r="B152" s="11">
        <v>56.423545718046398</v>
      </c>
      <c r="C152" s="11">
        <v>3.9509703470727899</v>
      </c>
      <c r="D152" s="18">
        <v>1218</v>
      </c>
    </row>
    <row r="153" spans="1:8">
      <c r="A153" s="622" t="s">
        <v>501</v>
      </c>
      <c r="B153" s="11">
        <v>56.729596536893197</v>
      </c>
      <c r="C153" s="11">
        <v>3.4454612527607047</v>
      </c>
      <c r="D153" s="18">
        <v>1599</v>
      </c>
    </row>
    <row r="154" spans="1:8">
      <c r="A154" s="622" t="s">
        <v>502</v>
      </c>
      <c r="B154" s="11">
        <v>52.618513188261097</v>
      </c>
      <c r="C154" s="11">
        <v>5.0201210942908077</v>
      </c>
      <c r="D154" s="18">
        <v>765</v>
      </c>
    </row>
    <row r="155" spans="1:8">
      <c r="A155" s="625" t="s">
        <v>263</v>
      </c>
      <c r="B155" s="11">
        <v>44.4388891709878</v>
      </c>
      <c r="C155" s="11">
        <v>10.629063148618027</v>
      </c>
      <c r="D155" s="18">
        <v>169</v>
      </c>
    </row>
    <row r="156" spans="1:8">
      <c r="A156" s="624"/>
      <c r="B156" s="646"/>
      <c r="C156" s="646"/>
      <c r="D156" s="647"/>
    </row>
    <row r="157" spans="1:8">
      <c r="A157" s="4" t="s">
        <v>549</v>
      </c>
    </row>
    <row r="159" spans="1:8">
      <c r="A159" s="25" t="s">
        <v>550</v>
      </c>
      <c r="B159" s="859" t="s">
        <v>551</v>
      </c>
      <c r="C159" s="859"/>
      <c r="D159" s="859"/>
      <c r="F159" s="859" t="s">
        <v>552</v>
      </c>
      <c r="G159" s="859"/>
      <c r="H159" s="859"/>
    </row>
    <row r="160" spans="1:8">
      <c r="A160" s="36"/>
      <c r="B160" s="27" t="s">
        <v>14</v>
      </c>
      <c r="C160" s="28" t="s">
        <v>473</v>
      </c>
      <c r="D160" s="28" t="s">
        <v>53</v>
      </c>
      <c r="F160" s="27" t="s">
        <v>14</v>
      </c>
      <c r="G160" s="28" t="s">
        <v>473</v>
      </c>
      <c r="H160" s="28" t="s">
        <v>53</v>
      </c>
    </row>
    <row r="162" spans="1:16">
      <c r="A162" s="638" t="s">
        <v>525</v>
      </c>
      <c r="B162" s="11">
        <v>69.011613484090702</v>
      </c>
      <c r="C162" s="11">
        <v>3.6787159233652389</v>
      </c>
      <c r="D162" s="615">
        <v>1222</v>
      </c>
      <c r="F162" s="11">
        <v>53.044770137125198</v>
      </c>
      <c r="G162" s="11">
        <v>10.64412811140182</v>
      </c>
      <c r="H162" s="615">
        <v>170</v>
      </c>
    </row>
    <row r="163" spans="1:16">
      <c r="A163" s="638" t="s">
        <v>526</v>
      </c>
      <c r="B163" s="11">
        <v>16.296460764523498</v>
      </c>
      <c r="C163" s="11">
        <v>2.9380165503370064</v>
      </c>
      <c r="D163" s="615">
        <v>1222</v>
      </c>
      <c r="F163" s="11">
        <v>13.493756350236501</v>
      </c>
      <c r="G163" s="11">
        <v>7.2868021996763979</v>
      </c>
      <c r="H163" s="615">
        <v>170</v>
      </c>
    </row>
    <row r="164" spans="1:16">
      <c r="A164" s="638" t="s">
        <v>527</v>
      </c>
      <c r="B164" s="11">
        <v>11.6000732687259</v>
      </c>
      <c r="C164" s="11">
        <v>2.5473698136100049</v>
      </c>
      <c r="D164" s="615">
        <v>1222</v>
      </c>
      <c r="F164" s="11">
        <v>7.9985105588745897</v>
      </c>
      <c r="G164" s="11">
        <v>5.7856054300764894</v>
      </c>
      <c r="H164" s="615">
        <v>170</v>
      </c>
    </row>
    <row r="165" spans="1:16">
      <c r="A165" s="638" t="s">
        <v>528</v>
      </c>
      <c r="B165" s="11">
        <v>4.1179448500207796</v>
      </c>
      <c r="C165" s="11">
        <v>1.5806823701606563</v>
      </c>
      <c r="D165" s="615">
        <v>1222</v>
      </c>
      <c r="F165" s="11">
        <v>5.0413358214487101</v>
      </c>
      <c r="G165" s="11">
        <v>4.6664534094470955</v>
      </c>
      <c r="H165" s="615">
        <v>170</v>
      </c>
    </row>
    <row r="166" spans="1:16">
      <c r="A166" s="638" t="s">
        <v>529</v>
      </c>
      <c r="B166" s="11">
        <v>33.043877054468801</v>
      </c>
      <c r="C166" s="11">
        <v>3.7417634402013888</v>
      </c>
      <c r="D166" s="615">
        <v>1222</v>
      </c>
      <c r="F166" s="11">
        <v>25.693411306338302</v>
      </c>
      <c r="G166" s="11">
        <v>9.3190441286672261</v>
      </c>
      <c r="H166" s="615">
        <v>170</v>
      </c>
    </row>
    <row r="167" spans="1:16">
      <c r="A167" s="638" t="s">
        <v>65</v>
      </c>
      <c r="B167" s="11">
        <v>21.6714149802958</v>
      </c>
      <c r="C167" s="11">
        <v>3.277475502385311</v>
      </c>
      <c r="D167" s="615">
        <v>1222</v>
      </c>
      <c r="F167" s="11">
        <v>35.642555414188202</v>
      </c>
      <c r="G167" s="11">
        <v>10.214818023989663</v>
      </c>
      <c r="H167" s="615">
        <v>170</v>
      </c>
      <c r="N167" s="44"/>
    </row>
    <row r="168" spans="1:16">
      <c r="A168" s="639" t="s">
        <v>288</v>
      </c>
      <c r="B168" s="12">
        <v>0.95807608469432004</v>
      </c>
      <c r="C168" s="12">
        <v>0.77489920118085387</v>
      </c>
      <c r="D168" s="615">
        <v>1222</v>
      </c>
      <c r="F168" s="12">
        <v>0.88804160018264</v>
      </c>
      <c r="G168" s="12">
        <v>2.0009051676501235</v>
      </c>
      <c r="H168" s="615">
        <v>170</v>
      </c>
      <c r="N168" s="44"/>
    </row>
    <row r="169" spans="1:16">
      <c r="A169" s="638"/>
      <c r="B169" s="17"/>
      <c r="C169" s="17"/>
      <c r="D169" s="648"/>
      <c r="F169" s="17"/>
      <c r="G169" s="17"/>
      <c r="H169" s="648"/>
      <c r="P169" s="44"/>
    </row>
    <row r="170" spans="1:16">
      <c r="A170" s="4" t="s">
        <v>553</v>
      </c>
    </row>
    <row r="172" spans="1:16">
      <c r="A172" s="25" t="s">
        <v>156</v>
      </c>
      <c r="B172" s="859" t="s">
        <v>52</v>
      </c>
      <c r="C172" s="859"/>
      <c r="D172" s="859"/>
    </row>
    <row r="173" spans="1:16">
      <c r="A173" s="36"/>
      <c r="B173" s="27" t="s">
        <v>14</v>
      </c>
      <c r="C173" s="28" t="s">
        <v>473</v>
      </c>
      <c r="D173" s="28" t="s">
        <v>53</v>
      </c>
    </row>
    <row r="175" spans="1:16">
      <c r="A175" s="5" t="s">
        <v>157</v>
      </c>
      <c r="B175" s="11">
        <v>37.227197650970005</v>
      </c>
      <c r="C175" s="11">
        <v>1.718630351035106</v>
      </c>
      <c r="D175" s="18">
        <v>6118</v>
      </c>
    </row>
    <row r="176" spans="1:16">
      <c r="A176" s="5" t="s">
        <v>158</v>
      </c>
      <c r="B176" s="11">
        <v>31.577912698653972</v>
      </c>
      <c r="C176" s="11">
        <v>1.6525568751025013</v>
      </c>
      <c r="D176" s="18">
        <v>6118</v>
      </c>
    </row>
    <row r="177" spans="1:4">
      <c r="A177" s="5" t="s">
        <v>159</v>
      </c>
      <c r="B177" s="11">
        <v>11.10666142107438</v>
      </c>
      <c r="C177" s="11">
        <v>1.1171022361739604</v>
      </c>
      <c r="D177" s="18">
        <v>6118</v>
      </c>
    </row>
    <row r="178" spans="1:4">
      <c r="A178" s="5" t="s">
        <v>160</v>
      </c>
      <c r="B178" s="11">
        <v>9.6736452192938867</v>
      </c>
      <c r="C178" s="11">
        <v>1.0509180853486981</v>
      </c>
      <c r="D178" s="18">
        <v>6118</v>
      </c>
    </row>
    <row r="179" spans="1:4">
      <c r="A179" s="5" t="s">
        <v>161</v>
      </c>
      <c r="B179" s="11">
        <v>3.7007230220032552</v>
      </c>
      <c r="C179" s="11">
        <v>0.67115271314876268</v>
      </c>
      <c r="D179" s="18">
        <v>6118</v>
      </c>
    </row>
    <row r="180" spans="1:4">
      <c r="A180" s="5" t="s">
        <v>162</v>
      </c>
      <c r="B180" s="11">
        <v>3.1052905204978689</v>
      </c>
      <c r="C180" s="11">
        <v>0.61669112338168919</v>
      </c>
      <c r="D180" s="18">
        <v>6118</v>
      </c>
    </row>
    <row r="181" spans="1:4">
      <c r="A181" s="7" t="s">
        <v>163</v>
      </c>
      <c r="B181" s="12">
        <v>3.6085694675066291</v>
      </c>
      <c r="C181" s="12">
        <v>0.66306070940523165</v>
      </c>
      <c r="D181" s="20">
        <v>6118</v>
      </c>
    </row>
    <row r="183" spans="1:4">
      <c r="A183" s="4" t="s">
        <v>554</v>
      </c>
    </row>
    <row r="185" spans="1:4">
      <c r="A185" s="25" t="s">
        <v>156</v>
      </c>
      <c r="B185" s="859" t="s">
        <v>52</v>
      </c>
      <c r="C185" s="859"/>
      <c r="D185" s="859"/>
    </row>
    <row r="186" spans="1:4">
      <c r="A186" s="36"/>
      <c r="B186" s="27" t="s">
        <v>14</v>
      </c>
      <c r="C186" s="28" t="s">
        <v>473</v>
      </c>
      <c r="D186" s="28" t="s">
        <v>53</v>
      </c>
    </row>
    <row r="188" spans="1:4" ht="14">
      <c r="A188" s="644" t="s">
        <v>157</v>
      </c>
      <c r="B188" s="11">
        <v>49.083193980793197</v>
      </c>
      <c r="C188" s="11">
        <v>3.4079373763571681</v>
      </c>
      <c r="D188" s="615">
        <v>1664</v>
      </c>
    </row>
    <row r="189" spans="1:4" ht="14">
      <c r="A189" s="644" t="s">
        <v>158</v>
      </c>
      <c r="B189" s="11">
        <v>53.365950562634197</v>
      </c>
      <c r="C189" s="11">
        <v>3.5782895590318908</v>
      </c>
      <c r="D189" s="615">
        <v>1503</v>
      </c>
    </row>
    <row r="190" spans="1:4" ht="14">
      <c r="A190" s="644" t="s">
        <v>159</v>
      </c>
      <c r="B190" s="11">
        <v>58.107836458021502</v>
      </c>
      <c r="C190" s="11">
        <v>5.6152340734070165</v>
      </c>
      <c r="D190" s="596">
        <v>597</v>
      </c>
    </row>
    <row r="191" spans="1:4" ht="14">
      <c r="A191" s="644" t="s">
        <v>160</v>
      </c>
      <c r="B191" s="11">
        <v>54.907989704386502</v>
      </c>
      <c r="C191" s="11">
        <v>6.1451837467358672</v>
      </c>
      <c r="D191" s="596">
        <v>507</v>
      </c>
    </row>
    <row r="192" spans="1:4" ht="14">
      <c r="A192" s="644" t="s">
        <v>161</v>
      </c>
      <c r="B192" s="11">
        <v>55.077944616293003</v>
      </c>
      <c r="C192" s="11">
        <v>9.2010149163012507</v>
      </c>
      <c r="D192" s="596">
        <v>226</v>
      </c>
    </row>
    <row r="193" spans="1:13" ht="14">
      <c r="A193" s="644" t="s">
        <v>162</v>
      </c>
      <c r="B193" s="11">
        <v>62.171655503317702</v>
      </c>
      <c r="C193" s="11">
        <v>10.595431760033598</v>
      </c>
      <c r="D193" s="596">
        <v>162</v>
      </c>
    </row>
    <row r="194" spans="1:13" ht="14">
      <c r="A194" s="645" t="s">
        <v>163</v>
      </c>
      <c r="B194" s="12">
        <v>75.147364974222299</v>
      </c>
      <c r="C194" s="12">
        <v>7.9413921197038917</v>
      </c>
      <c r="D194" s="596">
        <v>229</v>
      </c>
    </row>
    <row r="195" spans="1:13">
      <c r="D195" s="70"/>
    </row>
    <row r="196" spans="1:13">
      <c r="A196" s="44"/>
      <c r="B196" s="44"/>
      <c r="C196" s="44"/>
      <c r="D196" s="44"/>
      <c r="E196" s="44"/>
      <c r="F196" s="44"/>
      <c r="G196" s="44"/>
      <c r="H196" s="44"/>
    </row>
    <row r="197" spans="1:13">
      <c r="A197" s="73"/>
      <c r="B197" s="44"/>
      <c r="C197" s="44"/>
      <c r="D197" s="44"/>
      <c r="E197" s="44"/>
      <c r="F197" s="44"/>
      <c r="G197" s="44"/>
      <c r="H197" s="44"/>
    </row>
    <row r="198" spans="1:13">
      <c r="A198" s="44"/>
      <c r="B198" s="44"/>
      <c r="C198" s="44"/>
      <c r="D198" s="44"/>
      <c r="E198" s="44"/>
      <c r="F198" s="44"/>
      <c r="G198" s="44"/>
      <c r="H198" s="44"/>
      <c r="K198" s="601"/>
      <c r="M198" s="601"/>
    </row>
    <row r="199" spans="1:13">
      <c r="A199" s="649"/>
      <c r="B199" s="868"/>
      <c r="C199" s="868"/>
      <c r="D199" s="868"/>
      <c r="E199" s="44"/>
      <c r="F199" s="44"/>
      <c r="G199" s="44"/>
      <c r="H199" s="41"/>
      <c r="K199" s="601"/>
      <c r="M199" s="601"/>
    </row>
    <row r="200" spans="1:13" ht="14.5" customHeight="1">
      <c r="A200" s="44"/>
      <c r="B200" s="64"/>
      <c r="C200" s="65"/>
      <c r="D200" s="65"/>
      <c r="E200" s="44"/>
      <c r="F200" s="44"/>
      <c r="G200" s="44"/>
      <c r="H200" s="44"/>
      <c r="K200" s="601"/>
      <c r="M200" s="601"/>
    </row>
    <row r="201" spans="1:13">
      <c r="A201" s="44"/>
      <c r="B201" s="44"/>
      <c r="C201" s="44"/>
      <c r="D201" s="44"/>
      <c r="E201" s="44"/>
      <c r="F201" s="44"/>
      <c r="G201" s="44"/>
      <c r="H201" s="44"/>
    </row>
    <row r="202" spans="1:13">
      <c r="A202" s="44"/>
      <c r="B202" s="44"/>
      <c r="C202" s="44"/>
      <c r="D202" s="44"/>
      <c r="E202" s="44"/>
      <c r="F202" s="44"/>
      <c r="G202" s="44"/>
      <c r="H202" s="44"/>
    </row>
    <row r="203" spans="1:13">
      <c r="A203" s="44"/>
      <c r="B203" s="44"/>
      <c r="C203" s="44"/>
      <c r="D203" s="44"/>
      <c r="E203" s="44"/>
      <c r="F203" s="44"/>
      <c r="G203" s="44"/>
      <c r="H203" s="44"/>
    </row>
    <row r="204" spans="1:13">
      <c r="A204" s="44"/>
      <c r="B204" s="44"/>
      <c r="C204" s="44"/>
      <c r="D204" s="44"/>
      <c r="E204" s="44"/>
      <c r="F204" s="44"/>
      <c r="G204" s="44"/>
      <c r="H204" s="44"/>
    </row>
  </sheetData>
  <protectedRanges>
    <protectedRange sqref="B16:B17 B25:B29" name="satified_7_1"/>
    <protectedRange sqref="D24:D29" name="Sample size_1_1_1"/>
    <protectedRange sqref="B135" name="satified_7"/>
    <protectedRange sqref="D135" name="Sample size_1_1_1_1"/>
    <protectedRange sqref="B182" name="satified_7_2"/>
    <protectedRange sqref="D182" name="Sample size_1_1_1_2"/>
  </protectedRanges>
  <mergeCells count="25">
    <mergeCell ref="B199:D199"/>
    <mergeCell ref="B111:D111"/>
    <mergeCell ref="F111:H111"/>
    <mergeCell ref="B124:D124"/>
    <mergeCell ref="F124:H124"/>
    <mergeCell ref="B137:D137"/>
    <mergeCell ref="F137:H137"/>
    <mergeCell ref="B148:D148"/>
    <mergeCell ref="B159:D159"/>
    <mergeCell ref="F159:H159"/>
    <mergeCell ref="B172:D172"/>
    <mergeCell ref="B185:D185"/>
    <mergeCell ref="B101:D101"/>
    <mergeCell ref="F101:H101"/>
    <mergeCell ref="B5:D5"/>
    <mergeCell ref="B13:D13"/>
    <mergeCell ref="B21:D21"/>
    <mergeCell ref="B32:D32"/>
    <mergeCell ref="B40:D40"/>
    <mergeCell ref="B51:D51"/>
    <mergeCell ref="B61:D61"/>
    <mergeCell ref="B74:D74"/>
    <mergeCell ref="F74:H74"/>
    <mergeCell ref="B90:D90"/>
    <mergeCell ref="F90:H9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3"/>
  <sheetViews>
    <sheetView zoomScaleNormal="100" workbookViewId="0"/>
  </sheetViews>
  <sheetFormatPr defaultRowHeight="14.5"/>
  <cols>
    <col min="1" max="1" width="36.453125" style="319" customWidth="1"/>
    <col min="4" max="4" width="12.08984375" bestFit="1" customWidth="1"/>
    <col min="5" max="5" width="2" customWidth="1"/>
    <col min="8" max="8" width="12.08984375" bestFit="1" customWidth="1"/>
    <col min="9" max="9" width="2" customWidth="1"/>
    <col min="12" max="12" width="12.08984375" bestFit="1" customWidth="1"/>
    <col min="13" max="13" width="1.54296875" customWidth="1"/>
    <col min="16" max="16" width="12.08984375" bestFit="1" customWidth="1"/>
    <col min="17" max="17" width="2.453125" customWidth="1"/>
    <col min="20" max="20" width="12.08984375" bestFit="1" customWidth="1"/>
    <col min="21" max="21" width="2.90625" customWidth="1"/>
    <col min="24" max="24" width="12.08984375" bestFit="1" customWidth="1"/>
    <col min="25" max="25" width="3.81640625" customWidth="1"/>
    <col min="28" max="28" width="12.08984375" bestFit="1" customWidth="1"/>
    <col min="29" max="29" width="1.81640625" customWidth="1"/>
    <col min="32" max="32" width="12.08984375" bestFit="1" customWidth="1"/>
    <col min="33" max="33" width="2.1796875" customWidth="1"/>
    <col min="36" max="36" width="12.08984375" bestFit="1" customWidth="1"/>
    <col min="37" max="37" width="2.81640625" customWidth="1"/>
    <col min="40" max="40" width="12.08984375" bestFit="1" customWidth="1"/>
  </cols>
  <sheetData>
    <row r="1" spans="1:41" ht="15.5">
      <c r="A1" s="308" t="s">
        <v>330</v>
      </c>
    </row>
    <row r="2" spans="1:41" s="5" customFormat="1" ht="13">
      <c r="A2" s="309"/>
    </row>
    <row r="3" spans="1:41" s="5" customFormat="1" ht="13">
      <c r="A3" s="286" t="s">
        <v>331</v>
      </c>
      <c r="B3" s="135"/>
      <c r="C3" s="136"/>
      <c r="D3" s="137"/>
      <c r="E3" s="138"/>
      <c r="F3" s="135"/>
      <c r="G3" s="136"/>
      <c r="H3" s="137"/>
      <c r="I3" s="138"/>
      <c r="J3" s="135"/>
      <c r="K3" s="136"/>
      <c r="L3" s="137"/>
      <c r="M3" s="138"/>
      <c r="N3" s="135"/>
      <c r="O3" s="136"/>
      <c r="P3" s="137"/>
      <c r="Q3" s="138"/>
      <c r="R3" s="22"/>
      <c r="S3" s="23"/>
      <c r="T3" s="24"/>
      <c r="U3" s="138"/>
      <c r="V3" s="22"/>
      <c r="W3" s="22"/>
      <c r="X3" s="22"/>
      <c r="Y3" s="22"/>
      <c r="Z3" s="22"/>
      <c r="AA3" s="22"/>
      <c r="AB3" s="22"/>
      <c r="AC3" s="22"/>
      <c r="AD3" s="22"/>
      <c r="AE3" s="22"/>
      <c r="AF3" s="22"/>
      <c r="AG3" s="22"/>
      <c r="AH3" s="21"/>
      <c r="AI3" s="21"/>
      <c r="AJ3" s="21"/>
      <c r="AK3" s="22"/>
      <c r="AL3" s="22"/>
      <c r="AM3" s="22"/>
      <c r="AN3" s="22"/>
    </row>
    <row r="4" spans="1:41" s="5" customFormat="1" ht="13">
      <c r="A4" s="283"/>
      <c r="B4" s="22"/>
      <c r="C4" s="22"/>
      <c r="D4" s="22"/>
      <c r="E4" s="22"/>
      <c r="F4" s="22"/>
      <c r="G4" s="22"/>
      <c r="H4" s="22"/>
      <c r="I4" s="22"/>
      <c r="J4" s="22"/>
      <c r="K4" s="22"/>
      <c r="L4" s="22"/>
      <c r="M4" s="22"/>
      <c r="N4" s="22"/>
      <c r="O4" s="22"/>
      <c r="P4" s="22"/>
      <c r="Q4" s="22"/>
      <c r="R4" s="22"/>
      <c r="S4" s="23"/>
      <c r="T4" s="24"/>
      <c r="U4" s="22"/>
      <c r="V4" s="22"/>
      <c r="W4" s="22"/>
      <c r="X4" s="22"/>
      <c r="Y4" s="22"/>
      <c r="Z4" s="22"/>
      <c r="AA4" s="22"/>
      <c r="AB4" s="22"/>
      <c r="AC4" s="22"/>
      <c r="AD4" s="22"/>
      <c r="AE4" s="22"/>
      <c r="AF4" s="22"/>
      <c r="AG4" s="22"/>
      <c r="AH4" s="21"/>
      <c r="AI4" s="21"/>
      <c r="AJ4" s="21"/>
      <c r="AK4" s="22"/>
      <c r="AL4" s="22"/>
      <c r="AM4" s="22"/>
      <c r="AN4" s="22"/>
    </row>
    <row r="5" spans="1:41" s="5" customFormat="1" ht="13">
      <c r="A5" s="310"/>
      <c r="B5" s="795" t="s">
        <v>332</v>
      </c>
      <c r="C5" s="795"/>
      <c r="D5" s="795"/>
      <c r="E5" s="136"/>
      <c r="F5" s="796" t="s">
        <v>333</v>
      </c>
      <c r="G5" s="796"/>
      <c r="H5" s="796"/>
      <c r="I5" s="136"/>
      <c r="J5" s="795" t="s">
        <v>334</v>
      </c>
      <c r="K5" s="795"/>
      <c r="L5" s="795"/>
      <c r="M5" s="136"/>
      <c r="N5" s="796" t="s">
        <v>335</v>
      </c>
      <c r="O5" s="796"/>
      <c r="P5" s="796"/>
      <c r="Q5" s="136"/>
      <c r="R5" s="795" t="s">
        <v>336</v>
      </c>
      <c r="S5" s="795"/>
      <c r="T5" s="795"/>
      <c r="U5" s="136"/>
      <c r="V5" s="796" t="s">
        <v>337</v>
      </c>
      <c r="W5" s="796"/>
      <c r="X5" s="796"/>
      <c r="Y5" s="22"/>
      <c r="Z5" s="795" t="s">
        <v>338</v>
      </c>
      <c r="AA5" s="795"/>
      <c r="AB5" s="795"/>
      <c r="AC5" s="22"/>
      <c r="AD5" s="796" t="s">
        <v>339</v>
      </c>
      <c r="AE5" s="796"/>
      <c r="AF5" s="796"/>
      <c r="AG5" s="22"/>
      <c r="AH5" s="795" t="s">
        <v>13</v>
      </c>
      <c r="AI5" s="795"/>
      <c r="AJ5" s="795"/>
      <c r="AK5" s="22"/>
      <c r="AL5" s="797" t="s">
        <v>52</v>
      </c>
      <c r="AM5" s="797"/>
      <c r="AN5" s="797"/>
    </row>
    <row r="6" spans="1:41" s="5" customFormat="1" ht="26">
      <c r="A6" s="310"/>
      <c r="B6" s="141" t="s">
        <v>14</v>
      </c>
      <c r="C6" s="142" t="s">
        <v>340</v>
      </c>
      <c r="D6" s="143" t="s">
        <v>206</v>
      </c>
      <c r="E6" s="144"/>
      <c r="F6" s="145" t="s">
        <v>341</v>
      </c>
      <c r="G6" s="146" t="s">
        <v>340</v>
      </c>
      <c r="H6" s="147" t="s">
        <v>206</v>
      </c>
      <c r="I6" s="144"/>
      <c r="J6" s="148" t="s">
        <v>341</v>
      </c>
      <c r="K6" s="142" t="s">
        <v>340</v>
      </c>
      <c r="L6" s="143" t="s">
        <v>206</v>
      </c>
      <c r="M6" s="144"/>
      <c r="N6" s="145" t="s">
        <v>341</v>
      </c>
      <c r="O6" s="146" t="s">
        <v>340</v>
      </c>
      <c r="P6" s="147" t="s">
        <v>206</v>
      </c>
      <c r="Q6" s="144"/>
      <c r="R6" s="148" t="s">
        <v>341</v>
      </c>
      <c r="S6" s="142" t="s">
        <v>340</v>
      </c>
      <c r="T6" s="143" t="s">
        <v>206</v>
      </c>
      <c r="U6" s="144"/>
      <c r="V6" s="145" t="s">
        <v>341</v>
      </c>
      <c r="W6" s="149" t="s">
        <v>340</v>
      </c>
      <c r="X6" s="150" t="s">
        <v>206</v>
      </c>
      <c r="Y6" s="22"/>
      <c r="Z6" s="148" t="s">
        <v>341</v>
      </c>
      <c r="AA6" s="142" t="s">
        <v>340</v>
      </c>
      <c r="AB6" s="143" t="s">
        <v>206</v>
      </c>
      <c r="AC6" s="22"/>
      <c r="AD6" s="145" t="s">
        <v>341</v>
      </c>
      <c r="AE6" s="149" t="s">
        <v>340</v>
      </c>
      <c r="AF6" s="150" t="s">
        <v>206</v>
      </c>
      <c r="AG6" s="22"/>
      <c r="AH6" s="148" t="s">
        <v>341</v>
      </c>
      <c r="AI6" s="142" t="s">
        <v>340</v>
      </c>
      <c r="AJ6" s="143" t="s">
        <v>206</v>
      </c>
      <c r="AK6" s="22"/>
      <c r="AL6" s="287" t="s">
        <v>341</v>
      </c>
      <c r="AM6" s="288" t="s">
        <v>340</v>
      </c>
      <c r="AN6" s="289" t="s">
        <v>206</v>
      </c>
    </row>
    <row r="7" spans="1:41" s="5" customFormat="1" ht="13">
      <c r="A7" s="283"/>
      <c r="B7" s="22"/>
      <c r="C7" s="22"/>
      <c r="D7" s="22"/>
      <c r="E7" s="22"/>
      <c r="F7" s="151"/>
      <c r="G7" s="152"/>
      <c r="H7" s="153"/>
      <c r="I7" s="22"/>
      <c r="J7" s="22"/>
      <c r="K7" s="22"/>
      <c r="L7" s="22"/>
      <c r="M7" s="22"/>
      <c r="N7" s="151"/>
      <c r="O7" s="152"/>
      <c r="P7" s="153"/>
      <c r="Q7" s="22"/>
      <c r="R7" s="22"/>
      <c r="S7" s="23"/>
      <c r="T7" s="24"/>
      <c r="U7" s="22"/>
      <c r="V7" s="154"/>
      <c r="W7" s="155"/>
      <c r="X7" s="156"/>
      <c r="Y7" s="22"/>
      <c r="Z7" s="157"/>
      <c r="AA7" s="23"/>
      <c r="AB7" s="24"/>
      <c r="AC7" s="22"/>
      <c r="AD7" s="154"/>
      <c r="AE7" s="155"/>
      <c r="AF7" s="156"/>
      <c r="AG7" s="22"/>
      <c r="AH7" s="157"/>
      <c r="AI7" s="23"/>
      <c r="AJ7" s="24"/>
      <c r="AK7" s="22"/>
      <c r="AL7" s="290"/>
      <c r="AM7" s="291"/>
      <c r="AN7" s="292"/>
    </row>
    <row r="8" spans="1:41" s="5" customFormat="1" ht="13">
      <c r="A8" s="283" t="s">
        <v>395</v>
      </c>
      <c r="B8" s="158">
        <v>76.285820508198555</v>
      </c>
      <c r="C8" s="159">
        <v>0.6888746083877777</v>
      </c>
      <c r="D8" s="160">
        <v>28117</v>
      </c>
      <c r="E8" s="22"/>
      <c r="F8" s="161">
        <v>75.949212220530171</v>
      </c>
      <c r="G8" s="151">
        <v>0.7167795769651093</v>
      </c>
      <c r="H8" s="153">
        <v>24174</v>
      </c>
      <c r="I8" s="22"/>
      <c r="J8" s="158">
        <v>76.777527576127369</v>
      </c>
      <c r="K8" s="159">
        <v>0.67316468316323608</v>
      </c>
      <c r="L8" s="160">
        <v>25720</v>
      </c>
      <c r="M8" s="22"/>
      <c r="N8" s="162">
        <v>75.714440471881488</v>
      </c>
      <c r="O8" s="151">
        <v>0.9851060475374922</v>
      </c>
      <c r="P8" s="153">
        <v>14452</v>
      </c>
      <c r="Q8" s="22"/>
      <c r="R8" s="163">
        <v>75.70914481586027</v>
      </c>
      <c r="S8" s="164">
        <v>1.9752480185435175</v>
      </c>
      <c r="T8" s="24">
        <v>6097</v>
      </c>
      <c r="U8" s="22"/>
      <c r="V8" s="165">
        <v>76.240804037107296</v>
      </c>
      <c r="W8" s="166">
        <v>0.85015314467815273</v>
      </c>
      <c r="X8" s="156">
        <v>14102</v>
      </c>
      <c r="Y8" s="22"/>
      <c r="Z8" s="167">
        <v>78.154000716767243</v>
      </c>
      <c r="AA8" s="164">
        <v>1.0704867859316991</v>
      </c>
      <c r="AB8" s="24">
        <v>9188</v>
      </c>
      <c r="AC8" s="22"/>
      <c r="AD8" s="168">
        <v>78.439022342454706</v>
      </c>
      <c r="AE8" s="166">
        <v>1.0565209972006606</v>
      </c>
      <c r="AF8" s="156">
        <v>9838</v>
      </c>
      <c r="AG8" s="22"/>
      <c r="AH8" s="169">
        <v>77.522959717706868</v>
      </c>
      <c r="AI8" s="164">
        <v>1.033153526956565</v>
      </c>
      <c r="AJ8" s="24">
        <v>10355</v>
      </c>
      <c r="AK8" s="22"/>
      <c r="AL8" s="293">
        <v>76.812879878540471</v>
      </c>
      <c r="AM8" s="294">
        <v>1.1766560140014204</v>
      </c>
      <c r="AN8" s="295">
        <v>9817</v>
      </c>
    </row>
    <row r="9" spans="1:41" s="5" customFormat="1" ht="13">
      <c r="A9" s="283"/>
      <c r="B9" s="22"/>
      <c r="C9" s="22"/>
      <c r="D9" s="22"/>
      <c r="E9" s="22"/>
      <c r="F9" s="151"/>
      <c r="G9" s="151"/>
      <c r="H9" s="153"/>
      <c r="I9" s="22"/>
      <c r="J9" s="22"/>
      <c r="K9" s="22"/>
      <c r="L9" s="22"/>
      <c r="M9" s="22"/>
      <c r="N9" s="151"/>
      <c r="O9" s="152"/>
      <c r="P9" s="153"/>
      <c r="Q9" s="22"/>
      <c r="R9" s="22"/>
      <c r="S9" s="164"/>
      <c r="T9" s="24"/>
      <c r="U9" s="22"/>
      <c r="V9" s="154"/>
      <c r="W9" s="166"/>
      <c r="X9" s="156"/>
      <c r="Y9" s="22"/>
      <c r="Z9" s="157"/>
      <c r="AA9" s="164"/>
      <c r="AB9" s="24"/>
      <c r="AC9" s="22"/>
      <c r="AD9" s="154"/>
      <c r="AE9" s="166"/>
      <c r="AF9" s="156"/>
      <c r="AG9" s="22"/>
      <c r="AH9" s="157"/>
      <c r="AI9" s="164"/>
      <c r="AJ9" s="24"/>
      <c r="AK9" s="22"/>
      <c r="AL9" s="290"/>
      <c r="AM9" s="296"/>
      <c r="AN9" s="292"/>
    </row>
    <row r="10" spans="1:41" s="5" customFormat="1" ht="13">
      <c r="A10" s="311" t="s">
        <v>396</v>
      </c>
      <c r="B10" s="170"/>
      <c r="C10" s="171"/>
      <c r="D10" s="22"/>
      <c r="E10" s="172"/>
      <c r="F10" s="173"/>
      <c r="G10" s="174"/>
      <c r="H10" s="153"/>
      <c r="I10" s="172"/>
      <c r="J10" s="170"/>
      <c r="K10" s="171"/>
      <c r="L10" s="22"/>
      <c r="M10" s="172"/>
      <c r="N10" s="173"/>
      <c r="O10" s="174"/>
      <c r="P10" s="153"/>
      <c r="Q10" s="172"/>
      <c r="R10" s="22"/>
      <c r="S10" s="164"/>
      <c r="T10" s="24"/>
      <c r="U10" s="172"/>
      <c r="V10" s="154"/>
      <c r="W10" s="166"/>
      <c r="X10" s="156"/>
      <c r="Y10" s="22"/>
      <c r="Z10" s="157"/>
      <c r="AA10" s="164"/>
      <c r="AB10" s="24"/>
      <c r="AC10" s="22"/>
      <c r="AD10" s="154"/>
      <c r="AE10" s="166"/>
      <c r="AF10" s="156"/>
      <c r="AG10" s="22"/>
      <c r="AH10" s="157"/>
      <c r="AI10" s="164"/>
      <c r="AJ10" s="24"/>
      <c r="AK10" s="22"/>
      <c r="AL10" s="290"/>
      <c r="AM10" s="296"/>
      <c r="AN10" s="292"/>
    </row>
    <row r="11" spans="1:41" s="5" customFormat="1" ht="13">
      <c r="A11" s="283" t="s">
        <v>342</v>
      </c>
      <c r="B11" s="158">
        <v>23.831100029416344</v>
      </c>
      <c r="C11" s="159">
        <v>0.69059418054615662</v>
      </c>
      <c r="D11" s="160">
        <v>28072</v>
      </c>
      <c r="E11" s="22"/>
      <c r="F11" s="161">
        <v>24.067724363740684</v>
      </c>
      <c r="G11" s="151">
        <v>0.71695195783877352</v>
      </c>
      <c r="H11" s="153">
        <v>24174</v>
      </c>
      <c r="I11" s="22"/>
      <c r="J11" s="158">
        <v>23.298917313525106</v>
      </c>
      <c r="K11" s="159">
        <v>0.67393599249313851</v>
      </c>
      <c r="L11" s="160">
        <v>25720</v>
      </c>
      <c r="M11" s="22"/>
      <c r="N11" s="161">
        <v>24.11887010433438</v>
      </c>
      <c r="O11" s="151">
        <v>0.98279953752586202</v>
      </c>
      <c r="P11" s="153">
        <v>14452</v>
      </c>
      <c r="Q11" s="22"/>
      <c r="R11" s="158">
        <v>24.290855184139765</v>
      </c>
      <c r="S11" s="164">
        <v>1.9752480185435211</v>
      </c>
      <c r="T11" s="24">
        <v>6097</v>
      </c>
      <c r="U11" s="22"/>
      <c r="V11" s="175">
        <v>23.906563907053929</v>
      </c>
      <c r="W11" s="166">
        <v>0.85196104873164735</v>
      </c>
      <c r="X11" s="156">
        <v>14102</v>
      </c>
      <c r="Y11" s="22"/>
      <c r="Z11" s="176">
        <v>21.868620216163944</v>
      </c>
      <c r="AA11" s="164">
        <v>1.0236087228655464</v>
      </c>
      <c r="AB11" s="24">
        <v>9188</v>
      </c>
      <c r="AC11" s="22"/>
      <c r="AD11" s="168">
        <v>21.616765262038829</v>
      </c>
      <c r="AE11" s="166">
        <v>1.0752095010533647</v>
      </c>
      <c r="AF11" s="156">
        <v>9838</v>
      </c>
      <c r="AG11" s="22"/>
      <c r="AH11" s="169">
        <v>22.483975080168321</v>
      </c>
      <c r="AI11" s="164">
        <v>1.020620207654241</v>
      </c>
      <c r="AJ11" s="24">
        <v>10355</v>
      </c>
      <c r="AK11" s="22"/>
      <c r="AL11" s="293">
        <v>23.205640600951401</v>
      </c>
      <c r="AM11" s="294">
        <v>1.1847953164764224</v>
      </c>
      <c r="AN11" s="295">
        <v>9817</v>
      </c>
    </row>
    <row r="12" spans="1:41" s="5" customFormat="1" ht="13">
      <c r="A12" s="283" t="s">
        <v>343</v>
      </c>
      <c r="B12" s="158">
        <v>7.2115493597008804</v>
      </c>
      <c r="C12" s="159">
        <v>0.4192984717391921</v>
      </c>
      <c r="D12" s="160">
        <v>28072</v>
      </c>
      <c r="E12" s="22"/>
      <c r="F12" s="161">
        <v>8.1558131581753948</v>
      </c>
      <c r="G12" s="151">
        <v>0.45900646593618166</v>
      </c>
      <c r="H12" s="153">
        <v>24174</v>
      </c>
      <c r="I12" s="22"/>
      <c r="J12" s="158">
        <v>8.0983839122275576</v>
      </c>
      <c r="K12" s="159">
        <v>0.43492141135087437</v>
      </c>
      <c r="L12" s="160">
        <v>25720</v>
      </c>
      <c r="M12" s="22"/>
      <c r="N12" s="161">
        <v>9.0451674830168649</v>
      </c>
      <c r="O12" s="151">
        <v>0.658932252445112</v>
      </c>
      <c r="P12" s="153">
        <v>14452</v>
      </c>
      <c r="Q12" s="22"/>
      <c r="R12" s="158">
        <v>8.5126525329167428</v>
      </c>
      <c r="S12" s="164">
        <v>1.2854021842550121</v>
      </c>
      <c r="T12" s="24">
        <v>6097</v>
      </c>
      <c r="U12" s="22"/>
      <c r="V12" s="177">
        <v>8.7634113445130879</v>
      </c>
      <c r="W12" s="166">
        <v>0.5648181968017143</v>
      </c>
      <c r="X12" s="156">
        <v>14102</v>
      </c>
      <c r="Y12" s="22"/>
      <c r="Z12" s="176">
        <v>8.4599929001295138</v>
      </c>
      <c r="AA12" s="157">
        <v>0.68912976771329504</v>
      </c>
      <c r="AB12" s="178">
        <v>9188</v>
      </c>
      <c r="AC12" s="22"/>
      <c r="AD12" s="168">
        <v>8.2904181156109722</v>
      </c>
      <c r="AE12" s="166">
        <v>0.72024743917942091</v>
      </c>
      <c r="AF12" s="156">
        <v>9838</v>
      </c>
      <c r="AG12" s="22"/>
      <c r="AH12" s="169">
        <v>8.1703127277604004</v>
      </c>
      <c r="AI12" s="164">
        <v>0.6696421174741396</v>
      </c>
      <c r="AJ12" s="24">
        <v>10355</v>
      </c>
      <c r="AK12" s="22"/>
      <c r="AL12" s="297">
        <v>8.2214099265888176</v>
      </c>
      <c r="AM12" s="294">
        <v>0.77094914160055339</v>
      </c>
      <c r="AN12" s="295">
        <v>9817</v>
      </c>
    </row>
    <row r="13" spans="1:41" s="5" customFormat="1" ht="13">
      <c r="A13" s="283" t="s">
        <v>344</v>
      </c>
      <c r="B13" s="158">
        <v>6.4936551150600623</v>
      </c>
      <c r="C13" s="159">
        <v>0.39941758161658703</v>
      </c>
      <c r="D13" s="160">
        <v>28072</v>
      </c>
      <c r="E13" s="22"/>
      <c r="F13" s="161">
        <v>6.430722551029195</v>
      </c>
      <c r="G13" s="151">
        <v>0.4113920141055063</v>
      </c>
      <c r="H13" s="153">
        <v>24174</v>
      </c>
      <c r="I13" s="22"/>
      <c r="J13" s="158">
        <v>6.396192839757977</v>
      </c>
      <c r="K13" s="159">
        <v>0.39008348588516517</v>
      </c>
      <c r="L13" s="160">
        <v>25720</v>
      </c>
      <c r="M13" s="22"/>
      <c r="N13" s="161">
        <v>6.9370956218917623</v>
      </c>
      <c r="O13" s="151">
        <v>0.58370943223835381</v>
      </c>
      <c r="P13" s="153">
        <v>14452</v>
      </c>
      <c r="Q13" s="22"/>
      <c r="R13" s="158">
        <v>6.4917320674950467</v>
      </c>
      <c r="S13" s="164">
        <v>1.1348314468608067</v>
      </c>
      <c r="T13" s="24">
        <v>6097</v>
      </c>
      <c r="U13" s="22"/>
      <c r="V13" s="175">
        <v>6.120480026460708</v>
      </c>
      <c r="W13" s="166">
        <v>0.47881278103909741</v>
      </c>
      <c r="X13" s="156">
        <v>14102</v>
      </c>
      <c r="Y13" s="22"/>
      <c r="Z13" s="158">
        <v>6.3817109075950835</v>
      </c>
      <c r="AA13" s="164">
        <v>0.60528436143829945</v>
      </c>
      <c r="AB13" s="24">
        <v>9188</v>
      </c>
      <c r="AC13" s="22"/>
      <c r="AD13" s="179">
        <v>5.9814887441930296</v>
      </c>
      <c r="AE13" s="166">
        <v>0.61943747930547322</v>
      </c>
      <c r="AF13" s="156">
        <v>9838</v>
      </c>
      <c r="AG13" s="22"/>
      <c r="AH13" s="180">
        <v>6.5336520732667989</v>
      </c>
      <c r="AI13" s="164">
        <v>0.60413988296532073</v>
      </c>
      <c r="AJ13" s="24">
        <v>10355</v>
      </c>
      <c r="AK13" s="22"/>
      <c r="AL13" s="293">
        <v>6.9278426321340998</v>
      </c>
      <c r="AM13" s="294">
        <v>0.71267378541010584</v>
      </c>
      <c r="AN13" s="295">
        <v>9817</v>
      </c>
    </row>
    <row r="14" spans="1:41" s="5" customFormat="1" ht="13">
      <c r="A14" s="284" t="s">
        <v>345</v>
      </c>
      <c r="B14" s="158">
        <v>62.463695495822712</v>
      </c>
      <c r="C14" s="159">
        <v>0.78487703448337953</v>
      </c>
      <c r="D14" s="160">
        <v>28072</v>
      </c>
      <c r="E14" s="22"/>
      <c r="F14" s="161">
        <v>61.345739927054716</v>
      </c>
      <c r="G14" s="151">
        <v>0.81667680195657155</v>
      </c>
      <c r="H14" s="153">
        <v>24174</v>
      </c>
      <c r="I14" s="22"/>
      <c r="J14" s="158">
        <v>62.206505934489364</v>
      </c>
      <c r="K14" s="159">
        <v>0.77299460077483673</v>
      </c>
      <c r="L14" s="160">
        <v>25720</v>
      </c>
      <c r="M14" s="22"/>
      <c r="N14" s="161">
        <v>59.89886679075699</v>
      </c>
      <c r="O14" s="151">
        <v>1.1259191230735937</v>
      </c>
      <c r="P14" s="153">
        <v>14452</v>
      </c>
      <c r="Q14" s="22"/>
      <c r="R14" s="158">
        <v>60.704760215448452</v>
      </c>
      <c r="S14" s="157">
        <v>2.2496109004295342</v>
      </c>
      <c r="T14" s="178">
        <v>6097</v>
      </c>
      <c r="U14" s="22"/>
      <c r="V14" s="177">
        <v>61.209544721972279</v>
      </c>
      <c r="W14" s="154">
        <v>0.97332880227690666</v>
      </c>
      <c r="X14" s="181">
        <v>14102</v>
      </c>
      <c r="Y14" s="22"/>
      <c r="Z14" s="158">
        <v>63.289675976111461</v>
      </c>
      <c r="AA14" s="164">
        <v>1.1936337363043457</v>
      </c>
      <c r="AB14" s="24">
        <v>9188</v>
      </c>
      <c r="AC14" s="22"/>
      <c r="AD14" s="168">
        <v>64.111327878157169</v>
      </c>
      <c r="AE14" s="166">
        <v>1.2529456422380236</v>
      </c>
      <c r="AF14" s="156">
        <v>9838</v>
      </c>
      <c r="AG14" s="22"/>
      <c r="AH14" s="180">
        <v>62.812060118804482</v>
      </c>
      <c r="AI14" s="164">
        <v>1.1815563738666435</v>
      </c>
      <c r="AJ14" s="24">
        <v>10355</v>
      </c>
      <c r="AK14" s="22"/>
      <c r="AL14" s="293">
        <v>61.645106840325681</v>
      </c>
      <c r="AM14" s="294">
        <v>1.3647137911142027</v>
      </c>
      <c r="AN14" s="295">
        <v>9817</v>
      </c>
    </row>
    <row r="15" spans="1:41" s="5" customFormat="1" ht="13">
      <c r="A15" s="284"/>
      <c r="B15" s="158"/>
      <c r="C15" s="159"/>
      <c r="D15" s="160"/>
      <c r="E15" s="22"/>
      <c r="F15" s="161"/>
      <c r="G15" s="151"/>
      <c r="H15" s="153"/>
      <c r="I15" s="22"/>
      <c r="J15" s="158"/>
      <c r="K15" s="159"/>
      <c r="L15" s="160"/>
      <c r="M15" s="22"/>
      <c r="N15" s="161"/>
      <c r="O15" s="151"/>
      <c r="P15" s="153"/>
      <c r="Q15" s="22"/>
      <c r="R15" s="158"/>
      <c r="S15" s="157"/>
      <c r="T15" s="178"/>
      <c r="U15" s="22"/>
      <c r="V15" s="177"/>
      <c r="W15" s="154"/>
      <c r="X15" s="181"/>
      <c r="Y15" s="22"/>
      <c r="Z15" s="158"/>
      <c r="AA15" s="164"/>
      <c r="AB15" s="24"/>
      <c r="AC15" s="22"/>
      <c r="AD15" s="168"/>
      <c r="AE15" s="166"/>
      <c r="AF15" s="156"/>
      <c r="AG15" s="22"/>
      <c r="AH15" s="180"/>
      <c r="AI15" s="164"/>
      <c r="AJ15" s="24"/>
      <c r="AK15" s="22"/>
      <c r="AL15" s="293"/>
      <c r="AM15" s="296"/>
      <c r="AN15" s="292"/>
    </row>
    <row r="16" spans="1:41" s="5" customFormat="1" ht="13">
      <c r="A16" s="261" t="s">
        <v>346</v>
      </c>
      <c r="B16" s="183"/>
      <c r="C16" s="183"/>
      <c r="D16" s="184"/>
      <c r="E16" s="185"/>
      <c r="F16" s="186"/>
      <c r="G16" s="186"/>
      <c r="H16" s="187"/>
      <c r="I16" s="185"/>
      <c r="J16" s="188"/>
      <c r="K16" s="188"/>
      <c r="L16" s="184"/>
      <c r="M16" s="185"/>
      <c r="N16" s="186"/>
      <c r="O16" s="186"/>
      <c r="P16" s="189"/>
      <c r="Q16" s="185"/>
      <c r="R16" s="190"/>
      <c r="S16" s="190"/>
      <c r="T16" s="191"/>
      <c r="U16" s="185"/>
      <c r="V16" s="192"/>
      <c r="W16" s="192"/>
      <c r="X16" s="193"/>
      <c r="Y16" s="113"/>
      <c r="Z16" s="121"/>
      <c r="AA16" s="121"/>
      <c r="AB16" s="113"/>
      <c r="AC16" s="113"/>
      <c r="AD16" s="192"/>
      <c r="AE16" s="192"/>
      <c r="AF16" s="193"/>
      <c r="AG16" s="113"/>
      <c r="AH16" s="121"/>
      <c r="AI16" s="121"/>
      <c r="AJ16" s="113"/>
      <c r="AK16" s="113"/>
      <c r="AL16" s="294"/>
      <c r="AM16" s="294"/>
      <c r="AN16" s="295"/>
      <c r="AO16" s="194"/>
    </row>
    <row r="17" spans="1:41" s="5" customFormat="1" ht="13">
      <c r="A17" s="312" t="s">
        <v>347</v>
      </c>
      <c r="B17" s="183" t="s">
        <v>314</v>
      </c>
      <c r="C17" s="183" t="s">
        <v>348</v>
      </c>
      <c r="D17" s="183" t="s">
        <v>348</v>
      </c>
      <c r="E17" s="185"/>
      <c r="F17" s="186" t="s">
        <v>314</v>
      </c>
      <c r="G17" s="186" t="s">
        <v>348</v>
      </c>
      <c r="H17" s="195" t="s">
        <v>348</v>
      </c>
      <c r="I17" s="185"/>
      <c r="J17" s="183" t="s">
        <v>314</v>
      </c>
      <c r="K17" s="183" t="s">
        <v>348</v>
      </c>
      <c r="L17" s="183" t="s">
        <v>348</v>
      </c>
      <c r="M17" s="185"/>
      <c r="N17" s="186" t="s">
        <v>314</v>
      </c>
      <c r="O17" s="186" t="s">
        <v>348</v>
      </c>
      <c r="P17" s="195" t="s">
        <v>348</v>
      </c>
      <c r="Q17" s="185"/>
      <c r="R17" s="196">
        <f>0.598526703499079*100</f>
        <v>59.852670349907896</v>
      </c>
      <c r="S17" s="190">
        <v>7.565791043442303</v>
      </c>
      <c r="T17" s="197">
        <v>515</v>
      </c>
      <c r="U17" s="185"/>
      <c r="V17" s="198">
        <v>63.30518840952216</v>
      </c>
      <c r="W17" s="192">
        <v>3.1575377770204049</v>
      </c>
      <c r="X17" s="199">
        <v>1311</v>
      </c>
      <c r="Y17" s="113"/>
      <c r="Z17" s="200">
        <v>69.032682888643649</v>
      </c>
      <c r="AA17" s="121">
        <v>3.7489356578326039</v>
      </c>
      <c r="AB17" s="201">
        <v>938</v>
      </c>
      <c r="AC17" s="113"/>
      <c r="AD17" s="179">
        <v>63.264008736076164</v>
      </c>
      <c r="AE17" s="192">
        <v>3.8184340262282346</v>
      </c>
      <c r="AF17" s="199">
        <v>1035</v>
      </c>
      <c r="AG17" s="113"/>
      <c r="AH17" s="180">
        <v>65.267975439849764</v>
      </c>
      <c r="AI17" s="121">
        <v>3.7006298758204825</v>
      </c>
      <c r="AJ17" s="201">
        <v>1050</v>
      </c>
      <c r="AK17" s="113"/>
      <c r="AL17" s="293">
        <v>65.261548312287971</v>
      </c>
      <c r="AM17" s="294">
        <v>4.1103842377685273</v>
      </c>
      <c r="AN17" s="298">
        <v>1024</v>
      </c>
      <c r="AO17" s="194"/>
    </row>
    <row r="18" spans="1:41" s="5" customFormat="1" ht="13">
      <c r="A18" s="313">
        <v>2</v>
      </c>
      <c r="B18" s="183" t="s">
        <v>314</v>
      </c>
      <c r="C18" s="183" t="s">
        <v>348</v>
      </c>
      <c r="D18" s="183" t="s">
        <v>348</v>
      </c>
      <c r="E18" s="185"/>
      <c r="F18" s="186" t="s">
        <v>314</v>
      </c>
      <c r="G18" s="186" t="s">
        <v>348</v>
      </c>
      <c r="H18" s="195" t="s">
        <v>348</v>
      </c>
      <c r="I18" s="185"/>
      <c r="J18" s="183" t="s">
        <v>314</v>
      </c>
      <c r="K18" s="183" t="s">
        <v>348</v>
      </c>
      <c r="L18" s="183" t="s">
        <v>348</v>
      </c>
      <c r="M18" s="185"/>
      <c r="N18" s="186" t="s">
        <v>314</v>
      </c>
      <c r="O18" s="186" t="s">
        <v>348</v>
      </c>
      <c r="P18" s="195" t="s">
        <v>348</v>
      </c>
      <c r="Q18" s="185"/>
      <c r="R18" s="196">
        <f>0.640471512770138*100</f>
        <v>64.047151277013796</v>
      </c>
      <c r="S18" s="190">
        <v>7.649654685060316</v>
      </c>
      <c r="T18" s="197">
        <v>511</v>
      </c>
      <c r="U18" s="185"/>
      <c r="V18" s="198">
        <v>66.127393432441536</v>
      </c>
      <c r="W18" s="192">
        <v>3.0264514487084</v>
      </c>
      <c r="X18" s="199">
        <v>1376</v>
      </c>
      <c r="Y18" s="113"/>
      <c r="Z18" s="196">
        <v>68.202954311985991</v>
      </c>
      <c r="AA18" s="121">
        <v>3.7363062268331291</v>
      </c>
      <c r="AB18" s="201">
        <v>958</v>
      </c>
      <c r="AC18" s="113"/>
      <c r="AD18" s="179">
        <v>69.690057073705617</v>
      </c>
      <c r="AE18" s="192">
        <v>3.8198408913346138</v>
      </c>
      <c r="AF18" s="199">
        <v>940</v>
      </c>
      <c r="AG18" s="113"/>
      <c r="AH18" s="180">
        <v>69.235906908565298</v>
      </c>
      <c r="AI18" s="121">
        <v>3.5974327288426533</v>
      </c>
      <c r="AJ18" s="201">
        <v>1044</v>
      </c>
      <c r="AK18" s="113"/>
      <c r="AL18" s="293">
        <v>64.014153576761885</v>
      </c>
      <c r="AM18" s="294">
        <v>4.2681403555836166</v>
      </c>
      <c r="AN18" s="298">
        <v>965</v>
      </c>
      <c r="AO18" s="194"/>
    </row>
    <row r="19" spans="1:41" s="5" customFormat="1" ht="13">
      <c r="A19" s="313">
        <v>3</v>
      </c>
      <c r="B19" s="183" t="s">
        <v>314</v>
      </c>
      <c r="C19" s="183" t="s">
        <v>348</v>
      </c>
      <c r="D19" s="183" t="s">
        <v>348</v>
      </c>
      <c r="E19" s="182"/>
      <c r="F19" s="186" t="s">
        <v>314</v>
      </c>
      <c r="G19" s="195" t="s">
        <v>348</v>
      </c>
      <c r="H19" s="195" t="s">
        <v>348</v>
      </c>
      <c r="I19" s="182"/>
      <c r="J19" s="183" t="s">
        <v>314</v>
      </c>
      <c r="K19" s="183" t="s">
        <v>348</v>
      </c>
      <c r="L19" s="183" t="s">
        <v>348</v>
      </c>
      <c r="M19" s="182"/>
      <c r="N19" s="186" t="s">
        <v>314</v>
      </c>
      <c r="O19" s="195" t="s">
        <v>348</v>
      </c>
      <c r="P19" s="195" t="s">
        <v>348</v>
      </c>
      <c r="Q19" s="182"/>
      <c r="R19" s="196">
        <f>0.731871838111298*100</f>
        <v>73.187183811129799</v>
      </c>
      <c r="S19" s="190">
        <v>6.5425273449273931</v>
      </c>
      <c r="T19" s="197">
        <v>566</v>
      </c>
      <c r="U19" s="182"/>
      <c r="V19" s="198">
        <v>69.77581961759185</v>
      </c>
      <c r="W19" s="192">
        <v>3.1212892206439307</v>
      </c>
      <c r="X19" s="199">
        <v>1218</v>
      </c>
      <c r="Y19" s="113"/>
      <c r="Z19" s="196">
        <v>72.24246356128593</v>
      </c>
      <c r="AA19" s="121">
        <v>3.7026588840340082</v>
      </c>
      <c r="AB19" s="201">
        <v>902</v>
      </c>
      <c r="AC19" s="113"/>
      <c r="AD19" s="179">
        <v>73.642004345024731</v>
      </c>
      <c r="AE19" s="192">
        <v>3.7175156285195743</v>
      </c>
      <c r="AF19" s="199">
        <v>912</v>
      </c>
      <c r="AG19" s="113"/>
      <c r="AH19" s="180">
        <v>72.594582583803529</v>
      </c>
      <c r="AI19" s="121">
        <v>3.5703262195043384</v>
      </c>
      <c r="AJ19" s="201">
        <v>990</v>
      </c>
      <c r="AK19" s="113"/>
      <c r="AL19" s="293">
        <v>73.887717896158193</v>
      </c>
      <c r="AM19" s="294">
        <v>4.0446949307994418</v>
      </c>
      <c r="AN19" s="298">
        <v>900</v>
      </c>
      <c r="AO19" s="194"/>
    </row>
    <row r="20" spans="1:41" s="5" customFormat="1" ht="13">
      <c r="A20" s="313">
        <v>4</v>
      </c>
      <c r="B20" s="183" t="s">
        <v>314</v>
      </c>
      <c r="C20" s="183" t="s">
        <v>348</v>
      </c>
      <c r="D20" s="183" t="s">
        <v>348</v>
      </c>
      <c r="E20" s="185"/>
      <c r="F20" s="186" t="s">
        <v>314</v>
      </c>
      <c r="G20" s="186" t="s">
        <v>348</v>
      </c>
      <c r="H20" s="195" t="s">
        <v>348</v>
      </c>
      <c r="I20" s="185"/>
      <c r="J20" s="183" t="s">
        <v>314</v>
      </c>
      <c r="K20" s="183" t="s">
        <v>348</v>
      </c>
      <c r="L20" s="183" t="s">
        <v>348</v>
      </c>
      <c r="M20" s="185"/>
      <c r="N20" s="186" t="s">
        <v>314</v>
      </c>
      <c r="O20" s="186" t="s">
        <v>348</v>
      </c>
      <c r="P20" s="195" t="s">
        <v>348</v>
      </c>
      <c r="Q20" s="185"/>
      <c r="R20" s="196">
        <f>0.76*100</f>
        <v>76</v>
      </c>
      <c r="S20" s="190">
        <v>5.9121397352029135</v>
      </c>
      <c r="T20" s="197">
        <v>695</v>
      </c>
      <c r="U20" s="185"/>
      <c r="V20" s="198">
        <v>76.17312397692163</v>
      </c>
      <c r="W20" s="192">
        <v>2.6714222343669434</v>
      </c>
      <c r="X20" s="199">
        <v>1431</v>
      </c>
      <c r="Y20" s="113"/>
      <c r="Z20" s="196">
        <v>78.341775009571634</v>
      </c>
      <c r="AA20" s="121">
        <v>3.3927857211430705</v>
      </c>
      <c r="AB20" s="201">
        <v>909</v>
      </c>
      <c r="AC20" s="113"/>
      <c r="AD20" s="179">
        <v>78.700250591600081</v>
      </c>
      <c r="AE20" s="192">
        <v>3.4951650060099149</v>
      </c>
      <c r="AF20" s="199">
        <v>891</v>
      </c>
      <c r="AG20" s="113"/>
      <c r="AH20" s="180">
        <v>78.460863127043353</v>
      </c>
      <c r="AI20" s="121">
        <v>3.3716308744213053</v>
      </c>
      <c r="AJ20" s="201">
        <v>943</v>
      </c>
      <c r="AK20" s="113"/>
      <c r="AL20" s="293">
        <v>79.59419312087222</v>
      </c>
      <c r="AM20" s="294">
        <v>3.7276371862870916</v>
      </c>
      <c r="AN20" s="298">
        <v>892</v>
      </c>
      <c r="AO20" s="194"/>
    </row>
    <row r="21" spans="1:41" s="5" customFormat="1" ht="13">
      <c r="A21" s="313">
        <v>5</v>
      </c>
      <c r="B21" s="183" t="s">
        <v>314</v>
      </c>
      <c r="C21" s="183" t="s">
        <v>348</v>
      </c>
      <c r="D21" s="183" t="s">
        <v>348</v>
      </c>
      <c r="E21" s="185"/>
      <c r="F21" s="186" t="s">
        <v>314</v>
      </c>
      <c r="G21" s="186" t="s">
        <v>348</v>
      </c>
      <c r="H21" s="195" t="s">
        <v>348</v>
      </c>
      <c r="I21" s="185"/>
      <c r="J21" s="183" t="s">
        <v>314</v>
      </c>
      <c r="K21" s="183" t="s">
        <v>348</v>
      </c>
      <c r="L21" s="183" t="s">
        <v>348</v>
      </c>
      <c r="M21" s="185"/>
      <c r="N21" s="186" t="s">
        <v>314</v>
      </c>
      <c r="O21" s="186" t="s">
        <v>348</v>
      </c>
      <c r="P21" s="195" t="s">
        <v>348</v>
      </c>
      <c r="Q21" s="185"/>
      <c r="R21" s="196">
        <f>0.76283185840708*100</f>
        <v>76.283185840708001</v>
      </c>
      <c r="S21" s="190">
        <v>6.4357997438289232</v>
      </c>
      <c r="T21" s="197">
        <v>606</v>
      </c>
      <c r="U21" s="185"/>
      <c r="V21" s="198">
        <v>76.44437765859071</v>
      </c>
      <c r="W21" s="192">
        <v>2.5869321942814594</v>
      </c>
      <c r="X21" s="199">
        <v>1514</v>
      </c>
      <c r="Y21" s="113"/>
      <c r="Z21" s="196">
        <v>76.256666860611702</v>
      </c>
      <c r="AA21" s="121">
        <v>3.5742446452063774</v>
      </c>
      <c r="AB21" s="201">
        <v>874</v>
      </c>
      <c r="AC21" s="113"/>
      <c r="AD21" s="179">
        <v>78.814347286859785</v>
      </c>
      <c r="AE21" s="192">
        <v>3.4310336849099898</v>
      </c>
      <c r="AF21" s="199">
        <v>921</v>
      </c>
      <c r="AG21" s="113"/>
      <c r="AH21" s="180">
        <v>79.619299160234775</v>
      </c>
      <c r="AI21" s="121">
        <v>3.3540023689041076</v>
      </c>
      <c r="AJ21" s="201">
        <v>915</v>
      </c>
      <c r="AK21" s="113"/>
      <c r="AL21" s="293">
        <v>78.988739449387509</v>
      </c>
      <c r="AM21" s="294">
        <v>3.6843960517312979</v>
      </c>
      <c r="AN21" s="298">
        <v>933</v>
      </c>
      <c r="AO21" s="194"/>
    </row>
    <row r="22" spans="1:41" s="5" customFormat="1" ht="13">
      <c r="A22" s="313">
        <v>6</v>
      </c>
      <c r="B22" s="183" t="s">
        <v>314</v>
      </c>
      <c r="C22" s="183" t="s">
        <v>348</v>
      </c>
      <c r="D22" s="183" t="s">
        <v>348</v>
      </c>
      <c r="E22" s="185"/>
      <c r="F22" s="186" t="s">
        <v>314</v>
      </c>
      <c r="G22" s="186" t="s">
        <v>348</v>
      </c>
      <c r="H22" s="195" t="s">
        <v>348</v>
      </c>
      <c r="I22" s="185"/>
      <c r="J22" s="183" t="s">
        <v>314</v>
      </c>
      <c r="K22" s="183" t="s">
        <v>348</v>
      </c>
      <c r="L22" s="183" t="s">
        <v>348</v>
      </c>
      <c r="M22" s="185"/>
      <c r="N22" s="186" t="s">
        <v>314</v>
      </c>
      <c r="O22" s="186" t="s">
        <v>348</v>
      </c>
      <c r="P22" s="195" t="s">
        <v>348</v>
      </c>
      <c r="Q22" s="185"/>
      <c r="R22" s="196">
        <f>0.788888888888889*100</f>
        <v>78.8888888888889</v>
      </c>
      <c r="S22" s="190">
        <v>5.4699250651685034</v>
      </c>
      <c r="T22" s="197">
        <v>681</v>
      </c>
      <c r="U22" s="185"/>
      <c r="V22" s="198">
        <v>79.241840552713498</v>
      </c>
      <c r="W22" s="192">
        <v>2.5548270200066696</v>
      </c>
      <c r="X22" s="199">
        <v>1418</v>
      </c>
      <c r="Y22" s="113"/>
      <c r="Z22" s="196">
        <v>81.173681779281466</v>
      </c>
      <c r="AA22" s="121">
        <v>3.1663333289652655</v>
      </c>
      <c r="AB22" s="201">
        <v>940</v>
      </c>
      <c r="AC22" s="113"/>
      <c r="AD22" s="179">
        <v>81.499444637854154</v>
      </c>
      <c r="AE22" s="192">
        <v>3.1211734753354814</v>
      </c>
      <c r="AF22" s="199">
        <v>1005</v>
      </c>
      <c r="AG22" s="113"/>
      <c r="AH22" s="180">
        <v>78.753643354412276</v>
      </c>
      <c r="AI22" s="121">
        <v>3.1090776631018446</v>
      </c>
      <c r="AJ22" s="201">
        <v>1098</v>
      </c>
      <c r="AK22" s="113"/>
      <c r="AL22" s="293">
        <v>80.664387924592049</v>
      </c>
      <c r="AM22" s="294">
        <v>3.4551808881466251</v>
      </c>
      <c r="AN22" s="298">
        <v>997</v>
      </c>
      <c r="AO22" s="194"/>
    </row>
    <row r="23" spans="1:41" s="5" customFormat="1" ht="13">
      <c r="A23" s="313">
        <v>7</v>
      </c>
      <c r="B23" s="183" t="s">
        <v>314</v>
      </c>
      <c r="C23" s="183" t="s">
        <v>348</v>
      </c>
      <c r="D23" s="183" t="s">
        <v>348</v>
      </c>
      <c r="E23" s="185"/>
      <c r="F23" s="186" t="s">
        <v>314</v>
      </c>
      <c r="G23" s="186" t="s">
        <v>348</v>
      </c>
      <c r="H23" s="195" t="s">
        <v>348</v>
      </c>
      <c r="I23" s="185"/>
      <c r="J23" s="183" t="s">
        <v>314</v>
      </c>
      <c r="K23" s="183" t="s">
        <v>348</v>
      </c>
      <c r="L23" s="183" t="s">
        <v>348</v>
      </c>
      <c r="M23" s="185"/>
      <c r="N23" s="186" t="s">
        <v>314</v>
      </c>
      <c r="O23" s="186" t="s">
        <v>348</v>
      </c>
      <c r="P23" s="195" t="s">
        <v>348</v>
      </c>
      <c r="Q23" s="185"/>
      <c r="R23" s="196">
        <f>0.783783783783784*100</f>
        <v>78.3783783783784</v>
      </c>
      <c r="S23" s="190">
        <v>5.7370589630809974</v>
      </c>
      <c r="T23" s="197">
        <v>652</v>
      </c>
      <c r="U23" s="185"/>
      <c r="V23" s="198">
        <v>79.440530009723815</v>
      </c>
      <c r="W23" s="192">
        <v>2.4943919328528423</v>
      </c>
      <c r="X23" s="199">
        <v>1477</v>
      </c>
      <c r="Y23" s="113"/>
      <c r="Z23" s="196">
        <v>83.89214614118579</v>
      </c>
      <c r="AA23" s="121">
        <v>2.9854096101775696</v>
      </c>
      <c r="AB23" s="201">
        <v>935</v>
      </c>
      <c r="AC23" s="113"/>
      <c r="AD23" s="168">
        <v>84.09228525831378</v>
      </c>
      <c r="AE23" s="192">
        <v>2.8203427246484614</v>
      </c>
      <c r="AF23" s="199">
        <v>1092</v>
      </c>
      <c r="AG23" s="113"/>
      <c r="AH23" s="180">
        <v>80.123240848601625</v>
      </c>
      <c r="AI23" s="121">
        <v>2.9966150744845321</v>
      </c>
      <c r="AJ23" s="201">
        <v>1125</v>
      </c>
      <c r="AK23" s="113"/>
      <c r="AL23" s="293">
        <v>77.799052547549323</v>
      </c>
      <c r="AM23" s="294">
        <v>3.5180061068410651</v>
      </c>
      <c r="AN23" s="298">
        <v>1065</v>
      </c>
      <c r="AO23" s="194"/>
    </row>
    <row r="24" spans="1:41" s="5" customFormat="1" ht="13">
      <c r="A24" s="313">
        <v>8</v>
      </c>
      <c r="B24" s="183" t="s">
        <v>314</v>
      </c>
      <c r="C24" s="183" t="s">
        <v>348</v>
      </c>
      <c r="D24" s="183" t="s">
        <v>348</v>
      </c>
      <c r="E24" s="185"/>
      <c r="F24" s="186" t="s">
        <v>314</v>
      </c>
      <c r="G24" s="186" t="s">
        <v>348</v>
      </c>
      <c r="H24" s="195" t="s">
        <v>348</v>
      </c>
      <c r="I24" s="185"/>
      <c r="J24" s="183" t="s">
        <v>314</v>
      </c>
      <c r="K24" s="183" t="s">
        <v>348</v>
      </c>
      <c r="L24" s="183" t="s">
        <v>348</v>
      </c>
      <c r="M24" s="185"/>
      <c r="N24" s="186" t="s">
        <v>314</v>
      </c>
      <c r="O24" s="186" t="s">
        <v>348</v>
      </c>
      <c r="P24" s="195" t="s">
        <v>348</v>
      </c>
      <c r="Q24" s="185"/>
      <c r="R24" s="196">
        <f>0.779270633397313*100</f>
        <v>77.927063339731291</v>
      </c>
      <c r="S24" s="190">
        <v>6.5349085080906022</v>
      </c>
      <c r="T24" s="197">
        <v>584</v>
      </c>
      <c r="U24" s="185"/>
      <c r="V24" s="198">
        <v>81.676640535205777</v>
      </c>
      <c r="W24" s="192">
        <v>2.3901802820687408</v>
      </c>
      <c r="X24" s="199">
        <v>1474</v>
      </c>
      <c r="Y24" s="113"/>
      <c r="Z24" s="196">
        <v>82.613195724018922</v>
      </c>
      <c r="AA24" s="121">
        <v>3.0978756603960349</v>
      </c>
      <c r="AB24" s="201">
        <v>923</v>
      </c>
      <c r="AC24" s="113"/>
      <c r="AD24" s="179">
        <v>82.524603192624724</v>
      </c>
      <c r="AE24" s="192">
        <v>3.0255104646325082</v>
      </c>
      <c r="AF24" s="199">
        <v>1023</v>
      </c>
      <c r="AG24" s="113"/>
      <c r="AH24" s="180">
        <v>82.518313743643205</v>
      </c>
      <c r="AI24" s="121">
        <v>2.8763680057794949</v>
      </c>
      <c r="AJ24" s="201">
        <v>1106</v>
      </c>
      <c r="AK24" s="113"/>
      <c r="AL24" s="293">
        <v>79.626708326659767</v>
      </c>
      <c r="AM24" s="294">
        <v>3.4030600653279008</v>
      </c>
      <c r="AN24" s="298">
        <v>1069</v>
      </c>
      <c r="AO24" s="194"/>
    </row>
    <row r="25" spans="1:41" s="5" customFormat="1" ht="13">
      <c r="A25" s="313">
        <v>9</v>
      </c>
      <c r="B25" s="183" t="s">
        <v>314</v>
      </c>
      <c r="C25" s="183" t="s">
        <v>348</v>
      </c>
      <c r="D25" s="183" t="s">
        <v>348</v>
      </c>
      <c r="E25" s="185"/>
      <c r="F25" s="186" t="s">
        <v>314</v>
      </c>
      <c r="G25" s="186" t="s">
        <v>348</v>
      </c>
      <c r="H25" s="195" t="s">
        <v>348</v>
      </c>
      <c r="I25" s="185"/>
      <c r="J25" s="183" t="s">
        <v>314</v>
      </c>
      <c r="K25" s="183" t="s">
        <v>348</v>
      </c>
      <c r="L25" s="183" t="s">
        <v>348</v>
      </c>
      <c r="M25" s="185"/>
      <c r="N25" s="186" t="s">
        <v>314</v>
      </c>
      <c r="O25" s="186" t="s">
        <v>348</v>
      </c>
      <c r="P25" s="195" t="s">
        <v>348</v>
      </c>
      <c r="Q25" s="185"/>
      <c r="R25" s="196">
        <f>0.806501547987616*100</f>
        <v>80.650154798761591</v>
      </c>
      <c r="S25" s="190">
        <v>5.5899670862913879</v>
      </c>
      <c r="T25" s="197">
        <v>604</v>
      </c>
      <c r="U25" s="185"/>
      <c r="V25" s="198">
        <v>82.007253985359284</v>
      </c>
      <c r="W25" s="192">
        <v>2.4129205046116056</v>
      </c>
      <c r="X25" s="199">
        <v>1426</v>
      </c>
      <c r="Y25" s="113"/>
      <c r="Z25" s="196">
        <v>83.433278542535234</v>
      </c>
      <c r="AA25" s="121">
        <v>3.0129046180912269</v>
      </c>
      <c r="AB25" s="201">
        <v>939</v>
      </c>
      <c r="AC25" s="113"/>
      <c r="AD25" s="179">
        <v>84.575840797878357</v>
      </c>
      <c r="AE25" s="192">
        <v>2.8803301568490869</v>
      </c>
      <c r="AF25" s="199">
        <v>1021</v>
      </c>
      <c r="AG25" s="113"/>
      <c r="AH25" s="180">
        <v>83.118058610751191</v>
      </c>
      <c r="AI25" s="121">
        <v>2.8734569093866069</v>
      </c>
      <c r="AJ25" s="201">
        <v>1078</v>
      </c>
      <c r="AK25" s="113"/>
      <c r="AL25" s="293">
        <v>81.871288194149457</v>
      </c>
      <c r="AM25" s="294">
        <v>3.4031284475711354</v>
      </c>
      <c r="AN25" s="298">
        <v>978</v>
      </c>
      <c r="AO25" s="194"/>
    </row>
    <row r="26" spans="1:41" s="5" customFormat="1" ht="13">
      <c r="A26" s="312" t="s">
        <v>349</v>
      </c>
      <c r="B26" s="183" t="s">
        <v>314</v>
      </c>
      <c r="C26" s="183" t="s">
        <v>348</v>
      </c>
      <c r="D26" s="183" t="s">
        <v>348</v>
      </c>
      <c r="E26" s="185"/>
      <c r="F26" s="186" t="s">
        <v>314</v>
      </c>
      <c r="G26" s="186" t="s">
        <v>348</v>
      </c>
      <c r="H26" s="195" t="s">
        <v>348</v>
      </c>
      <c r="I26" s="185"/>
      <c r="J26" s="183" t="s">
        <v>314</v>
      </c>
      <c r="K26" s="183" t="s">
        <v>348</v>
      </c>
      <c r="L26" s="183" t="s">
        <v>348</v>
      </c>
      <c r="M26" s="185"/>
      <c r="N26" s="186" t="s">
        <v>314</v>
      </c>
      <c r="O26" s="186" t="s">
        <v>348</v>
      </c>
      <c r="P26" s="195" t="s">
        <v>348</v>
      </c>
      <c r="Q26" s="185"/>
      <c r="R26" s="196">
        <f>0.866261398176292*100</f>
        <v>86.626139817629195</v>
      </c>
      <c r="S26" s="190">
        <v>4.7722598508891352</v>
      </c>
      <c r="T26" s="197">
        <v>683</v>
      </c>
      <c r="U26" s="185"/>
      <c r="V26" s="198">
        <v>84.757510820112884</v>
      </c>
      <c r="W26" s="192">
        <v>2.2336503246853638</v>
      </c>
      <c r="X26" s="199">
        <v>1457</v>
      </c>
      <c r="Y26" s="113"/>
      <c r="Z26" s="196">
        <v>84.414898519161866</v>
      </c>
      <c r="AA26" s="121">
        <v>3.0537605579143232</v>
      </c>
      <c r="AB26" s="201">
        <v>870</v>
      </c>
      <c r="AC26" s="113"/>
      <c r="AD26" s="179">
        <v>84.585643675533959</v>
      </c>
      <c r="AE26" s="192">
        <v>2.9125741225412671</v>
      </c>
      <c r="AF26" s="199">
        <v>998</v>
      </c>
      <c r="AG26" s="113"/>
      <c r="AH26" s="180">
        <v>84.271952774303855</v>
      </c>
      <c r="AI26" s="121">
        <v>2.8909136547749958</v>
      </c>
      <c r="AJ26" s="201">
        <v>1006</v>
      </c>
      <c r="AK26" s="113"/>
      <c r="AL26" s="293">
        <v>84.461077884130717</v>
      </c>
      <c r="AM26" s="294">
        <v>3.1742713326113003</v>
      </c>
      <c r="AN26" s="298">
        <v>994</v>
      </c>
      <c r="AO26" s="194"/>
    </row>
    <row r="27" spans="1:41" s="5" customFormat="1" ht="13">
      <c r="A27" s="312"/>
      <c r="B27" s="183"/>
      <c r="C27" s="183"/>
      <c r="D27" s="202"/>
      <c r="E27" s="185"/>
      <c r="F27" s="186"/>
      <c r="G27" s="186"/>
      <c r="H27" s="187"/>
      <c r="I27" s="185"/>
      <c r="J27" s="188"/>
      <c r="K27" s="188"/>
      <c r="L27" s="202"/>
      <c r="M27" s="185"/>
      <c r="N27" s="186"/>
      <c r="O27" s="186"/>
      <c r="P27" s="189"/>
      <c r="Q27" s="185"/>
      <c r="R27" s="203"/>
      <c r="S27" s="190"/>
      <c r="T27" s="204"/>
      <c r="U27" s="185"/>
      <c r="V27" s="205"/>
      <c r="W27" s="192"/>
      <c r="X27" s="206"/>
      <c r="Y27" s="113"/>
      <c r="Z27" s="203"/>
      <c r="AA27" s="121"/>
      <c r="AB27" s="207"/>
      <c r="AC27" s="113"/>
      <c r="AD27" s="179"/>
      <c r="AE27" s="192"/>
      <c r="AF27" s="206"/>
      <c r="AG27" s="113"/>
      <c r="AH27" s="180"/>
      <c r="AI27" s="121"/>
      <c r="AJ27" s="207"/>
      <c r="AK27" s="113"/>
      <c r="AL27" s="293"/>
      <c r="AM27" s="294"/>
      <c r="AN27" s="299"/>
      <c r="AO27" s="194"/>
    </row>
    <row r="28" spans="1:41" s="5" customFormat="1" ht="13">
      <c r="A28" s="261" t="s">
        <v>350</v>
      </c>
      <c r="B28" s="183"/>
      <c r="C28" s="183"/>
      <c r="D28" s="202"/>
      <c r="E28" s="185"/>
      <c r="F28" s="186"/>
      <c r="G28" s="186"/>
      <c r="H28" s="208"/>
      <c r="I28" s="209"/>
      <c r="J28" s="188"/>
      <c r="K28" s="188"/>
      <c r="L28" s="202"/>
      <c r="M28" s="185"/>
      <c r="N28" s="186"/>
      <c r="O28" s="186"/>
      <c r="P28" s="208"/>
      <c r="Q28" s="185"/>
      <c r="R28" s="210"/>
      <c r="S28" s="190"/>
      <c r="T28" s="211"/>
      <c r="U28" s="185"/>
      <c r="V28" s="212"/>
      <c r="W28" s="192"/>
      <c r="X28" s="213"/>
      <c r="Y28" s="113"/>
      <c r="Z28" s="210"/>
      <c r="AA28" s="121"/>
      <c r="AB28" s="214"/>
      <c r="AC28" s="113"/>
      <c r="AD28" s="179"/>
      <c r="AE28" s="192"/>
      <c r="AF28" s="213"/>
      <c r="AG28" s="113"/>
      <c r="AH28" s="180"/>
      <c r="AI28" s="121"/>
      <c r="AJ28" s="214"/>
      <c r="AK28" s="113"/>
      <c r="AL28" s="293"/>
      <c r="AM28" s="294"/>
      <c r="AN28" s="300"/>
      <c r="AO28" s="194"/>
    </row>
    <row r="29" spans="1:41" s="5" customFormat="1" ht="13">
      <c r="A29" s="312" t="s">
        <v>351</v>
      </c>
      <c r="B29" s="215">
        <v>70.170454545454504</v>
      </c>
      <c r="C29" s="215">
        <v>2.3610688248667984</v>
      </c>
      <c r="D29" s="216">
        <v>2553</v>
      </c>
      <c r="E29" s="217"/>
      <c r="F29" s="218">
        <v>71.114727420667194</v>
      </c>
      <c r="G29" s="218">
        <v>2.5352555283544191</v>
      </c>
      <c r="H29" s="219">
        <v>2173</v>
      </c>
      <c r="I29" s="220"/>
      <c r="J29" s="215">
        <v>67.176740627390899</v>
      </c>
      <c r="K29" s="215">
        <v>2.4786877964457759</v>
      </c>
      <c r="L29" s="221">
        <v>2346</v>
      </c>
      <c r="M29" s="217"/>
      <c r="N29" s="218">
        <v>69.440654843110494</v>
      </c>
      <c r="O29" s="218">
        <v>4.3179553505430164</v>
      </c>
      <c r="P29" s="219">
        <v>868</v>
      </c>
      <c r="Q29" s="217"/>
      <c r="R29" s="222">
        <f>0.714285714285714*100</f>
        <v>71.428571428571402</v>
      </c>
      <c r="S29" s="190">
        <v>9.2578632481239147</v>
      </c>
      <c r="T29" s="221">
        <v>309</v>
      </c>
      <c r="U29" s="217"/>
      <c r="V29" s="223">
        <v>70.484007992792542</v>
      </c>
      <c r="W29" s="192">
        <v>3.9745942603486242</v>
      </c>
      <c r="X29" s="224">
        <v>741</v>
      </c>
      <c r="Y29" s="113"/>
      <c r="Z29" s="196">
        <v>70.68295556819271</v>
      </c>
      <c r="AA29" s="121">
        <v>3.7849945205564168</v>
      </c>
      <c r="AB29" s="225">
        <v>892</v>
      </c>
      <c r="AC29" s="113"/>
      <c r="AD29" s="179">
        <v>72.975100815905463</v>
      </c>
      <c r="AE29" s="192">
        <v>3.4692037728609071</v>
      </c>
      <c r="AF29" s="224">
        <v>1064</v>
      </c>
      <c r="AG29" s="113"/>
      <c r="AH29" s="169">
        <v>76.369975696391847</v>
      </c>
      <c r="AI29" s="121">
        <v>3.2186032914090612</v>
      </c>
      <c r="AJ29" s="225">
        <v>1105</v>
      </c>
      <c r="AK29" s="113"/>
      <c r="AL29" s="293">
        <v>73.730571878230265</v>
      </c>
      <c r="AM29" s="294">
        <v>3.6926058529280326</v>
      </c>
      <c r="AN29" s="301">
        <v>1084</v>
      </c>
      <c r="AO29" s="194"/>
    </row>
    <row r="30" spans="1:41" s="5" customFormat="1" ht="13">
      <c r="A30" s="312" t="s">
        <v>352</v>
      </c>
      <c r="B30" s="188">
        <v>71.542341385718004</v>
      </c>
      <c r="C30" s="188">
        <v>2.0157129319342673</v>
      </c>
      <c r="D30" s="202">
        <v>3407</v>
      </c>
      <c r="E30" s="182"/>
      <c r="F30" s="226">
        <v>71.533968644328297</v>
      </c>
      <c r="G30" s="226">
        <v>2.2060333717845566</v>
      </c>
      <c r="H30" s="219">
        <v>2845</v>
      </c>
      <c r="I30" s="202"/>
      <c r="J30" s="188">
        <v>74.595375722543295</v>
      </c>
      <c r="K30" s="188">
        <v>2.0388708886286722</v>
      </c>
      <c r="L30" s="221">
        <v>2980</v>
      </c>
      <c r="M30" s="182"/>
      <c r="N30" s="226">
        <v>74.045407636738901</v>
      </c>
      <c r="O30" s="226">
        <v>2.7679469959759473</v>
      </c>
      <c r="P30" s="219">
        <v>1913</v>
      </c>
      <c r="Q30" s="182"/>
      <c r="R30" s="222">
        <f>0.738594327990136*100</f>
        <v>73.859432799013604</v>
      </c>
      <c r="S30" s="190">
        <v>5.5492490958193486</v>
      </c>
      <c r="T30" s="221">
        <v>792</v>
      </c>
      <c r="U30" s="182"/>
      <c r="V30" s="223">
        <v>74.45827060203635</v>
      </c>
      <c r="W30" s="192">
        <v>2.3972851821053709</v>
      </c>
      <c r="X30" s="224">
        <v>1862</v>
      </c>
      <c r="Y30" s="113"/>
      <c r="Z30" s="200">
        <v>77.079814387619223</v>
      </c>
      <c r="AA30" s="121">
        <v>3.0726049794850709</v>
      </c>
      <c r="AB30" s="225">
        <v>1154</v>
      </c>
      <c r="AC30" s="113"/>
      <c r="AD30" s="168">
        <v>76.383186057071001</v>
      </c>
      <c r="AE30" s="192">
        <v>3.0262548434049963</v>
      </c>
      <c r="AF30" s="224">
        <v>1279</v>
      </c>
      <c r="AG30" s="113"/>
      <c r="AH30" s="169">
        <v>76.059371819329584</v>
      </c>
      <c r="AI30" s="121">
        <v>2.8878486669547732</v>
      </c>
      <c r="AJ30" s="225">
        <v>1385</v>
      </c>
      <c r="AK30" s="113"/>
      <c r="AL30" s="297">
        <v>78.044262404206989</v>
      </c>
      <c r="AM30" s="294">
        <v>3.2513082096547796</v>
      </c>
      <c r="AN30" s="301">
        <v>1237</v>
      </c>
      <c r="AO30" s="194"/>
    </row>
    <row r="31" spans="1:41" s="5" customFormat="1" ht="13">
      <c r="A31" s="312" t="s">
        <v>353</v>
      </c>
      <c r="B31" s="188">
        <v>71.784823655147804</v>
      </c>
      <c r="C31" s="188">
        <v>2.1256111213823843</v>
      </c>
      <c r="D31" s="202">
        <v>3048</v>
      </c>
      <c r="E31" s="185"/>
      <c r="F31" s="226">
        <v>72.467320261437905</v>
      </c>
      <c r="G31" s="226">
        <v>2.2868830115338241</v>
      </c>
      <c r="H31" s="219">
        <v>2594</v>
      </c>
      <c r="I31" s="209"/>
      <c r="J31" s="188">
        <v>71.6583684412102</v>
      </c>
      <c r="K31" s="188">
        <v>2.2166071278811543</v>
      </c>
      <c r="L31" s="221">
        <v>2702</v>
      </c>
      <c r="M31" s="185"/>
      <c r="N31" s="226">
        <v>72.286689419795195</v>
      </c>
      <c r="O31" s="226">
        <v>3.295227532160304</v>
      </c>
      <c r="P31" s="219">
        <v>1407</v>
      </c>
      <c r="Q31" s="185"/>
      <c r="R31" s="222">
        <f>0.735483870967742*100</f>
        <v>73.548387096774206</v>
      </c>
      <c r="S31" s="190">
        <v>6.3709026761355574</v>
      </c>
      <c r="T31" s="221">
        <v>626</v>
      </c>
      <c r="U31" s="185"/>
      <c r="V31" s="223">
        <v>72.348505506665944</v>
      </c>
      <c r="W31" s="192">
        <v>2.8135342447602412</v>
      </c>
      <c r="X31" s="224">
        <v>1422</v>
      </c>
      <c r="Y31" s="113"/>
      <c r="Z31" s="196">
        <v>75.29693522226323</v>
      </c>
      <c r="AA31" s="121">
        <v>3.5700397598667308</v>
      </c>
      <c r="AB31" s="225">
        <v>900</v>
      </c>
      <c r="AC31" s="113"/>
      <c r="AD31" s="168">
        <v>76.388504995797931</v>
      </c>
      <c r="AE31" s="192">
        <v>3.3622275429903592</v>
      </c>
      <c r="AF31" s="224">
        <v>1036</v>
      </c>
      <c r="AG31" s="113"/>
      <c r="AH31" s="180">
        <v>72.9018459860837</v>
      </c>
      <c r="AI31" s="121">
        <v>3.5119428651490092</v>
      </c>
      <c r="AJ31" s="225">
        <v>1016</v>
      </c>
      <c r="AK31" s="113"/>
      <c r="AL31" s="293">
        <v>73.602921208829571</v>
      </c>
      <c r="AM31" s="294">
        <v>3.8352499977447607</v>
      </c>
      <c r="AN31" s="301">
        <v>1008</v>
      </c>
      <c r="AO31" s="194"/>
    </row>
    <row r="32" spans="1:41" s="5" customFormat="1" ht="13">
      <c r="A32" s="312" t="s">
        <v>354</v>
      </c>
      <c r="B32" s="188">
        <v>75.780274656679097</v>
      </c>
      <c r="C32" s="188">
        <v>2.1415687213234023</v>
      </c>
      <c r="D32" s="202">
        <v>2721</v>
      </c>
      <c r="E32" s="185"/>
      <c r="F32" s="226">
        <v>75.838926174496606</v>
      </c>
      <c r="G32" s="226">
        <v>2.2643036077276122</v>
      </c>
      <c r="H32" s="219">
        <v>2430</v>
      </c>
      <c r="I32" s="209"/>
      <c r="J32" s="188">
        <v>77.752808988764002</v>
      </c>
      <c r="K32" s="188">
        <v>2.1140774369857809</v>
      </c>
      <c r="L32" s="221">
        <v>2530</v>
      </c>
      <c r="M32" s="185"/>
      <c r="N32" s="226">
        <v>73.84</v>
      </c>
      <c r="O32" s="226">
        <v>3.2851671562255405</v>
      </c>
      <c r="P32" s="219">
        <v>1365</v>
      </c>
      <c r="Q32" s="185"/>
      <c r="R32" s="222">
        <f>0.710775047258979*100</f>
        <v>71.077504725897896</v>
      </c>
      <c r="S32" s="190">
        <v>7.0899029342625042</v>
      </c>
      <c r="T32" s="221">
        <v>564</v>
      </c>
      <c r="U32" s="185"/>
      <c r="V32" s="223">
        <v>74.009918232630653</v>
      </c>
      <c r="W32" s="192">
        <v>2.8667103522353443</v>
      </c>
      <c r="X32" s="224">
        <v>1317</v>
      </c>
      <c r="Y32" s="113"/>
      <c r="Z32" s="196">
        <v>76.975865786366739</v>
      </c>
      <c r="AA32" s="121">
        <v>3.7384864245426286</v>
      </c>
      <c r="AB32" s="225">
        <v>782</v>
      </c>
      <c r="AC32" s="113"/>
      <c r="AD32" s="168">
        <v>80.053691820323294</v>
      </c>
      <c r="AE32" s="192">
        <v>3.3282447181517849</v>
      </c>
      <c r="AF32" s="224">
        <v>936</v>
      </c>
      <c r="AG32" s="113"/>
      <c r="AH32" s="180">
        <v>78.020759699283019</v>
      </c>
      <c r="AI32" s="121">
        <v>3.309725541620101</v>
      </c>
      <c r="AJ32" s="225">
        <v>993</v>
      </c>
      <c r="AK32" s="113"/>
      <c r="AL32" s="293">
        <v>79.262353755706016</v>
      </c>
      <c r="AM32" s="294">
        <v>3.5905028648122617</v>
      </c>
      <c r="AN32" s="301">
        <v>973</v>
      </c>
      <c r="AO32" s="194"/>
    </row>
    <row r="33" spans="1:41" s="5" customFormat="1" ht="13">
      <c r="A33" s="312" t="s">
        <v>355</v>
      </c>
      <c r="B33" s="188">
        <v>73.760539629004995</v>
      </c>
      <c r="C33" s="188">
        <v>2.0119380270046037</v>
      </c>
      <c r="D33" s="202">
        <v>3251</v>
      </c>
      <c r="E33" s="185"/>
      <c r="F33" s="226">
        <v>74.082840236686394</v>
      </c>
      <c r="G33" s="226">
        <v>2.2626428964662253</v>
      </c>
      <c r="H33" s="219">
        <v>2550</v>
      </c>
      <c r="I33" s="209"/>
      <c r="J33" s="188">
        <v>74.183976261127597</v>
      </c>
      <c r="K33" s="188">
        <v>2.0951276344813081</v>
      </c>
      <c r="L33" s="221">
        <v>2852</v>
      </c>
      <c r="M33" s="185"/>
      <c r="N33" s="226">
        <v>72.052980132450301</v>
      </c>
      <c r="O33" s="226">
        <v>3.1547855792442547</v>
      </c>
      <c r="P33" s="219">
        <v>1543</v>
      </c>
      <c r="Q33" s="185"/>
      <c r="R33" s="222">
        <f>0.696540880503145*100</f>
        <v>69.654088050314499</v>
      </c>
      <c r="S33" s="190">
        <v>6.5566047462286861</v>
      </c>
      <c r="T33" s="221">
        <v>646</v>
      </c>
      <c r="U33" s="185"/>
      <c r="V33" s="223">
        <v>75.691994144577009</v>
      </c>
      <c r="W33" s="192">
        <v>2.7020254881124472</v>
      </c>
      <c r="X33" s="224">
        <v>1418</v>
      </c>
      <c r="Y33" s="113"/>
      <c r="Z33" s="196">
        <v>74.03689017363638</v>
      </c>
      <c r="AA33" s="121">
        <v>3.4533411718242775</v>
      </c>
      <c r="AB33" s="225">
        <v>994</v>
      </c>
      <c r="AC33" s="113"/>
      <c r="AD33" s="179">
        <v>75.437652540492564</v>
      </c>
      <c r="AE33" s="192">
        <v>3.3102369262173026</v>
      </c>
      <c r="AF33" s="224">
        <v>1098</v>
      </c>
      <c r="AG33" s="113"/>
      <c r="AH33" s="180">
        <v>74.269840417005042</v>
      </c>
      <c r="AI33" s="121">
        <v>3.2622767651447893</v>
      </c>
      <c r="AJ33" s="225">
        <v>1139</v>
      </c>
      <c r="AK33" s="113"/>
      <c r="AL33" s="293">
        <v>69.962898968544906</v>
      </c>
      <c r="AM33" s="294">
        <v>3.7823227419730654</v>
      </c>
      <c r="AN33" s="301">
        <v>1121</v>
      </c>
      <c r="AO33" s="194"/>
    </row>
    <row r="34" spans="1:41" s="5" customFormat="1" ht="13">
      <c r="A34" s="312" t="s">
        <v>356</v>
      </c>
      <c r="B34" s="188">
        <v>79.658834888960399</v>
      </c>
      <c r="C34" s="188">
        <v>1.9447699567944454</v>
      </c>
      <c r="D34" s="202">
        <v>2913</v>
      </c>
      <c r="E34" s="185"/>
      <c r="F34" s="226">
        <v>81.073976717987193</v>
      </c>
      <c r="G34" s="226">
        <v>2.0506457034847116</v>
      </c>
      <c r="H34" s="219">
        <v>2481</v>
      </c>
      <c r="I34" s="209"/>
      <c r="J34" s="188">
        <v>79.880408019697498</v>
      </c>
      <c r="K34" s="188">
        <v>1.9301483222778657</v>
      </c>
      <c r="L34" s="221">
        <v>2820</v>
      </c>
      <c r="M34" s="185"/>
      <c r="N34" s="226">
        <v>80.863039399624697</v>
      </c>
      <c r="O34" s="226">
        <v>2.684192430791235</v>
      </c>
      <c r="P34" s="219">
        <v>1638</v>
      </c>
      <c r="Q34" s="185"/>
      <c r="R34" s="222">
        <f>0.818851251840943*100</f>
        <v>81.885125184094292</v>
      </c>
      <c r="S34" s="190">
        <v>5.3158099986897156</v>
      </c>
      <c r="T34" s="221">
        <v>676</v>
      </c>
      <c r="U34" s="185"/>
      <c r="V34" s="223">
        <v>79.662002128415551</v>
      </c>
      <c r="W34" s="192">
        <v>2.3780725822090361</v>
      </c>
      <c r="X34" s="224">
        <v>1612</v>
      </c>
      <c r="Y34" s="113"/>
      <c r="Z34" s="200">
        <v>83.366956237943626</v>
      </c>
      <c r="AA34" s="121">
        <v>3.0520506486457037</v>
      </c>
      <c r="AB34" s="225">
        <v>918</v>
      </c>
      <c r="AC34" s="113"/>
      <c r="AD34" s="168">
        <v>83.556054662786281</v>
      </c>
      <c r="AE34" s="192">
        <v>2.866211889514636</v>
      </c>
      <c r="AF34" s="224">
        <v>1086</v>
      </c>
      <c r="AG34" s="113"/>
      <c r="AH34" s="180">
        <v>82.896835975661219</v>
      </c>
      <c r="AI34" s="121">
        <v>2.7724866047828312</v>
      </c>
      <c r="AJ34" s="225">
        <v>1170</v>
      </c>
      <c r="AK34" s="113"/>
      <c r="AL34" s="293">
        <v>78.74324622385555</v>
      </c>
      <c r="AM34" s="294">
        <v>3.489521421330255</v>
      </c>
      <c r="AN34" s="301">
        <v>1049</v>
      </c>
      <c r="AO34" s="194"/>
    </row>
    <row r="35" spans="1:41" s="5" customFormat="1" ht="13">
      <c r="A35" s="312" t="s">
        <v>357</v>
      </c>
      <c r="B35" s="188">
        <v>75.078407720144696</v>
      </c>
      <c r="C35" s="188">
        <v>1.9059914177137713</v>
      </c>
      <c r="D35" s="202">
        <v>3502</v>
      </c>
      <c r="E35" s="185"/>
      <c r="F35" s="226">
        <v>71.976483762597894</v>
      </c>
      <c r="G35" s="226">
        <v>1.9940847917033295</v>
      </c>
      <c r="H35" s="219">
        <v>3449</v>
      </c>
      <c r="I35" s="209"/>
      <c r="J35" s="188">
        <v>74.900398406374507</v>
      </c>
      <c r="K35" s="188">
        <v>1.9865600145990712</v>
      </c>
      <c r="L35" s="221">
        <v>3114</v>
      </c>
      <c r="M35" s="185"/>
      <c r="N35" s="226">
        <v>71.334586466165405</v>
      </c>
      <c r="O35" s="226">
        <v>2.7668954506735304</v>
      </c>
      <c r="P35" s="219">
        <v>2037</v>
      </c>
      <c r="Q35" s="185"/>
      <c r="R35" s="222">
        <f>0.724944320712695*100</f>
        <v>72.4944320712695</v>
      </c>
      <c r="S35" s="190">
        <v>5.359306874696216</v>
      </c>
      <c r="T35" s="221">
        <v>895</v>
      </c>
      <c r="U35" s="185"/>
      <c r="V35" s="223">
        <v>73.401996323082869</v>
      </c>
      <c r="W35" s="192">
        <v>2.3245435362765576</v>
      </c>
      <c r="X35" s="224">
        <v>2033</v>
      </c>
      <c r="Y35" s="227"/>
      <c r="Z35" s="196">
        <v>75.916251662571838</v>
      </c>
      <c r="AA35" s="121">
        <v>2.8378905377793373</v>
      </c>
      <c r="AB35" s="225">
        <v>1400</v>
      </c>
      <c r="AC35" s="227"/>
      <c r="AD35" s="179">
        <v>74.439742943933084</v>
      </c>
      <c r="AE35" s="192">
        <v>3.6331083292378996</v>
      </c>
      <c r="AF35" s="224">
        <v>936</v>
      </c>
      <c r="AG35" s="227"/>
      <c r="AH35" s="180">
        <v>74.298134663221475</v>
      </c>
      <c r="AI35" s="121">
        <v>3.3381948654869764</v>
      </c>
      <c r="AJ35" s="225">
        <v>1087</v>
      </c>
      <c r="AK35" s="227"/>
      <c r="AL35" s="293">
        <v>71.84855219925997</v>
      </c>
      <c r="AM35" s="294">
        <v>3.9229014318686528</v>
      </c>
      <c r="AN35" s="301">
        <v>1003</v>
      </c>
      <c r="AO35" s="194"/>
    </row>
    <row r="36" spans="1:41" s="5" customFormat="1" ht="13">
      <c r="A36" s="312" t="s">
        <v>358</v>
      </c>
      <c r="B36" s="188">
        <v>81.893182805036901</v>
      </c>
      <c r="C36" s="188">
        <v>1.659732058352688</v>
      </c>
      <c r="D36" s="202">
        <v>3660</v>
      </c>
      <c r="E36" s="185"/>
      <c r="F36" s="226">
        <v>81.444614599285302</v>
      </c>
      <c r="G36" s="226">
        <v>1.8203247934069822</v>
      </c>
      <c r="H36" s="219">
        <v>3101</v>
      </c>
      <c r="I36" s="209"/>
      <c r="J36" s="188">
        <v>82.870148538572096</v>
      </c>
      <c r="K36" s="188">
        <v>1.664079840086643</v>
      </c>
      <c r="L36" s="221">
        <v>3351</v>
      </c>
      <c r="M36" s="185"/>
      <c r="N36" s="226">
        <v>82.054560954816694</v>
      </c>
      <c r="O36" s="226">
        <v>2.3280516732651506</v>
      </c>
      <c r="P36" s="219">
        <v>2072</v>
      </c>
      <c r="Q36" s="185"/>
      <c r="R36" s="222">
        <f>0.848790322580645*100</f>
        <v>84.879032258064498</v>
      </c>
      <c r="S36" s="190">
        <v>4.0908949429482391</v>
      </c>
      <c r="T36" s="221">
        <v>999</v>
      </c>
      <c r="U36" s="185"/>
      <c r="V36" s="223">
        <v>81.863039308769089</v>
      </c>
      <c r="W36" s="192">
        <v>1.9469209131106027</v>
      </c>
      <c r="X36" s="224">
        <v>2204</v>
      </c>
      <c r="Y36" s="113"/>
      <c r="Z36" s="196">
        <v>81.866853000878535</v>
      </c>
      <c r="AA36" s="121">
        <v>2.6206305755140136</v>
      </c>
      <c r="AB36" s="225">
        <v>1333</v>
      </c>
      <c r="AC36" s="113"/>
      <c r="AD36" s="179">
        <v>82.621981384309635</v>
      </c>
      <c r="AE36" s="192">
        <v>2.4693088910681449</v>
      </c>
      <c r="AF36" s="224">
        <v>1529</v>
      </c>
      <c r="AG36" s="113"/>
      <c r="AH36" s="180">
        <v>79.275490987355397</v>
      </c>
      <c r="AI36" s="121">
        <v>2.6297238732468697</v>
      </c>
      <c r="AJ36" s="225">
        <v>1507</v>
      </c>
      <c r="AK36" s="113"/>
      <c r="AL36" s="293">
        <v>81.077335334305715</v>
      </c>
      <c r="AM36" s="294">
        <v>2.8563630992152977</v>
      </c>
      <c r="AN36" s="301">
        <v>1435</v>
      </c>
      <c r="AO36" s="194"/>
    </row>
    <row r="37" spans="1:41" s="5" customFormat="1" ht="13">
      <c r="A37" s="312" t="s">
        <v>359</v>
      </c>
      <c r="B37" s="228">
        <v>82.059336823734697</v>
      </c>
      <c r="C37" s="228">
        <v>1.8080658612186511</v>
      </c>
      <c r="D37" s="229">
        <v>3062</v>
      </c>
      <c r="E37" s="230"/>
      <c r="F37" s="231">
        <v>81.133603238866399</v>
      </c>
      <c r="G37" s="231">
        <v>2.0198691027689009</v>
      </c>
      <c r="H37" s="219">
        <v>2551</v>
      </c>
      <c r="I37" s="232"/>
      <c r="J37" s="228">
        <v>80.9704321455648</v>
      </c>
      <c r="K37" s="228">
        <v>1.8247380073920212</v>
      </c>
      <c r="L37" s="221">
        <v>3025</v>
      </c>
      <c r="M37" s="230"/>
      <c r="N37" s="231">
        <v>80.323450134770894</v>
      </c>
      <c r="O37" s="231">
        <v>2.7370120822621828</v>
      </c>
      <c r="P37" s="219">
        <v>1609</v>
      </c>
      <c r="Q37" s="230"/>
      <c r="R37" s="222">
        <f>0.758785942492013*100</f>
        <v>75.878594249201299</v>
      </c>
      <c r="S37" s="190">
        <v>6.1497567556425778</v>
      </c>
      <c r="T37" s="221">
        <v>590</v>
      </c>
      <c r="U37" s="230"/>
      <c r="V37" s="223">
        <v>79.321207341226838</v>
      </c>
      <c r="W37" s="192">
        <v>2.486309907513558</v>
      </c>
      <c r="X37" s="224">
        <v>1493</v>
      </c>
      <c r="Y37" s="227"/>
      <c r="Z37" s="196">
        <v>82.90485966814849</v>
      </c>
      <c r="AA37" s="121">
        <v>3.2747470847691318</v>
      </c>
      <c r="AB37" s="225">
        <v>815</v>
      </c>
      <c r="AC37" s="227"/>
      <c r="AD37" s="179">
        <v>81.295141756124409</v>
      </c>
      <c r="AE37" s="192">
        <v>3.3611277661404815</v>
      </c>
      <c r="AF37" s="224">
        <v>874</v>
      </c>
      <c r="AG37" s="227"/>
      <c r="AH37" s="180">
        <v>83.670239881217952</v>
      </c>
      <c r="AI37" s="121">
        <v>3.0156722453379303</v>
      </c>
      <c r="AJ37" s="225">
        <v>953</v>
      </c>
      <c r="AK37" s="227"/>
      <c r="AL37" s="293">
        <v>83.396677058374223</v>
      </c>
      <c r="AM37" s="294">
        <v>3.4132391763924574</v>
      </c>
      <c r="AN37" s="301">
        <v>907</v>
      </c>
      <c r="AO37" s="194"/>
    </row>
    <row r="38" spans="1:41" s="5" customFormat="1" ht="13">
      <c r="A38" s="312"/>
      <c r="B38" s="183"/>
      <c r="C38" s="188"/>
      <c r="D38" s="202"/>
      <c r="E38" s="185"/>
      <c r="F38" s="186"/>
      <c r="G38" s="226"/>
      <c r="H38" s="208"/>
      <c r="I38" s="209"/>
      <c r="J38" s="188"/>
      <c r="K38" s="188"/>
      <c r="L38" s="202"/>
      <c r="M38" s="185"/>
      <c r="N38" s="186"/>
      <c r="O38" s="186"/>
      <c r="P38" s="208"/>
      <c r="Q38" s="185"/>
      <c r="R38" s="222"/>
      <c r="S38" s="190"/>
      <c r="T38" s="191"/>
      <c r="U38" s="185"/>
      <c r="V38" s="223"/>
      <c r="W38" s="192"/>
      <c r="X38" s="193"/>
      <c r="Y38" s="113"/>
      <c r="Z38" s="222"/>
      <c r="AA38" s="121"/>
      <c r="AB38" s="113"/>
      <c r="AC38" s="113"/>
      <c r="AD38" s="179"/>
      <c r="AE38" s="192"/>
      <c r="AF38" s="193"/>
      <c r="AG38" s="113"/>
      <c r="AH38" s="180"/>
      <c r="AI38" s="121"/>
      <c r="AJ38" s="113"/>
      <c r="AK38" s="113"/>
      <c r="AL38" s="293"/>
      <c r="AM38" s="294"/>
      <c r="AN38" s="295"/>
      <c r="AO38" s="194"/>
    </row>
    <row r="39" spans="1:41" s="5" customFormat="1" ht="13">
      <c r="A39" s="312" t="s">
        <v>360</v>
      </c>
      <c r="B39" s="188">
        <v>74.922173797029203</v>
      </c>
      <c r="C39" s="188">
        <v>0.75329838237189506</v>
      </c>
      <c r="D39" s="221">
        <v>22513</v>
      </c>
      <c r="E39" s="185"/>
      <c r="F39" s="226">
        <v>74.695184955569303</v>
      </c>
      <c r="G39" s="226">
        <v>0.81511627182877078</v>
      </c>
      <c r="H39" s="219">
        <v>19343</v>
      </c>
      <c r="I39" s="209"/>
      <c r="J39" s="188">
        <v>75.8588717548311</v>
      </c>
      <c r="K39" s="188">
        <v>0.76032349157821955</v>
      </c>
      <c r="L39" s="221">
        <v>20708</v>
      </c>
      <c r="M39" s="185"/>
      <c r="N39" s="226">
        <v>74.345917471466194</v>
      </c>
      <c r="O39" s="226">
        <v>1.128397845069216</v>
      </c>
      <c r="P39" s="219">
        <v>11425</v>
      </c>
      <c r="Q39" s="185"/>
      <c r="R39" s="222">
        <f>0.744490768314473*100</f>
        <v>74.4490768314473</v>
      </c>
      <c r="S39" s="190">
        <v>2.21019779161972</v>
      </c>
      <c r="T39" s="221">
        <v>4987</v>
      </c>
      <c r="U39" s="185"/>
      <c r="V39" s="223">
        <v>75.476728912635338</v>
      </c>
      <c r="W39" s="192">
        <v>0.96995110284014174</v>
      </c>
      <c r="X39" s="224">
        <v>11070</v>
      </c>
      <c r="Y39" s="113"/>
      <c r="Z39" s="200">
        <v>77.533436262640976</v>
      </c>
      <c r="AA39" s="121">
        <v>1.196296415190929</v>
      </c>
      <c r="AB39" s="225">
        <v>7506</v>
      </c>
      <c r="AC39" s="113"/>
      <c r="AD39" s="168">
        <v>77.721762021557026</v>
      </c>
      <c r="AE39" s="192">
        <v>1.1950894885695007</v>
      </c>
      <c r="AF39" s="224">
        <v>7872</v>
      </c>
      <c r="AG39" s="113"/>
      <c r="AH39" s="169">
        <v>76.784943822077395</v>
      </c>
      <c r="AI39" s="121">
        <v>1.1744218634946235</v>
      </c>
      <c r="AJ39" s="225">
        <v>8198</v>
      </c>
      <c r="AK39" s="113"/>
      <c r="AL39" s="293">
        <v>76.197722791467513</v>
      </c>
      <c r="AM39" s="294">
        <v>1.3340517765761617</v>
      </c>
      <c r="AN39" s="301">
        <v>7777</v>
      </c>
      <c r="AO39" s="194"/>
    </row>
    <row r="40" spans="1:41" s="5" customFormat="1" ht="13">
      <c r="A40" s="312" t="s">
        <v>361</v>
      </c>
      <c r="B40" s="188">
        <v>81.775868242033596</v>
      </c>
      <c r="C40" s="188">
        <v>1.3446849170871147</v>
      </c>
      <c r="D40" s="221">
        <v>5604</v>
      </c>
      <c r="E40" s="185"/>
      <c r="F40" s="226">
        <v>80.987961809879593</v>
      </c>
      <c r="G40" s="226">
        <v>1.4721079109784228</v>
      </c>
      <c r="H40" s="219">
        <v>4831</v>
      </c>
      <c r="I40" s="209"/>
      <c r="J40" s="188">
        <v>80.374904361132295</v>
      </c>
      <c r="K40" s="188">
        <v>1.4343201854148404</v>
      </c>
      <c r="L40" s="221">
        <v>5012</v>
      </c>
      <c r="M40" s="185"/>
      <c r="N40" s="226">
        <v>80.823260372427299</v>
      </c>
      <c r="O40" s="226">
        <v>1.9762091431405935</v>
      </c>
      <c r="P40" s="219">
        <v>3027</v>
      </c>
      <c r="Q40" s="185"/>
      <c r="R40" s="222">
        <f>0.816981132075472*100</f>
        <v>81.698113207547195</v>
      </c>
      <c r="S40" s="190">
        <v>4.2715468367320213</v>
      </c>
      <c r="T40" s="221">
        <v>1110</v>
      </c>
      <c r="U40" s="185"/>
      <c r="V40" s="233">
        <v>79.166665710878306</v>
      </c>
      <c r="W40" s="192">
        <v>1.7494997586727976</v>
      </c>
      <c r="X40" s="224">
        <v>3032</v>
      </c>
      <c r="Y40" s="227"/>
      <c r="Z40" s="196">
        <v>80.895438000621525</v>
      </c>
      <c r="AA40" s="121">
        <v>2.3803882700936256</v>
      </c>
      <c r="AB40" s="225">
        <v>1682</v>
      </c>
      <c r="AC40" s="227"/>
      <c r="AD40" s="179">
        <v>81.468161444784783</v>
      </c>
      <c r="AE40" s="192">
        <v>2.2330203756975475</v>
      </c>
      <c r="AF40" s="224">
        <v>1966</v>
      </c>
      <c r="AG40" s="227"/>
      <c r="AH40" s="180">
        <v>80.580847366196167</v>
      </c>
      <c r="AI40" s="121">
        <v>2.1451672588727266</v>
      </c>
      <c r="AJ40" s="225">
        <v>2157</v>
      </c>
      <c r="AK40" s="227"/>
      <c r="AL40" s="293">
        <v>79.368538027617916</v>
      </c>
      <c r="AM40" s="294">
        <v>2.4749851237125142</v>
      </c>
      <c r="AN40" s="301">
        <v>2040</v>
      </c>
      <c r="AO40" s="194"/>
    </row>
    <row r="41" spans="1:41" s="5" customFormat="1" ht="13">
      <c r="A41" s="312"/>
      <c r="B41" s="183"/>
      <c r="C41" s="188"/>
      <c r="D41" s="202"/>
      <c r="E41" s="185"/>
      <c r="F41" s="186"/>
      <c r="G41" s="226"/>
      <c r="H41" s="208"/>
      <c r="I41" s="209"/>
      <c r="J41" s="188"/>
      <c r="K41" s="188"/>
      <c r="L41" s="184"/>
      <c r="M41" s="185"/>
      <c r="N41" s="186"/>
      <c r="O41" s="186"/>
      <c r="P41" s="208"/>
      <c r="Q41" s="185"/>
      <c r="R41" s="234"/>
      <c r="S41" s="190"/>
      <c r="T41" s="191"/>
      <c r="U41" s="185"/>
      <c r="V41" s="235"/>
      <c r="W41" s="192"/>
      <c r="X41" s="193"/>
      <c r="Y41" s="113"/>
      <c r="Z41" s="129"/>
      <c r="AA41" s="121"/>
      <c r="AB41" s="113"/>
      <c r="AC41" s="113"/>
      <c r="AD41" s="179"/>
      <c r="AE41" s="192"/>
      <c r="AF41" s="193"/>
      <c r="AG41" s="113"/>
      <c r="AH41" s="180"/>
      <c r="AI41" s="121"/>
      <c r="AJ41" s="113"/>
      <c r="AK41" s="113"/>
      <c r="AL41" s="293"/>
      <c r="AM41" s="294"/>
      <c r="AN41" s="295"/>
      <c r="AO41" s="194"/>
    </row>
    <row r="42" spans="1:41" s="5" customFormat="1" ht="13">
      <c r="A42" s="261" t="s">
        <v>362</v>
      </c>
      <c r="B42" s="183"/>
      <c r="C42" s="188"/>
      <c r="D42" s="202"/>
      <c r="E42" s="185"/>
      <c r="F42" s="186"/>
      <c r="G42" s="226"/>
      <c r="H42" s="208"/>
      <c r="I42" s="209"/>
      <c r="J42" s="188"/>
      <c r="K42" s="188"/>
      <c r="L42" s="184"/>
      <c r="M42" s="185"/>
      <c r="N42" s="186"/>
      <c r="O42" s="186"/>
      <c r="P42" s="208"/>
      <c r="Q42" s="185"/>
      <c r="R42" s="190"/>
      <c r="S42" s="190"/>
      <c r="T42" s="191"/>
      <c r="U42" s="185"/>
      <c r="V42" s="192"/>
      <c r="W42" s="192"/>
      <c r="X42" s="193"/>
      <c r="Y42" s="113"/>
      <c r="Z42" s="121"/>
      <c r="AA42" s="121"/>
      <c r="AB42" s="113"/>
      <c r="AC42" s="113"/>
      <c r="AD42" s="179"/>
      <c r="AE42" s="192"/>
      <c r="AF42" s="193"/>
      <c r="AG42" s="113"/>
      <c r="AH42" s="180"/>
      <c r="AI42" s="121"/>
      <c r="AJ42" s="113"/>
      <c r="AK42" s="113"/>
      <c r="AL42" s="293"/>
      <c r="AM42" s="294"/>
      <c r="AN42" s="295"/>
      <c r="AO42" s="194"/>
    </row>
    <row r="43" spans="1:41" s="5" customFormat="1" ht="13">
      <c r="A43" s="312" t="s">
        <v>363</v>
      </c>
      <c r="B43" s="188">
        <v>84.721247015868499</v>
      </c>
      <c r="C43" s="188">
        <v>1.1458799131778008</v>
      </c>
      <c r="D43" s="221">
        <v>6703</v>
      </c>
      <c r="E43" s="185"/>
      <c r="F43" s="226">
        <v>84.645286686103006</v>
      </c>
      <c r="G43" s="226">
        <v>1.239822985162931</v>
      </c>
      <c r="H43" s="219">
        <v>5749</v>
      </c>
      <c r="I43" s="209"/>
      <c r="J43" s="188">
        <v>85.180553384398905</v>
      </c>
      <c r="K43" s="188">
        <v>1.194111818525073</v>
      </c>
      <c r="L43" s="221">
        <v>5787</v>
      </c>
      <c r="M43" s="185"/>
      <c r="N43" s="226">
        <v>83.659950317416502</v>
      </c>
      <c r="O43" s="226">
        <v>1.7440086192030932</v>
      </c>
      <c r="P43" s="219">
        <v>3428</v>
      </c>
      <c r="Q43" s="185"/>
      <c r="R43" s="236">
        <v>83.478802992518695</v>
      </c>
      <c r="S43" s="190">
        <v>3.334961611586138</v>
      </c>
      <c r="T43" s="221">
        <v>1575</v>
      </c>
      <c r="U43" s="185"/>
      <c r="V43" s="237">
        <v>83.416069645609241</v>
      </c>
      <c r="W43" s="192">
        <v>1.4772192439490581</v>
      </c>
      <c r="X43" s="224">
        <v>3567</v>
      </c>
      <c r="Y43" s="113"/>
      <c r="Z43" s="238">
        <v>84.227664717612953</v>
      </c>
      <c r="AA43" s="121">
        <v>1.9620939900247194</v>
      </c>
      <c r="AB43" s="225">
        <v>2128</v>
      </c>
      <c r="AC43" s="113"/>
      <c r="AD43" s="179">
        <v>84.899818330266569</v>
      </c>
      <c r="AE43" s="192">
        <v>1.8581342664527933</v>
      </c>
      <c r="AF43" s="224">
        <v>2411</v>
      </c>
      <c r="AG43" s="113"/>
      <c r="AH43" s="180">
        <v>84.745878283237062</v>
      </c>
      <c r="AI43" s="121">
        <v>1.7841655382464849</v>
      </c>
      <c r="AJ43" s="225">
        <v>2576</v>
      </c>
      <c r="AK43" s="113"/>
      <c r="AL43" s="293">
        <v>84.271717761679696</v>
      </c>
      <c r="AM43" s="294">
        <v>2.0146798163252488</v>
      </c>
      <c r="AN43" s="301">
        <v>2492</v>
      </c>
      <c r="AO43" s="194"/>
    </row>
    <row r="44" spans="1:41" s="5" customFormat="1" ht="13">
      <c r="A44" s="312" t="s">
        <v>364</v>
      </c>
      <c r="B44" s="228">
        <v>81.231860690099893</v>
      </c>
      <c r="C44" s="228">
        <v>1.999044286770058</v>
      </c>
      <c r="D44" s="221">
        <v>2594</v>
      </c>
      <c r="E44" s="239"/>
      <c r="F44" s="231">
        <v>78.664323374340896</v>
      </c>
      <c r="G44" s="231">
        <v>2.0532015319461294</v>
      </c>
      <c r="H44" s="219">
        <v>2707</v>
      </c>
      <c r="I44" s="240"/>
      <c r="J44" s="228">
        <v>82.277604707511202</v>
      </c>
      <c r="K44" s="228">
        <v>1.822412128851326</v>
      </c>
      <c r="L44" s="221">
        <v>2870</v>
      </c>
      <c r="M44" s="239"/>
      <c r="N44" s="231">
        <v>77.433628318583999</v>
      </c>
      <c r="O44" s="231">
        <v>2.9370745996619405</v>
      </c>
      <c r="P44" s="219">
        <v>1545</v>
      </c>
      <c r="Q44" s="239"/>
      <c r="R44" s="236">
        <v>80.716253443526099</v>
      </c>
      <c r="S44" s="190">
        <v>5.2661358019667546</v>
      </c>
      <c r="T44" s="221">
        <v>684</v>
      </c>
      <c r="U44" s="239"/>
      <c r="V44" s="237">
        <v>80.11353326249521</v>
      </c>
      <c r="W44" s="192">
        <v>2.5187704713092174</v>
      </c>
      <c r="X44" s="224">
        <v>1413</v>
      </c>
      <c r="Y44" s="227"/>
      <c r="Z44" s="238">
        <v>83.034459935754043</v>
      </c>
      <c r="AA44" s="121">
        <v>2.8493865998916164</v>
      </c>
      <c r="AB44" s="225">
        <v>1070</v>
      </c>
      <c r="AC44" s="227"/>
      <c r="AD44" s="179">
        <v>82.154920930556258</v>
      </c>
      <c r="AE44" s="192">
        <v>3.2558852622553647</v>
      </c>
      <c r="AF44" s="224">
        <v>898</v>
      </c>
      <c r="AG44" s="227"/>
      <c r="AH44" s="180">
        <v>82.270256324772689</v>
      </c>
      <c r="AI44" s="121">
        <v>3.0836949762265253</v>
      </c>
      <c r="AJ44" s="225">
        <v>973</v>
      </c>
      <c r="AK44" s="227"/>
      <c r="AL44" s="293">
        <v>81.648301633790595</v>
      </c>
      <c r="AM44" s="294">
        <v>3.6570183199216566</v>
      </c>
      <c r="AN44" s="301">
        <v>855</v>
      </c>
      <c r="AO44" s="194"/>
    </row>
    <row r="45" spans="1:41" s="5" customFormat="1" ht="13">
      <c r="A45" s="312" t="s">
        <v>365</v>
      </c>
      <c r="B45" s="228">
        <v>78.466005323009895</v>
      </c>
      <c r="C45" s="228">
        <v>1.1823705270411295</v>
      </c>
      <c r="D45" s="221">
        <v>8218</v>
      </c>
      <c r="E45" s="239"/>
      <c r="F45" s="231">
        <v>77.805978567399805</v>
      </c>
      <c r="G45" s="231">
        <v>1.2993936305734621</v>
      </c>
      <c r="H45" s="219">
        <v>6954</v>
      </c>
      <c r="I45" s="240"/>
      <c r="J45" s="228">
        <v>77.868538608806602</v>
      </c>
      <c r="K45" s="228">
        <v>1.219576153214696</v>
      </c>
      <c r="L45" s="221">
        <v>7574</v>
      </c>
      <c r="M45" s="239"/>
      <c r="N45" s="231">
        <v>78.120835184362505</v>
      </c>
      <c r="O45" s="231">
        <v>1.7039591710171891</v>
      </c>
      <c r="P45" s="219">
        <v>4490</v>
      </c>
      <c r="Q45" s="239"/>
      <c r="R45" s="241">
        <v>77.977528089887599</v>
      </c>
      <c r="S45" s="190">
        <v>3.5325793240839332</v>
      </c>
      <c r="T45" s="221">
        <v>1837</v>
      </c>
      <c r="U45" s="239"/>
      <c r="V45" s="242">
        <v>78.869163740408382</v>
      </c>
      <c r="W45" s="192">
        <v>1.4901477684436415</v>
      </c>
      <c r="X45" s="224">
        <v>4223</v>
      </c>
      <c r="Y45" s="113"/>
      <c r="Z45" s="129">
        <v>79.65834759609379</v>
      </c>
      <c r="AA45" s="121">
        <v>1.9110891804786547</v>
      </c>
      <c r="AB45" s="225">
        <v>2736</v>
      </c>
      <c r="AC45" s="113"/>
      <c r="AD45" s="168">
        <v>81.365523762204674</v>
      </c>
      <c r="AE45" s="192">
        <v>1.7951652429922027</v>
      </c>
      <c r="AF45" s="224">
        <v>3055</v>
      </c>
      <c r="AG45" s="113"/>
      <c r="AH45" s="180">
        <v>78.73907358222138</v>
      </c>
      <c r="AI45" s="121">
        <v>1.8196670971797335</v>
      </c>
      <c r="AJ45" s="225">
        <v>3207</v>
      </c>
      <c r="AK45" s="113"/>
      <c r="AL45" s="293">
        <v>78.212137739100726</v>
      </c>
      <c r="AM45" s="294">
        <v>2.0669051582644093</v>
      </c>
      <c r="AN45" s="301">
        <v>3044</v>
      </c>
      <c r="AO45" s="194"/>
    </row>
    <row r="46" spans="1:41" s="5" customFormat="1" ht="13">
      <c r="A46" s="312" t="s">
        <v>366</v>
      </c>
      <c r="B46" s="215">
        <v>70.849080372889901</v>
      </c>
      <c r="C46" s="215">
        <v>1.854998372699157</v>
      </c>
      <c r="D46" s="221">
        <v>4081</v>
      </c>
      <c r="E46" s="243"/>
      <c r="F46" s="218">
        <v>70.015174506828501</v>
      </c>
      <c r="G46" s="218">
        <v>2.071664002681004</v>
      </c>
      <c r="H46" s="219">
        <v>3326</v>
      </c>
      <c r="I46" s="244"/>
      <c r="J46" s="215">
        <v>71.946347031963398</v>
      </c>
      <c r="K46" s="215">
        <v>1.8945097683635623</v>
      </c>
      <c r="L46" s="221">
        <v>3676</v>
      </c>
      <c r="M46" s="243"/>
      <c r="N46" s="218">
        <v>72.404219877845605</v>
      </c>
      <c r="O46" s="218">
        <v>2.8881353994216781</v>
      </c>
      <c r="P46" s="219">
        <v>1827</v>
      </c>
      <c r="Q46" s="243"/>
      <c r="R46" s="236">
        <v>69.501133786848001</v>
      </c>
      <c r="S46" s="190">
        <v>5.5755492857930022</v>
      </c>
      <c r="T46" s="221">
        <v>871</v>
      </c>
      <c r="U46" s="243"/>
      <c r="V46" s="237">
        <v>71.340238824075527</v>
      </c>
      <c r="W46" s="192">
        <v>2.41167252919616</v>
      </c>
      <c r="X46" s="224">
        <v>1978</v>
      </c>
      <c r="Y46" s="113"/>
      <c r="Z46" s="245">
        <v>74.795661160328777</v>
      </c>
      <c r="AA46" s="121">
        <v>3.0291291426784284</v>
      </c>
      <c r="AB46" s="225">
        <v>1267</v>
      </c>
      <c r="AC46" s="113"/>
      <c r="AD46" s="168">
        <v>76.232126062368167</v>
      </c>
      <c r="AE46" s="192">
        <v>2.9455443755358801</v>
      </c>
      <c r="AF46" s="224">
        <v>1356</v>
      </c>
      <c r="AG46" s="113"/>
      <c r="AH46" s="180">
        <v>73.506666455068384</v>
      </c>
      <c r="AI46" s="121">
        <v>3.0060942296865512</v>
      </c>
      <c r="AJ46" s="225">
        <v>1367</v>
      </c>
      <c r="AK46" s="113"/>
      <c r="AL46" s="293">
        <v>73.53516117468412</v>
      </c>
      <c r="AM46" s="294">
        <v>3.3516982131954531</v>
      </c>
      <c r="AN46" s="301">
        <v>1322</v>
      </c>
      <c r="AO46" s="194"/>
    </row>
    <row r="47" spans="1:41" s="5" customFormat="1" ht="13">
      <c r="A47" s="312" t="s">
        <v>367</v>
      </c>
      <c r="B47" s="188">
        <v>63.210459415289598</v>
      </c>
      <c r="C47" s="188">
        <v>1.5676522098445851</v>
      </c>
      <c r="D47" s="221">
        <v>6434</v>
      </c>
      <c r="E47" s="185"/>
      <c r="F47" s="226">
        <v>64.041095890410901</v>
      </c>
      <c r="G47" s="226">
        <v>1.7085268504767797</v>
      </c>
      <c r="H47" s="219">
        <v>5364</v>
      </c>
      <c r="I47" s="209"/>
      <c r="J47" s="188">
        <v>64.562239428231095</v>
      </c>
      <c r="K47" s="188">
        <v>1.6122152136477865</v>
      </c>
      <c r="L47" s="221">
        <v>5754</v>
      </c>
      <c r="M47" s="185"/>
      <c r="N47" s="226">
        <v>62.884078212290497</v>
      </c>
      <c r="O47" s="226">
        <v>2.395979721147306</v>
      </c>
      <c r="P47" s="219">
        <v>3101</v>
      </c>
      <c r="Q47" s="185"/>
      <c r="R47" s="241">
        <v>61.652739090064998</v>
      </c>
      <c r="S47" s="190">
        <v>5.3286803628602364</v>
      </c>
      <c r="T47" s="221">
        <v>1108</v>
      </c>
      <c r="U47" s="185"/>
      <c r="V47" s="242">
        <v>63.844162607679287</v>
      </c>
      <c r="W47" s="192">
        <v>2.1192323878978989</v>
      </c>
      <c r="X47" s="224">
        <v>2892</v>
      </c>
      <c r="Y47" s="113"/>
      <c r="Z47" s="246">
        <v>67.324268313859918</v>
      </c>
      <c r="AA47" s="121">
        <v>2.6281973869587887</v>
      </c>
      <c r="AB47" s="225">
        <v>1964</v>
      </c>
      <c r="AC47" s="113"/>
      <c r="AD47" s="179">
        <v>64.709497016098766</v>
      </c>
      <c r="AE47" s="192">
        <v>2.6604319418961242</v>
      </c>
      <c r="AF47" s="224">
        <v>2095</v>
      </c>
      <c r="AG47" s="113"/>
      <c r="AH47" s="180">
        <v>65.916346689347932</v>
      </c>
      <c r="AI47" s="121">
        <v>2.5445722851877406</v>
      </c>
      <c r="AJ47" s="225">
        <v>2201</v>
      </c>
      <c r="AK47" s="113"/>
      <c r="AL47" s="293">
        <v>64.084505418198191</v>
      </c>
      <c r="AM47" s="294">
        <v>2.9052257742842924</v>
      </c>
      <c r="AN47" s="301">
        <v>2081</v>
      </c>
      <c r="AO47" s="194"/>
    </row>
    <row r="48" spans="1:41" s="5" customFormat="1" ht="13">
      <c r="A48" s="312" t="s">
        <v>368</v>
      </c>
      <c r="B48" s="188">
        <v>78.504672897196201</v>
      </c>
      <c r="C48" s="188">
        <v>11.484014935755056</v>
      </c>
      <c r="D48" s="221">
        <v>87</v>
      </c>
      <c r="E48" s="185"/>
      <c r="F48" s="226">
        <v>82.2916666666666</v>
      </c>
      <c r="G48" s="226">
        <v>11.571362658517877</v>
      </c>
      <c r="H48" s="219">
        <v>74</v>
      </c>
      <c r="I48" s="209"/>
      <c r="J48" s="188">
        <v>81.355932203389798</v>
      </c>
      <c r="K48" s="188">
        <v>12.96356530459456</v>
      </c>
      <c r="L48" s="221">
        <v>59</v>
      </c>
      <c r="M48" s="185"/>
      <c r="N48" s="226">
        <v>80</v>
      </c>
      <c r="O48" s="226">
        <v>14.144207530848931</v>
      </c>
      <c r="P48" s="219">
        <v>61</v>
      </c>
      <c r="Q48" s="185"/>
      <c r="R48" s="190" t="s">
        <v>369</v>
      </c>
      <c r="S48" s="190" t="s">
        <v>369</v>
      </c>
      <c r="T48" s="221">
        <v>22</v>
      </c>
      <c r="U48" s="185"/>
      <c r="V48" s="192" t="s">
        <v>369</v>
      </c>
      <c r="W48" s="192" t="s">
        <v>369</v>
      </c>
      <c r="X48" s="224">
        <v>29</v>
      </c>
      <c r="Y48" s="113"/>
      <c r="Z48" s="121" t="s">
        <v>369</v>
      </c>
      <c r="AA48" s="121" t="s">
        <v>369</v>
      </c>
      <c r="AB48" s="247">
        <v>23</v>
      </c>
      <c r="AC48" s="113"/>
      <c r="AD48" s="179" t="s">
        <v>369</v>
      </c>
      <c r="AE48" s="192" t="s">
        <v>369</v>
      </c>
      <c r="AF48" s="224">
        <v>23</v>
      </c>
      <c r="AG48" s="113"/>
      <c r="AH48" s="180" t="s">
        <v>369</v>
      </c>
      <c r="AI48" s="121" t="s">
        <v>369</v>
      </c>
      <c r="AJ48" s="225">
        <v>31</v>
      </c>
      <c r="AK48" s="113"/>
      <c r="AL48" s="293" t="s">
        <v>369</v>
      </c>
      <c r="AM48" s="294" t="s">
        <v>369</v>
      </c>
      <c r="AN48" s="301">
        <v>23</v>
      </c>
      <c r="AO48" s="194"/>
    </row>
    <row r="49" spans="1:41" s="5" customFormat="1" ht="13">
      <c r="A49" s="312"/>
      <c r="B49" s="188"/>
      <c r="C49" s="188"/>
      <c r="D49" s="221"/>
      <c r="E49" s="185"/>
      <c r="F49" s="226"/>
      <c r="G49" s="226"/>
      <c r="H49" s="219"/>
      <c r="I49" s="209"/>
      <c r="J49" s="188"/>
      <c r="K49" s="188"/>
      <c r="L49" s="221"/>
      <c r="M49" s="185"/>
      <c r="N49" s="226"/>
      <c r="O49" s="226"/>
      <c r="P49" s="219"/>
      <c r="Q49" s="185"/>
      <c r="R49" s="190"/>
      <c r="S49" s="190"/>
      <c r="T49" s="221"/>
      <c r="U49" s="185"/>
      <c r="V49" s="192"/>
      <c r="W49" s="192"/>
      <c r="X49" s="224"/>
      <c r="Y49" s="113"/>
      <c r="Z49" s="121"/>
      <c r="AA49" s="121"/>
      <c r="AB49" s="247"/>
      <c r="AC49" s="113"/>
      <c r="AD49" s="179"/>
      <c r="AE49" s="192"/>
      <c r="AF49" s="224"/>
      <c r="AG49" s="113"/>
      <c r="AH49" s="180"/>
      <c r="AI49" s="121"/>
      <c r="AJ49" s="225"/>
      <c r="AK49" s="113"/>
      <c r="AL49" s="293"/>
      <c r="AM49" s="294"/>
      <c r="AN49" s="301"/>
      <c r="AO49" s="194"/>
    </row>
    <row r="50" spans="1:41" s="5" customFormat="1" ht="13">
      <c r="A50" s="314" t="s">
        <v>77</v>
      </c>
      <c r="B50" s="248"/>
      <c r="C50" s="248"/>
      <c r="D50" s="202"/>
      <c r="E50" s="202"/>
      <c r="F50" s="195"/>
      <c r="G50" s="195"/>
      <c r="H50" s="249"/>
      <c r="I50" s="182"/>
      <c r="J50" s="248"/>
      <c r="K50" s="248"/>
      <c r="L50" s="184"/>
      <c r="M50" s="182"/>
      <c r="N50" s="195"/>
      <c r="O50" s="195"/>
      <c r="P50" s="208"/>
      <c r="Q50" s="182"/>
      <c r="R50" s="190"/>
      <c r="S50" s="250"/>
      <c r="T50" s="191"/>
      <c r="U50" s="182"/>
      <c r="V50" s="192"/>
      <c r="W50" s="251"/>
      <c r="X50" s="193"/>
      <c r="Y50" s="182"/>
      <c r="Z50" s="121"/>
      <c r="AA50" s="252"/>
      <c r="AB50" s="113"/>
      <c r="AC50" s="182"/>
      <c r="AD50" s="192"/>
      <c r="AE50" s="251"/>
      <c r="AF50" s="193"/>
      <c r="AG50" s="182"/>
      <c r="AH50" s="121"/>
      <c r="AI50" s="252"/>
      <c r="AJ50" s="113"/>
      <c r="AK50" s="182"/>
      <c r="AL50" s="294"/>
      <c r="AM50" s="302"/>
      <c r="AN50" s="295"/>
      <c r="AO50" s="194"/>
    </row>
    <row r="51" spans="1:41" s="5" customFormat="1" ht="13">
      <c r="A51" s="315" t="s">
        <v>78</v>
      </c>
      <c r="B51" s="188">
        <v>78.646616541353296</v>
      </c>
      <c r="C51" s="188">
        <v>1.9984803629925167</v>
      </c>
      <c r="D51" s="253">
        <v>2859</v>
      </c>
      <c r="E51" s="202"/>
      <c r="F51" s="226">
        <v>79.960541149943595</v>
      </c>
      <c r="G51" s="226">
        <v>2.1301901328741621</v>
      </c>
      <c r="H51" s="254">
        <v>2401</v>
      </c>
      <c r="I51" s="185"/>
      <c r="J51" s="188">
        <v>79.112754158964805</v>
      </c>
      <c r="K51" s="188">
        <v>2.0823920321921889</v>
      </c>
      <c r="L51" s="253">
        <v>2491</v>
      </c>
      <c r="M51" s="185"/>
      <c r="N51" s="226">
        <v>76.6185374941779</v>
      </c>
      <c r="O51" s="226">
        <v>2.6469877912704263</v>
      </c>
      <c r="P51" s="254">
        <v>1275</v>
      </c>
      <c r="Q51" s="185"/>
      <c r="R51" s="121">
        <v>80.286343612334804</v>
      </c>
      <c r="S51" s="190">
        <v>5.3689054357736055</v>
      </c>
      <c r="T51" s="191">
        <v>574</v>
      </c>
      <c r="U51" s="185"/>
      <c r="V51" s="192">
        <v>77.278990774322409</v>
      </c>
      <c r="W51" s="192">
        <v>3.1301729908283136</v>
      </c>
      <c r="X51" s="193">
        <v>1331</v>
      </c>
      <c r="Y51" s="185"/>
      <c r="Z51" s="121">
        <v>82.640857709882155</v>
      </c>
      <c r="AA51" s="121">
        <v>3.7556197146634247</v>
      </c>
      <c r="AB51" s="113">
        <v>851</v>
      </c>
      <c r="AC51" s="185"/>
      <c r="AD51" s="179">
        <v>80.336627046637076</v>
      </c>
      <c r="AE51" s="192">
        <v>4.3389919492136997</v>
      </c>
      <c r="AF51" s="193">
        <v>768</v>
      </c>
      <c r="AG51" s="185"/>
      <c r="AH51" s="180">
        <v>80.78116516884792</v>
      </c>
      <c r="AI51" s="121">
        <v>4.3076527660556145</v>
      </c>
      <c r="AJ51" s="113">
        <v>763</v>
      </c>
      <c r="AK51" s="185"/>
      <c r="AL51" s="293">
        <v>80.249790612772358</v>
      </c>
      <c r="AM51" s="294">
        <v>4.9769661370318463</v>
      </c>
      <c r="AN51" s="295">
        <v>670</v>
      </c>
      <c r="AO51" s="194"/>
    </row>
    <row r="52" spans="1:41" s="5" customFormat="1" ht="13">
      <c r="A52" s="312" t="s">
        <v>79</v>
      </c>
      <c r="B52" s="188">
        <v>79.734925131525699</v>
      </c>
      <c r="C52" s="188">
        <v>1.0395265394800859</v>
      </c>
      <c r="D52" s="253">
        <v>10167</v>
      </c>
      <c r="E52" s="202"/>
      <c r="F52" s="226">
        <v>78.676211712240303</v>
      </c>
      <c r="G52" s="226">
        <v>1.1534419786469741</v>
      </c>
      <c r="H52" s="254">
        <v>8574</v>
      </c>
      <c r="I52" s="185"/>
      <c r="J52" s="188">
        <v>79.362788632326797</v>
      </c>
      <c r="K52" s="188">
        <v>1.093236071460197</v>
      </c>
      <c r="L52" s="253">
        <v>8958</v>
      </c>
      <c r="M52" s="185"/>
      <c r="N52" s="226">
        <v>78.322094406981293</v>
      </c>
      <c r="O52" s="226">
        <v>1.4283948125523338</v>
      </c>
      <c r="P52" s="254">
        <v>4990</v>
      </c>
      <c r="Q52" s="185"/>
      <c r="R52" s="121">
        <v>77.026378896882406</v>
      </c>
      <c r="S52" s="190">
        <v>2.7440337926882563</v>
      </c>
      <c r="T52" s="191">
        <v>2017</v>
      </c>
      <c r="U52" s="185"/>
      <c r="V52" s="192">
        <v>78.469818908992764</v>
      </c>
      <c r="W52" s="192">
        <v>1.5089697742170074</v>
      </c>
      <c r="X52" s="193">
        <v>4523</v>
      </c>
      <c r="Y52" s="185"/>
      <c r="Z52" s="121">
        <v>80.42501630755423</v>
      </c>
      <c r="AA52" s="121">
        <v>1.8443990921560101</v>
      </c>
      <c r="AB52" s="113">
        <v>2927</v>
      </c>
      <c r="AC52" s="185"/>
      <c r="AD52" s="179">
        <v>79.889212941503402</v>
      </c>
      <c r="AE52" s="192">
        <v>1.9249564284511522</v>
      </c>
      <c r="AF52" s="193">
        <v>2927</v>
      </c>
      <c r="AG52" s="185"/>
      <c r="AH52" s="180">
        <v>78.549878322708807</v>
      </c>
      <c r="AI52" s="121">
        <v>1.7986934354002559</v>
      </c>
      <c r="AJ52" s="113">
        <v>3009</v>
      </c>
      <c r="AK52" s="185"/>
      <c r="AL52" s="293">
        <v>78.125236767666422</v>
      </c>
      <c r="AM52" s="294">
        <v>2.2538315208001314</v>
      </c>
      <c r="AN52" s="295">
        <v>2658</v>
      </c>
      <c r="AO52" s="194"/>
    </row>
    <row r="53" spans="1:41" s="5" customFormat="1" ht="13">
      <c r="A53" s="312" t="s">
        <v>80</v>
      </c>
      <c r="B53" s="188">
        <v>78.514376996805098</v>
      </c>
      <c r="C53" s="188">
        <v>1.1576999661121121</v>
      </c>
      <c r="D53" s="253">
        <v>8558</v>
      </c>
      <c r="E53" s="202"/>
      <c r="F53" s="226">
        <v>78.124574076597995</v>
      </c>
      <c r="G53" s="226">
        <v>1.2442321005595502</v>
      </c>
      <c r="H53" s="254">
        <v>7506</v>
      </c>
      <c r="I53" s="185"/>
      <c r="J53" s="188">
        <v>79.257558362035894</v>
      </c>
      <c r="K53" s="188">
        <v>1.1583682682042564</v>
      </c>
      <c r="L53" s="253">
        <v>8009</v>
      </c>
      <c r="M53" s="185"/>
      <c r="N53" s="226">
        <v>78.341640235613895</v>
      </c>
      <c r="O53" s="226">
        <v>1.4167714853972271</v>
      </c>
      <c r="P53" s="254">
        <v>4537</v>
      </c>
      <c r="Q53" s="185"/>
      <c r="R53" s="121">
        <v>78.279341476367406</v>
      </c>
      <c r="S53" s="190">
        <v>2.7924379562748101</v>
      </c>
      <c r="T53" s="191">
        <v>1987</v>
      </c>
      <c r="U53" s="185"/>
      <c r="V53" s="192">
        <v>79.145620848269871</v>
      </c>
      <c r="W53" s="192">
        <v>1.3708534220950526</v>
      </c>
      <c r="X53" s="193">
        <v>4631</v>
      </c>
      <c r="Y53" s="185"/>
      <c r="Z53" s="121">
        <v>79.672413000137681</v>
      </c>
      <c r="AA53" s="121">
        <v>1.6904543196419226</v>
      </c>
      <c r="AB53" s="113">
        <v>3009</v>
      </c>
      <c r="AC53" s="185"/>
      <c r="AD53" s="179">
        <v>79.925340729119426</v>
      </c>
      <c r="AE53" s="192">
        <v>1.5873893273730455</v>
      </c>
      <c r="AF53" s="193">
        <v>3276</v>
      </c>
      <c r="AG53" s="185"/>
      <c r="AH53" s="180">
        <v>79.410645414165629</v>
      </c>
      <c r="AI53" s="121">
        <v>1.5217814770955962</v>
      </c>
      <c r="AJ53" s="113">
        <v>3469</v>
      </c>
      <c r="AK53" s="185"/>
      <c r="AL53" s="293">
        <v>78.212626874602307</v>
      </c>
      <c r="AM53" s="294">
        <v>1.7239919312777352</v>
      </c>
      <c r="AN53" s="295">
        <v>3345</v>
      </c>
      <c r="AO53" s="194"/>
    </row>
    <row r="54" spans="1:41" s="5" customFormat="1" ht="13">
      <c r="A54" s="312" t="s">
        <v>81</v>
      </c>
      <c r="B54" s="188">
        <v>70.730874316939804</v>
      </c>
      <c r="C54" s="188">
        <v>1.9890239281371223</v>
      </c>
      <c r="D54" s="253">
        <v>3558</v>
      </c>
      <c r="E54" s="202"/>
      <c r="F54" s="226">
        <v>73.379535262943307</v>
      </c>
      <c r="G54" s="226">
        <v>2.0926311292144533</v>
      </c>
      <c r="H54" s="254">
        <v>3033</v>
      </c>
      <c r="I54" s="185"/>
      <c r="J54" s="188">
        <v>74.559386973179997</v>
      </c>
      <c r="K54" s="188">
        <v>1.9108061285275681</v>
      </c>
      <c r="L54" s="253">
        <v>3396</v>
      </c>
      <c r="M54" s="185"/>
      <c r="N54" s="226">
        <v>72.522214627477695</v>
      </c>
      <c r="O54" s="226">
        <v>2.4227825439443578</v>
      </c>
      <c r="P54" s="254">
        <v>1935</v>
      </c>
      <c r="Q54" s="185"/>
      <c r="R54" s="121">
        <v>74.761904761904702</v>
      </c>
      <c r="S54" s="190">
        <v>4.0292022141907395</v>
      </c>
      <c r="T54" s="191">
        <v>792</v>
      </c>
      <c r="U54" s="185"/>
      <c r="V54" s="255">
        <v>74.054774818719324</v>
      </c>
      <c r="W54" s="192">
        <v>1.7847625217717749</v>
      </c>
      <c r="X54" s="193">
        <v>1968</v>
      </c>
      <c r="Y54" s="185"/>
      <c r="Z54" s="256">
        <v>75.070641921424624</v>
      </c>
      <c r="AA54" s="121">
        <v>2.4207409562702438</v>
      </c>
      <c r="AB54" s="113">
        <v>1274</v>
      </c>
      <c r="AC54" s="185"/>
      <c r="AD54" s="168">
        <v>79.485392320534217</v>
      </c>
      <c r="AE54" s="192">
        <v>1.8903820523392567</v>
      </c>
      <c r="AF54" s="193">
        <v>1591</v>
      </c>
      <c r="AG54" s="185"/>
      <c r="AH54" s="169">
        <v>78.55925863847024</v>
      </c>
      <c r="AI54" s="121">
        <v>1.7127369011283866</v>
      </c>
      <c r="AJ54" s="113">
        <v>1726</v>
      </c>
      <c r="AK54" s="185"/>
      <c r="AL54" s="297">
        <v>77.952856690134681</v>
      </c>
      <c r="AM54" s="294">
        <v>2.0143022617066797</v>
      </c>
      <c r="AN54" s="295">
        <v>1758</v>
      </c>
      <c r="AO54" s="194"/>
    </row>
    <row r="55" spans="1:41" s="5" customFormat="1" ht="13">
      <c r="A55" s="312" t="s">
        <v>82</v>
      </c>
      <c r="B55" s="188">
        <v>57.686148919135299</v>
      </c>
      <c r="C55" s="188">
        <v>2.366309471073734</v>
      </c>
      <c r="D55" s="253">
        <v>2964</v>
      </c>
      <c r="E55" s="202"/>
      <c r="F55" s="226">
        <v>55.560382276281402</v>
      </c>
      <c r="G55" s="226">
        <v>2.5179225715939886</v>
      </c>
      <c r="H55" s="254">
        <v>2648</v>
      </c>
      <c r="I55" s="185"/>
      <c r="J55" s="188">
        <v>58.316388775925098</v>
      </c>
      <c r="K55" s="188">
        <v>2.3629038382058454</v>
      </c>
      <c r="L55" s="253">
        <v>2846</v>
      </c>
      <c r="M55" s="185"/>
      <c r="N55" s="226">
        <v>59.898843930635799</v>
      </c>
      <c r="O55" s="226">
        <v>2.7384065646239755</v>
      </c>
      <c r="P55" s="254">
        <v>1712</v>
      </c>
      <c r="Q55" s="185"/>
      <c r="R55" s="121">
        <v>57.167235494880501</v>
      </c>
      <c r="S55" s="190">
        <v>4.3669988901805148</v>
      </c>
      <c r="T55" s="191">
        <v>725</v>
      </c>
      <c r="U55" s="185"/>
      <c r="V55" s="192">
        <v>59.687497062198283</v>
      </c>
      <c r="W55" s="192">
        <v>2.2673965065857047</v>
      </c>
      <c r="X55" s="193">
        <v>1644</v>
      </c>
      <c r="Y55" s="185"/>
      <c r="Z55" s="256">
        <v>61.891256593549436</v>
      </c>
      <c r="AA55" s="121">
        <v>3.0202249302916506</v>
      </c>
      <c r="AB55" s="113">
        <v>1123</v>
      </c>
      <c r="AC55" s="185"/>
      <c r="AD55" s="168">
        <v>64.324943404493567</v>
      </c>
      <c r="AE55" s="192">
        <v>2.7698053548274149</v>
      </c>
      <c r="AF55" s="193">
        <v>1273</v>
      </c>
      <c r="AG55" s="185"/>
      <c r="AH55" s="169">
        <v>62.012929663201973</v>
      </c>
      <c r="AI55" s="121">
        <v>2.3225127412401791</v>
      </c>
      <c r="AJ55" s="113">
        <v>1385</v>
      </c>
      <c r="AK55" s="185"/>
      <c r="AL55" s="297">
        <v>61.537838120631314</v>
      </c>
      <c r="AM55" s="294">
        <v>2.7635098788784562</v>
      </c>
      <c r="AN55" s="295">
        <v>1384</v>
      </c>
      <c r="AO55" s="194"/>
    </row>
    <row r="56" spans="1:41" s="5" customFormat="1" ht="13">
      <c r="A56" s="312"/>
      <c r="B56" s="183"/>
      <c r="C56" s="188"/>
      <c r="D56" s="202"/>
      <c r="E56" s="202"/>
      <c r="F56" s="186"/>
      <c r="G56" s="226"/>
      <c r="H56" s="208"/>
      <c r="I56" s="185"/>
      <c r="J56" s="183"/>
      <c r="K56" s="188"/>
      <c r="L56" s="202"/>
      <c r="M56" s="185"/>
      <c r="N56" s="186"/>
      <c r="O56" s="226"/>
      <c r="P56" s="208"/>
      <c r="Q56" s="185"/>
      <c r="R56" s="121"/>
      <c r="S56" s="190"/>
      <c r="T56" s="191"/>
      <c r="U56" s="185"/>
      <c r="V56" s="192"/>
      <c r="W56" s="192"/>
      <c r="X56" s="193"/>
      <c r="Y56" s="185"/>
      <c r="Z56" s="121"/>
      <c r="AA56" s="121"/>
      <c r="AB56" s="113"/>
      <c r="AC56" s="185"/>
      <c r="AD56" s="179"/>
      <c r="AE56" s="192"/>
      <c r="AF56" s="193"/>
      <c r="AG56" s="185"/>
      <c r="AH56" s="180"/>
      <c r="AI56" s="121"/>
      <c r="AJ56" s="113"/>
      <c r="AK56" s="185"/>
      <c r="AL56" s="293"/>
      <c r="AM56" s="294"/>
      <c r="AN56" s="295"/>
      <c r="AO56" s="194"/>
    </row>
    <row r="57" spans="1:41" s="5" customFormat="1" ht="13">
      <c r="A57" s="314" t="s">
        <v>370</v>
      </c>
      <c r="B57" s="248"/>
      <c r="C57" s="257"/>
      <c r="D57" s="202"/>
      <c r="E57" s="202"/>
      <c r="F57" s="195"/>
      <c r="G57" s="258"/>
      <c r="H57" s="208"/>
      <c r="I57" s="182"/>
      <c r="J57" s="248"/>
      <c r="K57" s="257"/>
      <c r="L57" s="202"/>
      <c r="M57" s="182"/>
      <c r="N57" s="195"/>
      <c r="O57" s="258"/>
      <c r="P57" s="208"/>
      <c r="Q57" s="182"/>
      <c r="R57" s="121"/>
      <c r="S57" s="190"/>
      <c r="T57" s="191"/>
      <c r="U57" s="182"/>
      <c r="V57" s="259"/>
      <c r="W57" s="259"/>
      <c r="X57" s="259"/>
      <c r="Y57" s="182"/>
      <c r="Z57" s="260"/>
      <c r="AA57" s="260"/>
      <c r="AB57" s="260"/>
      <c r="AC57" s="182"/>
      <c r="AD57" s="179"/>
      <c r="AE57" s="259"/>
      <c r="AF57" s="259"/>
      <c r="AG57" s="182"/>
      <c r="AH57" s="180"/>
      <c r="AI57" s="260"/>
      <c r="AJ57" s="260"/>
      <c r="AK57" s="182"/>
      <c r="AL57" s="293"/>
      <c r="AM57" s="303"/>
      <c r="AN57" s="303"/>
      <c r="AO57" s="194"/>
    </row>
    <row r="58" spans="1:41" s="5" customFormat="1" ht="13">
      <c r="A58" s="312" t="s">
        <v>210</v>
      </c>
      <c r="B58" s="188">
        <v>73.473000885216806</v>
      </c>
      <c r="C58" s="188">
        <v>1.0276304927160922</v>
      </c>
      <c r="D58" s="253">
        <v>12549</v>
      </c>
      <c r="E58" s="202"/>
      <c r="F58" s="226">
        <v>73.373637602179798</v>
      </c>
      <c r="G58" s="226">
        <v>1.1157245164391014</v>
      </c>
      <c r="H58" s="254">
        <v>10671</v>
      </c>
      <c r="I58" s="185"/>
      <c r="J58" s="188">
        <v>73.663572343149795</v>
      </c>
      <c r="K58" s="188">
        <v>1.0638598197320874</v>
      </c>
      <c r="L58" s="253">
        <v>11205</v>
      </c>
      <c r="M58" s="185"/>
      <c r="N58" s="226">
        <v>72.157475838544599</v>
      </c>
      <c r="O58" s="226">
        <v>1.3736480281898693</v>
      </c>
      <c r="P58" s="254">
        <v>6438</v>
      </c>
      <c r="Q58" s="185"/>
      <c r="R58" s="121">
        <v>72.705882352941103</v>
      </c>
      <c r="S58" s="190">
        <v>3.0732022969979411</v>
      </c>
      <c r="T58" s="191">
        <v>2640</v>
      </c>
      <c r="U58" s="185"/>
      <c r="V58" s="192">
        <v>72.961337986414236</v>
      </c>
      <c r="W58" s="192">
        <v>1.3579818605238358</v>
      </c>
      <c r="X58" s="193">
        <v>6074</v>
      </c>
      <c r="Y58" s="185"/>
      <c r="Z58" s="121">
        <v>75.494310396290388</v>
      </c>
      <c r="AA58" s="121">
        <v>1.7095286866010468</v>
      </c>
      <c r="AB58" s="113">
        <v>4056</v>
      </c>
      <c r="AC58" s="185"/>
      <c r="AD58" s="179">
        <v>75.097083715421064</v>
      </c>
      <c r="AE58" s="192">
        <v>1.7007179633605096</v>
      </c>
      <c r="AF58" s="193">
        <v>4378</v>
      </c>
      <c r="AG58" s="185"/>
      <c r="AH58" s="180">
        <v>74.485048922716672</v>
      </c>
      <c r="AI58" s="121">
        <v>1.5872522025375813</v>
      </c>
      <c r="AJ58" s="113">
        <v>4573</v>
      </c>
      <c r="AK58" s="185"/>
      <c r="AL58" s="293">
        <v>73.312483585246795</v>
      </c>
      <c r="AM58" s="294">
        <v>1.8510888894158639</v>
      </c>
      <c r="AN58" s="295">
        <v>4337</v>
      </c>
      <c r="AO58" s="194"/>
    </row>
    <row r="59" spans="1:41" s="5" customFormat="1" ht="13">
      <c r="A59" s="312" t="s">
        <v>211</v>
      </c>
      <c r="B59" s="188">
        <v>78.912923670432605</v>
      </c>
      <c r="C59" s="188">
        <v>0.85250990220890088</v>
      </c>
      <c r="D59" s="253">
        <v>15568</v>
      </c>
      <c r="E59" s="202"/>
      <c r="F59" s="226">
        <v>78.382944489139106</v>
      </c>
      <c r="G59" s="226">
        <v>0.92369270478516796</v>
      </c>
      <c r="H59" s="254">
        <v>13503</v>
      </c>
      <c r="I59" s="185"/>
      <c r="J59" s="188">
        <v>79.718693284936407</v>
      </c>
      <c r="K59" s="188">
        <v>0.85330648860085745</v>
      </c>
      <c r="L59" s="253">
        <v>14515</v>
      </c>
      <c r="M59" s="185"/>
      <c r="N59" s="226">
        <v>79.088580288526302</v>
      </c>
      <c r="O59" s="226">
        <v>1.1232494199778884</v>
      </c>
      <c r="P59" s="254">
        <v>8014</v>
      </c>
      <c r="Q59" s="185"/>
      <c r="R59" s="121">
        <v>78.571428571428498</v>
      </c>
      <c r="S59" s="190">
        <v>1.9882557624119883</v>
      </c>
      <c r="T59" s="191">
        <v>3457</v>
      </c>
      <c r="U59" s="185"/>
      <c r="V59" s="192">
        <v>79.366545247308125</v>
      </c>
      <c r="W59" s="192">
        <v>1.0145988602312741</v>
      </c>
      <c r="X59" s="193">
        <v>8028</v>
      </c>
      <c r="Y59" s="185"/>
      <c r="Z59" s="256">
        <v>80.697145842539172</v>
      </c>
      <c r="AA59" s="121">
        <v>1.262477740267542</v>
      </c>
      <c r="AB59" s="113">
        <v>5132</v>
      </c>
      <c r="AC59" s="185"/>
      <c r="AD59" s="168">
        <v>81.612120607481515</v>
      </c>
      <c r="AE59" s="192">
        <v>1.3521678086845235</v>
      </c>
      <c r="AF59" s="193">
        <v>5460</v>
      </c>
      <c r="AG59" s="185"/>
      <c r="AH59" s="180">
        <v>80.41479630685599</v>
      </c>
      <c r="AI59" s="121">
        <v>1.2800106805448852</v>
      </c>
      <c r="AJ59" s="113">
        <v>5782</v>
      </c>
      <c r="AK59" s="185"/>
      <c r="AL59" s="293">
        <v>80.150003120870295</v>
      </c>
      <c r="AM59" s="294">
        <v>1.4287012756080131</v>
      </c>
      <c r="AN59" s="295">
        <v>5480</v>
      </c>
      <c r="AO59" s="194"/>
    </row>
    <row r="60" spans="1:41" s="5" customFormat="1" ht="13">
      <c r="A60" s="312"/>
      <c r="B60" s="183"/>
      <c r="C60" s="188"/>
      <c r="D60" s="202"/>
      <c r="E60" s="202"/>
      <c r="F60" s="186"/>
      <c r="G60" s="226"/>
      <c r="H60" s="208"/>
      <c r="I60" s="185"/>
      <c r="J60" s="183"/>
      <c r="K60" s="188"/>
      <c r="L60" s="202"/>
      <c r="M60" s="185"/>
      <c r="N60" s="226"/>
      <c r="O60" s="226"/>
      <c r="P60" s="208"/>
      <c r="Q60" s="185"/>
      <c r="R60" s="121"/>
      <c r="S60" s="190"/>
      <c r="T60" s="261"/>
      <c r="U60" s="185"/>
      <c r="V60" s="259"/>
      <c r="W60" s="259"/>
      <c r="X60" s="259"/>
      <c r="Y60" s="185"/>
      <c r="Z60" s="260"/>
      <c r="AA60" s="260"/>
      <c r="AB60" s="260"/>
      <c r="AC60" s="185"/>
      <c r="AD60" s="179"/>
      <c r="AE60" s="259"/>
      <c r="AF60" s="259"/>
      <c r="AG60" s="185"/>
      <c r="AH60" s="180"/>
      <c r="AI60" s="260"/>
      <c r="AJ60" s="260"/>
      <c r="AK60" s="185"/>
      <c r="AL60" s="293"/>
      <c r="AM60" s="303"/>
      <c r="AN60" s="303"/>
      <c r="AO60" s="194"/>
    </row>
    <row r="61" spans="1:41" s="5" customFormat="1" ht="13">
      <c r="A61" s="314" t="s">
        <v>371</v>
      </c>
      <c r="B61" s="248"/>
      <c r="C61" s="257"/>
      <c r="D61" s="202"/>
      <c r="E61" s="202"/>
      <c r="F61" s="195"/>
      <c r="G61" s="258"/>
      <c r="H61" s="208"/>
      <c r="I61" s="182"/>
      <c r="J61" s="248"/>
      <c r="K61" s="257"/>
      <c r="L61" s="202"/>
      <c r="M61" s="182"/>
      <c r="N61" s="195"/>
      <c r="O61" s="258"/>
      <c r="P61" s="208"/>
      <c r="Q61" s="182"/>
      <c r="R61" s="121"/>
      <c r="S61" s="190"/>
      <c r="T61" s="191"/>
      <c r="U61" s="182"/>
      <c r="V61" s="259"/>
      <c r="W61" s="259"/>
      <c r="X61" s="259"/>
      <c r="Y61" s="182"/>
      <c r="Z61" s="260"/>
      <c r="AA61" s="260"/>
      <c r="AB61" s="260"/>
      <c r="AC61" s="182"/>
      <c r="AD61" s="179"/>
      <c r="AE61" s="259"/>
      <c r="AF61" s="259"/>
      <c r="AG61" s="182"/>
      <c r="AH61" s="180"/>
      <c r="AI61" s="260"/>
      <c r="AJ61" s="260"/>
      <c r="AK61" s="182"/>
      <c r="AL61" s="293"/>
      <c r="AM61" s="303"/>
      <c r="AN61" s="303"/>
      <c r="AO61" s="194"/>
    </row>
    <row r="62" spans="1:41" s="5" customFormat="1" ht="13">
      <c r="A62" s="312" t="s">
        <v>372</v>
      </c>
      <c r="B62" s="188">
        <v>84.425138373152095</v>
      </c>
      <c r="C62" s="188">
        <v>0.79547377786043683</v>
      </c>
      <c r="D62" s="253">
        <v>14129</v>
      </c>
      <c r="E62" s="202"/>
      <c r="F62" s="226">
        <v>84.033546957828904</v>
      </c>
      <c r="G62" s="226">
        <v>0.84754409547574028</v>
      </c>
      <c r="H62" s="254">
        <v>12700</v>
      </c>
      <c r="I62" s="185"/>
      <c r="J62" s="188">
        <v>84.25</v>
      </c>
      <c r="K62" s="188">
        <v>0.79876889368068049</v>
      </c>
      <c r="L62" s="253">
        <v>13595</v>
      </c>
      <c r="M62" s="185"/>
      <c r="N62" s="226">
        <v>83.252331538158401</v>
      </c>
      <c r="O62" s="226">
        <v>1.0338251556725169</v>
      </c>
      <c r="P62" s="254">
        <v>7796</v>
      </c>
      <c r="Q62" s="185"/>
      <c r="R62" s="121">
        <v>81.8838399037014</v>
      </c>
      <c r="S62" s="190">
        <v>2.0324559521747076</v>
      </c>
      <c r="T62" s="191">
        <v>3435</v>
      </c>
      <c r="U62" s="185"/>
      <c r="V62" s="192">
        <v>83.771381187554539</v>
      </c>
      <c r="W62" s="192">
        <v>1.0015250184993647</v>
      </c>
      <c r="X62" s="193">
        <v>7730</v>
      </c>
      <c r="Y62" s="185"/>
      <c r="Z62" s="121">
        <v>84.867564904094181</v>
      </c>
      <c r="AA62" s="121">
        <v>1.1559114509634014</v>
      </c>
      <c r="AB62" s="113">
        <v>5023</v>
      </c>
      <c r="AC62" s="185"/>
      <c r="AD62" s="179">
        <v>85.308088435924333</v>
      </c>
      <c r="AE62" s="192">
        <v>1.20741053587331</v>
      </c>
      <c r="AF62" s="193">
        <v>5330</v>
      </c>
      <c r="AG62" s="185"/>
      <c r="AH62" s="180">
        <v>83.495080344521654</v>
      </c>
      <c r="AI62" s="121">
        <v>1.2464934002494932</v>
      </c>
      <c r="AJ62" s="113">
        <v>5874</v>
      </c>
      <c r="AK62" s="185"/>
      <c r="AL62" s="297">
        <v>82.370085819283389</v>
      </c>
      <c r="AM62" s="294">
        <v>1.4037632586584192</v>
      </c>
      <c r="AN62" s="295">
        <v>5660</v>
      </c>
      <c r="AO62" s="194"/>
    </row>
    <row r="63" spans="1:41" s="5" customFormat="1" ht="13">
      <c r="A63" s="312" t="s">
        <v>373</v>
      </c>
      <c r="B63" s="188">
        <v>64.404954227248197</v>
      </c>
      <c r="C63" s="188">
        <v>1.146376710563068</v>
      </c>
      <c r="D63" s="253">
        <v>11861</v>
      </c>
      <c r="E63" s="202"/>
      <c r="F63" s="226">
        <v>63.707923355774199</v>
      </c>
      <c r="G63" s="226">
        <v>1.2488375819148274</v>
      </c>
      <c r="H63" s="254">
        <v>10080</v>
      </c>
      <c r="I63" s="185"/>
      <c r="J63" s="188">
        <v>65.071061981839705</v>
      </c>
      <c r="K63" s="188">
        <v>1.1780359244367133</v>
      </c>
      <c r="L63" s="253">
        <v>10706</v>
      </c>
      <c r="M63" s="185"/>
      <c r="N63" s="226">
        <v>64.6486103735174</v>
      </c>
      <c r="O63" s="226">
        <v>1.5390874814006814</v>
      </c>
      <c r="P63" s="254">
        <v>5855</v>
      </c>
      <c r="Q63" s="185"/>
      <c r="R63" s="121">
        <v>64.815637494446904</v>
      </c>
      <c r="S63" s="190">
        <v>3.1554182208947488</v>
      </c>
      <c r="T63" s="191">
        <v>2324</v>
      </c>
      <c r="U63" s="185"/>
      <c r="V63" s="192">
        <v>64.50300058360942</v>
      </c>
      <c r="W63" s="192">
        <v>1.4736364315287673</v>
      </c>
      <c r="X63" s="193">
        <v>5583</v>
      </c>
      <c r="Y63" s="185"/>
      <c r="Z63" s="256">
        <v>67.466325159442547</v>
      </c>
      <c r="AA63" s="121">
        <v>1.9393629750851531</v>
      </c>
      <c r="AB63" s="113">
        <v>3660</v>
      </c>
      <c r="AC63" s="185"/>
      <c r="AD63" s="168">
        <v>67.272823950516184</v>
      </c>
      <c r="AE63" s="192">
        <v>1.7976222660277652</v>
      </c>
      <c r="AF63" s="193">
        <v>3872</v>
      </c>
      <c r="AG63" s="185"/>
      <c r="AH63" s="169">
        <v>66.875862011307106</v>
      </c>
      <c r="AI63" s="121">
        <v>1.7401059191073598</v>
      </c>
      <c r="AJ63" s="113">
        <v>3908</v>
      </c>
      <c r="AK63" s="185"/>
      <c r="AL63" s="297">
        <v>66.711304668865836</v>
      </c>
      <c r="AM63" s="294">
        <v>1.9462346590814139</v>
      </c>
      <c r="AN63" s="295">
        <v>3615</v>
      </c>
      <c r="AO63" s="194"/>
    </row>
    <row r="64" spans="1:41" s="5" customFormat="1" ht="13">
      <c r="A64" s="312"/>
      <c r="B64" s="183"/>
      <c r="C64" s="188"/>
      <c r="D64" s="202"/>
      <c r="E64" s="202"/>
      <c r="F64" s="186"/>
      <c r="G64" s="226"/>
      <c r="H64" s="208"/>
      <c r="I64" s="185"/>
      <c r="J64" s="183"/>
      <c r="K64" s="188"/>
      <c r="L64" s="202"/>
      <c r="M64" s="185"/>
      <c r="N64" s="186"/>
      <c r="O64" s="226"/>
      <c r="P64" s="208"/>
      <c r="Q64" s="185"/>
      <c r="R64" s="121"/>
      <c r="S64" s="190"/>
      <c r="T64" s="191"/>
      <c r="U64" s="185"/>
      <c r="V64" s="192"/>
      <c r="W64" s="259"/>
      <c r="X64" s="259"/>
      <c r="Y64" s="185"/>
      <c r="Z64" s="121"/>
      <c r="AA64" s="260"/>
      <c r="AB64" s="260"/>
      <c r="AC64" s="185"/>
      <c r="AD64" s="179"/>
      <c r="AE64" s="259"/>
      <c r="AF64" s="259"/>
      <c r="AG64" s="185"/>
      <c r="AH64" s="180"/>
      <c r="AI64" s="260"/>
      <c r="AJ64" s="260"/>
      <c r="AK64" s="185"/>
      <c r="AL64" s="293"/>
      <c r="AM64" s="303"/>
      <c r="AN64" s="303"/>
      <c r="AO64" s="194"/>
    </row>
    <row r="65" spans="1:41" s="5" customFormat="1" ht="13">
      <c r="A65" s="314" t="s">
        <v>374</v>
      </c>
      <c r="B65" s="248"/>
      <c r="C65" s="257"/>
      <c r="D65" s="202"/>
      <c r="E65" s="202"/>
      <c r="F65" s="195"/>
      <c r="G65" s="258"/>
      <c r="H65" s="208"/>
      <c r="I65" s="182"/>
      <c r="J65" s="248"/>
      <c r="K65" s="257"/>
      <c r="L65" s="202"/>
      <c r="M65" s="182"/>
      <c r="N65" s="195"/>
      <c r="O65" s="258"/>
      <c r="P65" s="208"/>
      <c r="Q65" s="182"/>
      <c r="R65" s="121"/>
      <c r="S65" s="190"/>
      <c r="T65" s="191"/>
      <c r="U65" s="182"/>
      <c r="V65" s="192"/>
      <c r="W65" s="192"/>
      <c r="X65" s="193"/>
      <c r="Y65" s="182"/>
      <c r="Z65" s="121"/>
      <c r="AA65" s="121"/>
      <c r="AB65" s="113"/>
      <c r="AC65" s="182"/>
      <c r="AD65" s="179"/>
      <c r="AE65" s="192"/>
      <c r="AF65" s="193"/>
      <c r="AG65" s="182"/>
      <c r="AH65" s="180"/>
      <c r="AI65" s="121"/>
      <c r="AJ65" s="113"/>
      <c r="AK65" s="182"/>
      <c r="AL65" s="293"/>
      <c r="AM65" s="294"/>
      <c r="AN65" s="295"/>
      <c r="AO65" s="194"/>
    </row>
    <row r="66" spans="1:41" s="5" customFormat="1" ht="13">
      <c r="A66" s="312" t="s">
        <v>375</v>
      </c>
      <c r="B66" s="188">
        <v>68.791011235954997</v>
      </c>
      <c r="C66" s="188">
        <v>1.0846032328506112</v>
      </c>
      <c r="D66" s="253">
        <v>12409</v>
      </c>
      <c r="E66" s="202"/>
      <c r="F66" s="226">
        <v>68.2896890343698</v>
      </c>
      <c r="G66" s="226">
        <v>1.1640096375026374</v>
      </c>
      <c r="H66" s="254">
        <v>10867</v>
      </c>
      <c r="I66" s="185"/>
      <c r="J66" s="188">
        <v>69.983367576557995</v>
      </c>
      <c r="K66" s="188">
        <v>1.085910847465712</v>
      </c>
      <c r="L66" s="253">
        <v>11645</v>
      </c>
      <c r="M66" s="185"/>
      <c r="N66" s="226">
        <v>68.829624596568706</v>
      </c>
      <c r="O66" s="226">
        <v>1.5778308629390807</v>
      </c>
      <c r="P66" s="254">
        <v>6573</v>
      </c>
      <c r="Q66" s="185"/>
      <c r="R66" s="121">
        <v>68.476075593084005</v>
      </c>
      <c r="S66" s="190">
        <v>3.1783718842352897</v>
      </c>
      <c r="T66" s="191">
        <v>2764</v>
      </c>
      <c r="U66" s="185"/>
      <c r="V66" s="192">
        <v>69.064907450069342</v>
      </c>
      <c r="W66" s="192">
        <v>1.360377173051198</v>
      </c>
      <c r="X66" s="193">
        <v>6496</v>
      </c>
      <c r="Y66" s="185"/>
      <c r="Z66" s="256">
        <v>71.358755628672029</v>
      </c>
      <c r="AA66" s="121">
        <v>1.7106547937897147</v>
      </c>
      <c r="AB66" s="113">
        <v>4307</v>
      </c>
      <c r="AC66" s="185"/>
      <c r="AD66" s="168">
        <v>72.404680513260018</v>
      </c>
      <c r="AE66" s="192">
        <v>1.6642701420439554</v>
      </c>
      <c r="AF66" s="193">
        <v>4684</v>
      </c>
      <c r="AG66" s="185"/>
      <c r="AH66" s="169">
        <v>71.789125781538218</v>
      </c>
      <c r="AI66" s="121">
        <v>1.6140808432344111</v>
      </c>
      <c r="AJ66" s="113">
        <v>4931</v>
      </c>
      <c r="AK66" s="185"/>
      <c r="AL66" s="297">
        <v>71.830416153521696</v>
      </c>
      <c r="AM66" s="294">
        <v>1.8016744324999778</v>
      </c>
      <c r="AN66" s="295">
        <v>4757</v>
      </c>
      <c r="AO66" s="194"/>
    </row>
    <row r="67" spans="1:41" s="5" customFormat="1" ht="13">
      <c r="A67" s="312" t="s">
        <v>376</v>
      </c>
      <c r="B67" s="188">
        <v>81.206113176373293</v>
      </c>
      <c r="C67" s="188">
        <v>0.8127852449135915</v>
      </c>
      <c r="D67" s="253">
        <v>15708</v>
      </c>
      <c r="E67" s="202"/>
      <c r="F67" s="226">
        <v>81.150159744408896</v>
      </c>
      <c r="G67" s="226">
        <v>0.88408096460558028</v>
      </c>
      <c r="H67" s="254">
        <v>13307</v>
      </c>
      <c r="I67" s="185"/>
      <c r="J67" s="188">
        <v>81.256855280985803</v>
      </c>
      <c r="K67" s="188">
        <v>0.84103205510304235</v>
      </c>
      <c r="L67" s="253">
        <v>14075</v>
      </c>
      <c r="M67" s="185"/>
      <c r="N67" s="226">
        <v>80.455341506129599</v>
      </c>
      <c r="O67" s="226">
        <v>1.2337849841161841</v>
      </c>
      <c r="P67" s="254">
        <v>7879</v>
      </c>
      <c r="Q67" s="185"/>
      <c r="R67" s="121">
        <v>80.692520775623194</v>
      </c>
      <c r="S67" s="190">
        <v>2.4589286789164149</v>
      </c>
      <c r="T67" s="191">
        <v>3333</v>
      </c>
      <c r="U67" s="185"/>
      <c r="V67" s="192">
        <v>81.162922951954002</v>
      </c>
      <c r="W67" s="192">
        <v>1.0634947570003064</v>
      </c>
      <c r="X67" s="193">
        <v>7606</v>
      </c>
      <c r="Y67" s="185"/>
      <c r="Z67" s="256">
        <v>82.960432386570744</v>
      </c>
      <c r="AA67" s="121">
        <v>1.3364127916959418</v>
      </c>
      <c r="AB67" s="113">
        <v>4881</v>
      </c>
      <c r="AC67" s="185"/>
      <c r="AD67" s="179">
        <v>82.519898437681562</v>
      </c>
      <c r="AE67" s="192">
        <v>1.3480634754290177</v>
      </c>
      <c r="AF67" s="193">
        <v>5154</v>
      </c>
      <c r="AG67" s="185"/>
      <c r="AH67" s="180">
        <v>81.340421947126416</v>
      </c>
      <c r="AI67" s="121">
        <v>1.3322921199564242</v>
      </c>
      <c r="AJ67" s="113">
        <v>5424</v>
      </c>
      <c r="AK67" s="185"/>
      <c r="AL67" s="293">
        <v>80.124988297957728</v>
      </c>
      <c r="AM67" s="294">
        <v>1.5497473844196419</v>
      </c>
      <c r="AN67" s="295">
        <v>5060</v>
      </c>
      <c r="AO67" s="194"/>
    </row>
    <row r="68" spans="1:41" s="5" customFormat="1" ht="13">
      <c r="A68" s="312"/>
      <c r="B68" s="183"/>
      <c r="C68" s="188"/>
      <c r="D68" s="202"/>
      <c r="E68" s="202"/>
      <c r="F68" s="226"/>
      <c r="G68" s="226"/>
      <c r="H68" s="208"/>
      <c r="I68" s="185"/>
      <c r="J68" s="183"/>
      <c r="K68" s="188"/>
      <c r="L68" s="202"/>
      <c r="M68" s="185"/>
      <c r="N68" s="186"/>
      <c r="O68" s="226"/>
      <c r="P68" s="208"/>
      <c r="Q68" s="185"/>
      <c r="R68" s="121"/>
      <c r="S68" s="190"/>
      <c r="T68" s="191"/>
      <c r="U68" s="185"/>
      <c r="V68" s="192"/>
      <c r="W68" s="259"/>
      <c r="X68" s="259"/>
      <c r="Y68" s="185"/>
      <c r="Z68" s="121"/>
      <c r="AA68" s="260"/>
      <c r="AB68" s="260"/>
      <c r="AC68" s="185"/>
      <c r="AD68" s="179"/>
      <c r="AE68" s="259"/>
      <c r="AF68" s="259"/>
      <c r="AG68" s="185"/>
      <c r="AH68" s="180"/>
      <c r="AI68" s="260"/>
      <c r="AJ68" s="260"/>
      <c r="AK68" s="185"/>
      <c r="AL68" s="293"/>
      <c r="AM68" s="303"/>
      <c r="AN68" s="303"/>
      <c r="AO68" s="194"/>
    </row>
    <row r="69" spans="1:41" s="5" customFormat="1" ht="13">
      <c r="A69" s="314" t="s">
        <v>377</v>
      </c>
      <c r="B69" s="248"/>
      <c r="C69" s="257"/>
      <c r="D69" s="202"/>
      <c r="E69" s="202"/>
      <c r="F69" s="258"/>
      <c r="G69" s="258"/>
      <c r="H69" s="208"/>
      <c r="I69" s="182"/>
      <c r="J69" s="248"/>
      <c r="K69" s="257"/>
      <c r="L69" s="202"/>
      <c r="M69" s="182"/>
      <c r="N69" s="195"/>
      <c r="O69" s="258"/>
      <c r="P69" s="208"/>
      <c r="Q69" s="182"/>
      <c r="R69" s="121"/>
      <c r="S69" s="190"/>
      <c r="T69" s="191"/>
      <c r="U69" s="182"/>
      <c r="V69" s="259"/>
      <c r="W69" s="192"/>
      <c r="X69" s="193"/>
      <c r="Y69" s="182"/>
      <c r="Z69" s="260"/>
      <c r="AA69" s="121"/>
      <c r="AB69" s="113"/>
      <c r="AC69" s="182"/>
      <c r="AD69" s="179"/>
      <c r="AE69" s="192"/>
      <c r="AF69" s="193"/>
      <c r="AG69" s="182"/>
      <c r="AH69" s="180"/>
      <c r="AI69" s="121"/>
      <c r="AJ69" s="113"/>
      <c r="AK69" s="182"/>
      <c r="AL69" s="293"/>
      <c r="AM69" s="294"/>
      <c r="AN69" s="295"/>
      <c r="AO69" s="194"/>
    </row>
    <row r="70" spans="1:41" s="5" customFormat="1" ht="13">
      <c r="A70" s="312" t="s">
        <v>378</v>
      </c>
      <c r="B70" s="188">
        <v>79.7024017576272</v>
      </c>
      <c r="C70" s="188">
        <v>0.75188891572056349</v>
      </c>
      <c r="D70" s="253">
        <v>19457</v>
      </c>
      <c r="E70" s="202"/>
      <c r="F70" s="226">
        <v>79.238527182669898</v>
      </c>
      <c r="G70" s="226">
        <v>0.82725310521096418</v>
      </c>
      <c r="H70" s="254">
        <v>16345</v>
      </c>
      <c r="I70" s="185"/>
      <c r="J70" s="188">
        <v>79.966648137854307</v>
      </c>
      <c r="K70" s="188">
        <v>0.77656779855113456</v>
      </c>
      <c r="L70" s="253">
        <v>17365</v>
      </c>
      <c r="M70" s="185"/>
      <c r="N70" s="226">
        <v>78.990669208387601</v>
      </c>
      <c r="O70" s="226">
        <v>1.2821303762625433</v>
      </c>
      <c r="P70" s="254">
        <v>7700</v>
      </c>
      <c r="Q70" s="185"/>
      <c r="R70" s="121">
        <v>79.809257966969</v>
      </c>
      <c r="S70" s="190">
        <v>2.2083590085661982</v>
      </c>
      <c r="T70" s="191">
        <v>4274</v>
      </c>
      <c r="U70" s="185"/>
      <c r="V70" s="192">
        <v>80.14215907841141</v>
      </c>
      <c r="W70" s="192">
        <v>0.9752980434788654</v>
      </c>
      <c r="X70" s="193">
        <v>9414</v>
      </c>
      <c r="Y70" s="185"/>
      <c r="Z70" s="256">
        <v>81.479562827766784</v>
      </c>
      <c r="AA70" s="121">
        <v>1.2485129049211423</v>
      </c>
      <c r="AB70" s="113">
        <v>5970</v>
      </c>
      <c r="AC70" s="185"/>
      <c r="AD70" s="168">
        <v>81.822336812993626</v>
      </c>
      <c r="AE70" s="192">
        <v>1.2062860000149556</v>
      </c>
      <c r="AF70" s="193">
        <v>6637</v>
      </c>
      <c r="AG70" s="185"/>
      <c r="AH70" s="180">
        <v>81.046010609041247</v>
      </c>
      <c r="AI70" s="121">
        <v>1.1822893459309536</v>
      </c>
      <c r="AJ70" s="113">
        <v>6971</v>
      </c>
      <c r="AK70" s="185"/>
      <c r="AL70" s="293">
        <v>80.371089665853262</v>
      </c>
      <c r="AM70" s="294">
        <v>1.338679178322999</v>
      </c>
      <c r="AN70" s="295">
        <v>6718</v>
      </c>
      <c r="AO70" s="194"/>
    </row>
    <row r="71" spans="1:41" s="5" customFormat="1" ht="13">
      <c r="A71" s="312" t="s">
        <v>379</v>
      </c>
      <c r="B71" s="188">
        <v>59.929078014184398</v>
      </c>
      <c r="C71" s="188">
        <v>1.7310461778550348</v>
      </c>
      <c r="D71" s="253">
        <v>5449</v>
      </c>
      <c r="E71" s="202"/>
      <c r="F71" s="226">
        <v>58.797842281017203</v>
      </c>
      <c r="G71" s="226">
        <v>1.8651521900319494</v>
      </c>
      <c r="H71" s="254">
        <v>4735</v>
      </c>
      <c r="I71" s="185"/>
      <c r="J71" s="188">
        <v>60.798969072164901</v>
      </c>
      <c r="K71" s="188">
        <v>1.7871519111249832</v>
      </c>
      <c r="L71" s="253">
        <v>4878</v>
      </c>
      <c r="M71" s="185"/>
      <c r="N71" s="226">
        <v>61.0887996430165</v>
      </c>
      <c r="O71" s="226">
        <v>3.4101901722548682</v>
      </c>
      <c r="P71" s="254">
        <v>1559</v>
      </c>
      <c r="Q71" s="185"/>
      <c r="R71" s="121">
        <v>54.669987546699801</v>
      </c>
      <c r="S71" s="190">
        <v>5.7875612124189111</v>
      </c>
      <c r="T71" s="191">
        <v>957</v>
      </c>
      <c r="U71" s="185"/>
      <c r="V71" s="192">
        <v>59.392374666790438</v>
      </c>
      <c r="W71" s="192">
        <v>2.3434769490644811</v>
      </c>
      <c r="X71" s="193">
        <v>2471</v>
      </c>
      <c r="Y71" s="185"/>
      <c r="Z71" s="121">
        <v>62.674954136781615</v>
      </c>
      <c r="AA71" s="121">
        <v>2.9658931611812775</v>
      </c>
      <c r="AB71" s="113">
        <v>1640</v>
      </c>
      <c r="AC71" s="185"/>
      <c r="AD71" s="179">
        <v>60.042681041658405</v>
      </c>
      <c r="AE71" s="192">
        <v>3.0415040260019066</v>
      </c>
      <c r="AF71" s="193">
        <v>1684</v>
      </c>
      <c r="AG71" s="185"/>
      <c r="AH71" s="180">
        <v>60.543541452189189</v>
      </c>
      <c r="AI71" s="121">
        <v>2.8854426534087652</v>
      </c>
      <c r="AJ71" s="113">
        <v>1820</v>
      </c>
      <c r="AK71" s="185"/>
      <c r="AL71" s="293">
        <v>62.472358078864033</v>
      </c>
      <c r="AM71" s="294">
        <v>3.2431416312891814</v>
      </c>
      <c r="AN71" s="295">
        <v>1701</v>
      </c>
      <c r="AO71" s="194"/>
    </row>
    <row r="72" spans="1:41" s="5" customFormat="1" ht="13">
      <c r="A72" s="312" t="s">
        <v>380</v>
      </c>
      <c r="B72" s="188">
        <v>77.818696883852695</v>
      </c>
      <c r="C72" s="188">
        <v>1.9127222820134406</v>
      </c>
      <c r="D72" s="253">
        <v>3208</v>
      </c>
      <c r="E72" s="202"/>
      <c r="F72" s="226">
        <v>79.244747302668898</v>
      </c>
      <c r="G72" s="226">
        <v>1.9017923849071323</v>
      </c>
      <c r="H72" s="254">
        <v>3092</v>
      </c>
      <c r="I72" s="185"/>
      <c r="J72" s="188">
        <v>77.974025974025906</v>
      </c>
      <c r="K72" s="188">
        <v>1.7969074580778823</v>
      </c>
      <c r="L72" s="253">
        <v>3477</v>
      </c>
      <c r="M72" s="185"/>
      <c r="N72" s="226">
        <v>75.746767721801106</v>
      </c>
      <c r="O72" s="226">
        <v>3.0666010325704391</v>
      </c>
      <c r="P72" s="254">
        <v>1490</v>
      </c>
      <c r="Q72" s="185"/>
      <c r="R72" s="121">
        <v>74.874371859296403</v>
      </c>
      <c r="S72" s="190">
        <v>5.3009080815045522</v>
      </c>
      <c r="T72" s="191">
        <v>866</v>
      </c>
      <c r="U72" s="185"/>
      <c r="V72" s="192">
        <v>76.016486492384146</v>
      </c>
      <c r="W72" s="192">
        <v>2.153017250377907</v>
      </c>
      <c r="X72" s="193">
        <v>2213</v>
      </c>
      <c r="Y72" s="185"/>
      <c r="Z72" s="121">
        <v>78.619590122229823</v>
      </c>
      <c r="AA72" s="121">
        <v>2.5687127873364659</v>
      </c>
      <c r="AB72" s="113">
        <v>1571</v>
      </c>
      <c r="AC72" s="185"/>
      <c r="AD72" s="179">
        <v>80.921793602741587</v>
      </c>
      <c r="AE72" s="192">
        <v>2.5731779125987786</v>
      </c>
      <c r="AF72" s="193">
        <v>1514</v>
      </c>
      <c r="AG72" s="185"/>
      <c r="AH72" s="180">
        <v>79.065435689767966</v>
      </c>
      <c r="AI72" s="121">
        <v>2.590968320756093</v>
      </c>
      <c r="AJ72" s="113">
        <v>1564</v>
      </c>
      <c r="AK72" s="185"/>
      <c r="AL72" s="293">
        <v>75.987072680159429</v>
      </c>
      <c r="AM72" s="294">
        <v>3.1593940130697162</v>
      </c>
      <c r="AN72" s="295">
        <v>1395</v>
      </c>
      <c r="AO72" s="194"/>
    </row>
    <row r="73" spans="1:41" s="5" customFormat="1" ht="13">
      <c r="A73" s="312"/>
      <c r="B73" s="183"/>
      <c r="C73" s="188"/>
      <c r="D73" s="202"/>
      <c r="E73" s="202"/>
      <c r="F73" s="226"/>
      <c r="G73" s="226"/>
      <c r="H73" s="208"/>
      <c r="I73" s="185"/>
      <c r="J73" s="183"/>
      <c r="K73" s="188"/>
      <c r="L73" s="202"/>
      <c r="M73" s="185"/>
      <c r="N73" s="186"/>
      <c r="O73" s="226"/>
      <c r="P73" s="208"/>
      <c r="Q73" s="185"/>
      <c r="R73" s="121"/>
      <c r="S73" s="190"/>
      <c r="T73" s="191"/>
      <c r="U73" s="185"/>
      <c r="V73" s="259"/>
      <c r="W73" s="259"/>
      <c r="X73" s="259"/>
      <c r="Y73" s="185"/>
      <c r="Z73" s="260"/>
      <c r="AA73" s="260"/>
      <c r="AB73" s="260"/>
      <c r="AC73" s="185"/>
      <c r="AD73" s="179"/>
      <c r="AE73" s="259"/>
      <c r="AF73" s="259"/>
      <c r="AG73" s="185"/>
      <c r="AH73" s="180"/>
      <c r="AI73" s="260"/>
      <c r="AJ73" s="260"/>
      <c r="AK73" s="185"/>
      <c r="AL73" s="293"/>
      <c r="AM73" s="303"/>
      <c r="AN73" s="303"/>
      <c r="AO73" s="194"/>
    </row>
    <row r="74" spans="1:41" s="5" customFormat="1" ht="13">
      <c r="A74" s="314" t="s">
        <v>381</v>
      </c>
      <c r="B74" s="248"/>
      <c r="C74" s="257"/>
      <c r="D74" s="202"/>
      <c r="E74" s="202"/>
      <c r="F74" s="258"/>
      <c r="G74" s="258"/>
      <c r="H74" s="208"/>
      <c r="I74" s="182"/>
      <c r="J74" s="248"/>
      <c r="K74" s="257"/>
      <c r="L74" s="202"/>
      <c r="M74" s="182"/>
      <c r="N74" s="195"/>
      <c r="O74" s="258"/>
      <c r="P74" s="208"/>
      <c r="Q74" s="182"/>
      <c r="R74" s="121"/>
      <c r="S74" s="190"/>
      <c r="T74" s="191"/>
      <c r="U74" s="182"/>
      <c r="V74" s="259"/>
      <c r="W74" s="259"/>
      <c r="X74" s="259"/>
      <c r="Y74" s="182"/>
      <c r="Z74" s="260"/>
      <c r="AA74" s="260"/>
      <c r="AB74" s="260"/>
      <c r="AC74" s="182"/>
      <c r="AD74" s="179"/>
      <c r="AE74" s="259"/>
      <c r="AF74" s="259"/>
      <c r="AG74" s="182"/>
      <c r="AH74" s="180"/>
      <c r="AI74" s="260"/>
      <c r="AJ74" s="260"/>
      <c r="AK74" s="182"/>
      <c r="AL74" s="293"/>
      <c r="AM74" s="303"/>
      <c r="AN74" s="303"/>
      <c r="AO74" s="194"/>
    </row>
    <row r="75" spans="1:41" s="5" customFormat="1" ht="13">
      <c r="A75" s="312" t="s">
        <v>382</v>
      </c>
      <c r="B75" s="188">
        <v>76.970872249485495</v>
      </c>
      <c r="C75" s="188">
        <v>0.70808659829418019</v>
      </c>
      <c r="D75" s="253">
        <v>24038</v>
      </c>
      <c r="E75" s="202"/>
      <c r="F75" s="226">
        <v>76.795808630911296</v>
      </c>
      <c r="G75" s="226">
        <v>0.75391524813775135</v>
      </c>
      <c r="H75" s="254">
        <v>21317</v>
      </c>
      <c r="I75" s="185"/>
      <c r="J75" s="188">
        <v>77.411408815903201</v>
      </c>
      <c r="K75" s="188">
        <v>0.70814517828659973</v>
      </c>
      <c r="L75" s="253">
        <v>22794</v>
      </c>
      <c r="M75" s="185"/>
      <c r="N75" s="226">
        <v>76.622078720787201</v>
      </c>
      <c r="O75" s="226">
        <v>1.1033143928764417</v>
      </c>
      <c r="P75" s="254">
        <v>12979</v>
      </c>
      <c r="Q75" s="185"/>
      <c r="R75" s="121">
        <v>76.993123954655204</v>
      </c>
      <c r="S75" s="190">
        <v>2.0181863275025123</v>
      </c>
      <c r="T75" s="191">
        <v>5455</v>
      </c>
      <c r="U75" s="185"/>
      <c r="V75" s="192">
        <v>77.380686010959295</v>
      </c>
      <c r="W75" s="192">
        <v>0.92333996470708257</v>
      </c>
      <c r="X75" s="193">
        <v>12617</v>
      </c>
      <c r="Y75" s="185"/>
      <c r="Z75" s="256">
        <v>79.127106373318938</v>
      </c>
      <c r="AA75" s="121">
        <v>1.114195441797996</v>
      </c>
      <c r="AB75" s="262">
        <v>8301</v>
      </c>
      <c r="AC75" s="185"/>
      <c r="AD75" s="168">
        <v>79.453175648800396</v>
      </c>
      <c r="AE75" s="192">
        <v>1.0687934012854394</v>
      </c>
      <c r="AF75" s="263">
        <v>9054</v>
      </c>
      <c r="AG75" s="185"/>
      <c r="AH75" s="169">
        <v>78.464575941577209</v>
      </c>
      <c r="AI75" s="121">
        <v>1.0658191701806041</v>
      </c>
      <c r="AJ75" s="262">
        <v>9545</v>
      </c>
      <c r="AK75" s="185"/>
      <c r="AL75" s="293">
        <v>77.895617462547037</v>
      </c>
      <c r="AM75" s="294">
        <v>1.1979409547551834</v>
      </c>
      <c r="AN75" s="304">
        <v>9050</v>
      </c>
      <c r="AO75" s="194"/>
    </row>
    <row r="76" spans="1:41" s="5" customFormat="1" ht="13">
      <c r="A76" s="312" t="s">
        <v>383</v>
      </c>
      <c r="B76" s="188">
        <v>69.906069364161795</v>
      </c>
      <c r="C76" s="188">
        <v>1.8800261453977285</v>
      </c>
      <c r="D76" s="253">
        <v>4047</v>
      </c>
      <c r="E76" s="202"/>
      <c r="F76" s="226">
        <v>68.092243186582806</v>
      </c>
      <c r="G76" s="226">
        <v>2.2851466450465736</v>
      </c>
      <c r="H76" s="254">
        <v>2829</v>
      </c>
      <c r="I76" s="185"/>
      <c r="J76" s="188">
        <v>71.152328334648701</v>
      </c>
      <c r="K76" s="188">
        <v>2.1584361865670161</v>
      </c>
      <c r="L76" s="253">
        <v>2880</v>
      </c>
      <c r="M76" s="185"/>
      <c r="N76" s="226">
        <v>67.438596491227997</v>
      </c>
      <c r="O76" s="226">
        <v>3.2143188099697682</v>
      </c>
      <c r="P76" s="254">
        <v>1451</v>
      </c>
      <c r="Q76" s="185"/>
      <c r="R76" s="121">
        <v>65.815602836879407</v>
      </c>
      <c r="S76" s="190">
        <v>6.984061959672843</v>
      </c>
      <c r="T76" s="191">
        <v>630</v>
      </c>
      <c r="U76" s="185"/>
      <c r="V76" s="192">
        <v>66.894374344973642</v>
      </c>
      <c r="W76" s="192">
        <v>3.0045184567044636</v>
      </c>
      <c r="X76" s="193">
        <v>1457</v>
      </c>
      <c r="Y76" s="185"/>
      <c r="Z76" s="121">
        <v>70.452824240359604</v>
      </c>
      <c r="AA76" s="121">
        <v>4.5493470982861268</v>
      </c>
      <c r="AB76" s="262">
        <v>871</v>
      </c>
      <c r="AC76" s="185"/>
      <c r="AD76" s="179">
        <v>70.362361662151059</v>
      </c>
      <c r="AE76" s="192">
        <v>5.2132756347226366</v>
      </c>
      <c r="AF76" s="263">
        <v>775</v>
      </c>
      <c r="AG76" s="185"/>
      <c r="AH76" s="180">
        <v>70.372880084077167</v>
      </c>
      <c r="AI76" s="121">
        <v>5.3632237177925983</v>
      </c>
      <c r="AJ76" s="262">
        <v>798</v>
      </c>
      <c r="AK76" s="185"/>
      <c r="AL76" s="293">
        <v>68.22952408812364</v>
      </c>
      <c r="AM76" s="294">
        <v>5.8964925032947146</v>
      </c>
      <c r="AN76" s="304">
        <v>757</v>
      </c>
      <c r="AO76" s="194"/>
    </row>
    <row r="77" spans="1:41" s="5" customFormat="1" ht="13">
      <c r="A77" s="312"/>
      <c r="B77" s="183"/>
      <c r="C77" s="188"/>
      <c r="D77" s="202"/>
      <c r="E77" s="202"/>
      <c r="F77" s="226"/>
      <c r="G77" s="226"/>
      <c r="H77" s="208"/>
      <c r="I77" s="185"/>
      <c r="J77" s="183"/>
      <c r="K77" s="188"/>
      <c r="L77" s="202"/>
      <c r="M77" s="185"/>
      <c r="N77" s="186"/>
      <c r="O77" s="226"/>
      <c r="P77" s="208"/>
      <c r="Q77" s="185"/>
      <c r="R77" s="121"/>
      <c r="S77" s="190"/>
      <c r="T77" s="191"/>
      <c r="U77" s="185"/>
      <c r="V77" s="192"/>
      <c r="W77" s="259"/>
      <c r="X77" s="259"/>
      <c r="Y77" s="185"/>
      <c r="Z77" s="121"/>
      <c r="AA77" s="260"/>
      <c r="AB77" s="260"/>
      <c r="AC77" s="185"/>
      <c r="AD77" s="179"/>
      <c r="AE77" s="259"/>
      <c r="AF77" s="259"/>
      <c r="AG77" s="185"/>
      <c r="AH77" s="180"/>
      <c r="AI77" s="260"/>
      <c r="AJ77" s="260"/>
      <c r="AK77" s="185"/>
      <c r="AL77" s="293"/>
      <c r="AM77" s="303"/>
      <c r="AN77" s="303"/>
      <c r="AO77" s="194"/>
    </row>
    <row r="78" spans="1:41" s="5" customFormat="1" ht="13">
      <c r="A78" s="314" t="s">
        <v>384</v>
      </c>
      <c r="B78" s="248"/>
      <c r="C78" s="257"/>
      <c r="D78" s="202"/>
      <c r="E78" s="202"/>
      <c r="F78" s="258"/>
      <c r="G78" s="258"/>
      <c r="H78" s="208"/>
      <c r="I78" s="182"/>
      <c r="J78" s="248"/>
      <c r="K78" s="257"/>
      <c r="L78" s="202"/>
      <c r="M78" s="182"/>
      <c r="N78" s="195"/>
      <c r="O78" s="258"/>
      <c r="P78" s="208"/>
      <c r="Q78" s="182"/>
      <c r="R78" s="121"/>
      <c r="S78" s="190"/>
      <c r="T78" s="191"/>
      <c r="U78" s="182"/>
      <c r="V78" s="192"/>
      <c r="W78" s="259"/>
      <c r="X78" s="193"/>
      <c r="Y78" s="182"/>
      <c r="Z78" s="121"/>
      <c r="AA78" s="260"/>
      <c r="AB78" s="113"/>
      <c r="AC78" s="182"/>
      <c r="AD78" s="179"/>
      <c r="AE78" s="259"/>
      <c r="AF78" s="193"/>
      <c r="AG78" s="182"/>
      <c r="AH78" s="180"/>
      <c r="AI78" s="260"/>
      <c r="AJ78" s="113"/>
      <c r="AK78" s="182"/>
      <c r="AL78" s="293"/>
      <c r="AM78" s="303"/>
      <c r="AN78" s="295"/>
      <c r="AO78" s="194"/>
    </row>
    <row r="79" spans="1:41" s="5" customFormat="1" ht="13">
      <c r="A79" s="312" t="s">
        <v>385</v>
      </c>
      <c r="B79" s="188">
        <v>77.889869693148299</v>
      </c>
      <c r="C79" s="188">
        <v>1.6511561528440453</v>
      </c>
      <c r="D79" s="253">
        <v>4295</v>
      </c>
      <c r="E79" s="202"/>
      <c r="F79" s="226">
        <v>78.247096092925005</v>
      </c>
      <c r="G79" s="226">
        <v>1.4813451640827253</v>
      </c>
      <c r="H79" s="254">
        <v>5274</v>
      </c>
      <c r="I79" s="185"/>
      <c r="J79" s="188">
        <v>79.162090067472107</v>
      </c>
      <c r="K79" s="188">
        <v>1.352819489204542</v>
      </c>
      <c r="L79" s="253">
        <v>5892</v>
      </c>
      <c r="M79" s="185"/>
      <c r="N79" s="226">
        <v>77.369281045751606</v>
      </c>
      <c r="O79" s="226">
        <v>1.9845091580358201</v>
      </c>
      <c r="P79" s="254">
        <v>3391</v>
      </c>
      <c r="Q79" s="185"/>
      <c r="R79" s="121">
        <v>80.012730744748495</v>
      </c>
      <c r="S79" s="190">
        <v>3.8275695338706441</v>
      </c>
      <c r="T79" s="191">
        <v>1412</v>
      </c>
      <c r="U79" s="185"/>
      <c r="V79" s="192">
        <v>77.777714985158823</v>
      </c>
      <c r="W79" s="192">
        <v>1.6392891795337192</v>
      </c>
      <c r="X79" s="193">
        <v>3619</v>
      </c>
      <c r="Y79" s="185"/>
      <c r="Z79" s="256">
        <v>80.660656543915692</v>
      </c>
      <c r="AA79" s="121">
        <v>2.0477893117128687</v>
      </c>
      <c r="AB79" s="113">
        <v>2294</v>
      </c>
      <c r="AC79" s="185"/>
      <c r="AD79" s="179">
        <v>79.377799862115239</v>
      </c>
      <c r="AE79" s="192">
        <v>1.925459604825952</v>
      </c>
      <c r="AF79" s="193">
        <v>2867</v>
      </c>
      <c r="AG79" s="185"/>
      <c r="AH79" s="180">
        <v>79.68263220844122</v>
      </c>
      <c r="AI79" s="121">
        <v>1.8418935473734743</v>
      </c>
      <c r="AJ79" s="113">
        <v>3027</v>
      </c>
      <c r="AK79" s="185"/>
      <c r="AL79" s="293">
        <v>79.682810295615781</v>
      </c>
      <c r="AM79" s="294">
        <v>2.030342249979511</v>
      </c>
      <c r="AN79" s="295">
        <v>2997</v>
      </c>
      <c r="AO79" s="194"/>
    </row>
    <row r="80" spans="1:41" s="5" customFormat="1" ht="13">
      <c r="A80" s="312" t="s">
        <v>386</v>
      </c>
      <c r="B80" s="188">
        <v>76.338620035244602</v>
      </c>
      <c r="C80" s="188">
        <v>0.90102122381720307</v>
      </c>
      <c r="D80" s="253">
        <v>15128</v>
      </c>
      <c r="E80" s="202"/>
      <c r="F80" s="226">
        <v>75.842421271902893</v>
      </c>
      <c r="G80" s="226">
        <v>0.86407866602262118</v>
      </c>
      <c r="H80" s="254">
        <v>16685</v>
      </c>
      <c r="I80" s="185"/>
      <c r="J80" s="188">
        <v>76.482259570494804</v>
      </c>
      <c r="K80" s="188">
        <v>0.82024322020842533</v>
      </c>
      <c r="L80" s="253">
        <v>17476</v>
      </c>
      <c r="M80" s="185"/>
      <c r="N80" s="226">
        <v>75.870360690015602</v>
      </c>
      <c r="O80" s="226">
        <v>1.1884604465323747</v>
      </c>
      <c r="P80" s="254">
        <v>9886</v>
      </c>
      <c r="Q80" s="185"/>
      <c r="R80" s="121">
        <v>75.244544770504106</v>
      </c>
      <c r="S80" s="190">
        <v>2.4017339105811857</v>
      </c>
      <c r="T80" s="191">
        <v>4177</v>
      </c>
      <c r="U80" s="185"/>
      <c r="V80" s="192">
        <v>76.335940941468493</v>
      </c>
      <c r="W80" s="192">
        <v>1.0479700170580628</v>
      </c>
      <c r="X80" s="193">
        <v>9255</v>
      </c>
      <c r="Y80" s="185"/>
      <c r="Z80" s="256">
        <v>77.952445707617159</v>
      </c>
      <c r="AA80" s="121">
        <v>1.3139429396241269</v>
      </c>
      <c r="AB80" s="113">
        <v>6139</v>
      </c>
      <c r="AC80" s="185"/>
      <c r="AD80" s="168">
        <v>79.267903136288325</v>
      </c>
      <c r="AE80" s="192">
        <v>1.2850441643223798</v>
      </c>
      <c r="AF80" s="193">
        <v>6462</v>
      </c>
      <c r="AG80" s="185"/>
      <c r="AH80" s="180">
        <v>77.337385064471889</v>
      </c>
      <c r="AI80" s="121">
        <v>1.2815710085121057</v>
      </c>
      <c r="AJ80" s="113">
        <v>6769</v>
      </c>
      <c r="AK80" s="185"/>
      <c r="AL80" s="293">
        <v>76.253761116292637</v>
      </c>
      <c r="AM80" s="294">
        <v>1.4781911736529429</v>
      </c>
      <c r="AN80" s="295">
        <v>6324</v>
      </c>
      <c r="AO80" s="194"/>
    </row>
    <row r="81" spans="1:41" s="5" customFormat="1" ht="13">
      <c r="A81" s="312" t="s">
        <v>387</v>
      </c>
      <c r="B81" s="188">
        <v>67.712634186622594</v>
      </c>
      <c r="C81" s="188">
        <v>3.0152676955096496</v>
      </c>
      <c r="D81" s="253">
        <v>1635</v>
      </c>
      <c r="E81" s="202"/>
      <c r="F81" s="226">
        <v>65.060240963855406</v>
      </c>
      <c r="G81" s="226">
        <v>3.1197955124964487</v>
      </c>
      <c r="H81" s="254">
        <v>1588</v>
      </c>
      <c r="I81" s="185"/>
      <c r="J81" s="188">
        <v>66.092715231788006</v>
      </c>
      <c r="K81" s="188">
        <v>2.9337901218762887</v>
      </c>
      <c r="L81" s="253">
        <v>1702</v>
      </c>
      <c r="M81" s="185"/>
      <c r="N81" s="226">
        <v>63.763066202090499</v>
      </c>
      <c r="O81" s="226">
        <v>4.5804085938335071</v>
      </c>
      <c r="P81" s="254">
        <v>840</v>
      </c>
      <c r="Q81" s="185"/>
      <c r="R81" s="121">
        <v>59.125964010282701</v>
      </c>
      <c r="S81" s="190">
        <v>9.2544498479731558</v>
      </c>
      <c r="T81" s="191">
        <v>365</v>
      </c>
      <c r="U81" s="185"/>
      <c r="V81" s="192">
        <v>63.820868789985539</v>
      </c>
      <c r="W81" s="192">
        <v>3.9374615930986323</v>
      </c>
      <c r="X81" s="193">
        <v>838</v>
      </c>
      <c r="Y81" s="185"/>
      <c r="Z81" s="121">
        <v>66.827531420464339</v>
      </c>
      <c r="AA81" s="121">
        <v>5.1875821611358823</v>
      </c>
      <c r="AB81" s="113">
        <v>508</v>
      </c>
      <c r="AC81" s="185"/>
      <c r="AD81" s="179">
        <v>65.329913898439941</v>
      </c>
      <c r="AE81" s="192">
        <v>5.8146035012959345</v>
      </c>
      <c r="AF81" s="193">
        <v>435</v>
      </c>
      <c r="AG81" s="185"/>
      <c r="AH81" s="180">
        <v>67.824046737863767</v>
      </c>
      <c r="AI81" s="121">
        <v>5.4098119613912754</v>
      </c>
      <c r="AJ81" s="113">
        <v>473</v>
      </c>
      <c r="AK81" s="185"/>
      <c r="AL81" s="293">
        <v>66.315194099307476</v>
      </c>
      <c r="AM81" s="294">
        <v>6.2890260910035911</v>
      </c>
      <c r="AN81" s="295">
        <v>431</v>
      </c>
      <c r="AO81" s="194"/>
    </row>
    <row r="82" spans="1:41" s="5" customFormat="1" ht="13">
      <c r="A82" s="312"/>
      <c r="B82" s="183"/>
      <c r="C82" s="188"/>
      <c r="D82" s="202"/>
      <c r="E82" s="202"/>
      <c r="F82" s="226"/>
      <c r="G82" s="226"/>
      <c r="H82" s="208"/>
      <c r="I82" s="185"/>
      <c r="J82" s="183"/>
      <c r="K82" s="188"/>
      <c r="L82" s="202"/>
      <c r="M82" s="185"/>
      <c r="N82" s="186"/>
      <c r="O82" s="226"/>
      <c r="P82" s="208"/>
      <c r="Q82" s="185"/>
      <c r="R82" s="121"/>
      <c r="S82" s="190"/>
      <c r="T82" s="191"/>
      <c r="U82" s="185"/>
      <c r="V82" s="192"/>
      <c r="W82" s="192"/>
      <c r="X82" s="193"/>
      <c r="Y82" s="185"/>
      <c r="Z82" s="121"/>
      <c r="AA82" s="121"/>
      <c r="AB82" s="113"/>
      <c r="AC82" s="185"/>
      <c r="AD82" s="179"/>
      <c r="AE82" s="192"/>
      <c r="AF82" s="193"/>
      <c r="AG82" s="185"/>
      <c r="AH82" s="180"/>
      <c r="AI82" s="121"/>
      <c r="AJ82" s="113"/>
      <c r="AK82" s="185"/>
      <c r="AL82" s="293"/>
      <c r="AM82" s="294"/>
      <c r="AN82" s="295"/>
      <c r="AO82" s="194"/>
    </row>
    <row r="83" spans="1:41" s="5" customFormat="1" ht="13">
      <c r="A83" s="314" t="s">
        <v>388</v>
      </c>
      <c r="B83" s="248"/>
      <c r="C83" s="257"/>
      <c r="D83" s="202"/>
      <c r="E83" s="202"/>
      <c r="F83" s="258"/>
      <c r="G83" s="258"/>
      <c r="H83" s="208"/>
      <c r="I83" s="182"/>
      <c r="J83" s="248"/>
      <c r="K83" s="257"/>
      <c r="L83" s="202"/>
      <c r="M83" s="182"/>
      <c r="N83" s="195"/>
      <c r="O83" s="258"/>
      <c r="P83" s="208"/>
      <c r="Q83" s="182"/>
      <c r="R83" s="121"/>
      <c r="S83" s="190"/>
      <c r="T83" s="191"/>
      <c r="U83" s="182"/>
      <c r="V83" s="259"/>
      <c r="W83" s="192"/>
      <c r="X83" s="193"/>
      <c r="Y83" s="182"/>
      <c r="Z83" s="260"/>
      <c r="AA83" s="121"/>
      <c r="AB83" s="113"/>
      <c r="AC83" s="182"/>
      <c r="AD83" s="179"/>
      <c r="AE83" s="192"/>
      <c r="AF83" s="193"/>
      <c r="AG83" s="182"/>
      <c r="AH83" s="180"/>
      <c r="AI83" s="121"/>
      <c r="AJ83" s="113"/>
      <c r="AK83" s="182"/>
      <c r="AL83" s="293"/>
      <c r="AM83" s="294"/>
      <c r="AN83" s="295"/>
      <c r="AO83" s="194"/>
    </row>
    <row r="84" spans="1:41" s="5" customFormat="1" ht="13">
      <c r="A84" s="312" t="s">
        <v>17</v>
      </c>
      <c r="B84" s="188">
        <v>78.958469341636103</v>
      </c>
      <c r="C84" s="188">
        <v>0.76798583924691144</v>
      </c>
      <c r="D84" s="253">
        <v>19153</v>
      </c>
      <c r="E84" s="202"/>
      <c r="F84" s="226">
        <v>78.461717477309705</v>
      </c>
      <c r="G84" s="226">
        <v>0.83561435504959292</v>
      </c>
      <c r="H84" s="254">
        <v>16456</v>
      </c>
      <c r="I84" s="185"/>
      <c r="J84" s="188">
        <v>79.488422186321998</v>
      </c>
      <c r="K84" s="188">
        <v>0.78064664905969039</v>
      </c>
      <c r="L84" s="253">
        <v>17489</v>
      </c>
      <c r="M84" s="185"/>
      <c r="N84" s="226">
        <v>78.232468780019204</v>
      </c>
      <c r="O84" s="226">
        <v>0.97089741745254798</v>
      </c>
      <c r="P84" s="254">
        <v>9902</v>
      </c>
      <c r="Q84" s="185"/>
      <c r="R84" s="121">
        <v>78.280340349305803</v>
      </c>
      <c r="S84" s="190">
        <v>2.2666208242231107</v>
      </c>
      <c r="T84" s="191">
        <v>4234</v>
      </c>
      <c r="U84" s="185"/>
      <c r="V84" s="192">
        <v>78.854778704830409</v>
      </c>
      <c r="W84" s="192">
        <v>1.0769008157041071</v>
      </c>
      <c r="X84" s="193">
        <v>9532</v>
      </c>
      <c r="Y84" s="185"/>
      <c r="Z84" s="256">
        <v>80.724639412755494</v>
      </c>
      <c r="AA84" s="121">
        <v>1.3203433486227851</v>
      </c>
      <c r="AB84" s="113">
        <v>6173</v>
      </c>
      <c r="AC84" s="185"/>
      <c r="AD84" s="168">
        <v>80.722204050486184</v>
      </c>
      <c r="AE84" s="192">
        <v>1.3518263586559165</v>
      </c>
      <c r="AF84" s="193">
        <v>6205</v>
      </c>
      <c r="AG84" s="185"/>
      <c r="AH84" s="180">
        <v>79.737600627413769</v>
      </c>
      <c r="AI84" s="121">
        <v>1.3466849883825183</v>
      </c>
      <c r="AJ84" s="113">
        <v>6507</v>
      </c>
      <c r="AK84" s="185"/>
      <c r="AL84" s="293">
        <v>78.388344215857771</v>
      </c>
      <c r="AM84" s="294">
        <v>1.5411328922638523</v>
      </c>
      <c r="AN84" s="295">
        <v>6167</v>
      </c>
      <c r="AO84" s="194"/>
    </row>
    <row r="85" spans="1:41" s="5" customFormat="1" ht="13">
      <c r="A85" s="312" t="s">
        <v>16</v>
      </c>
      <c r="B85" s="188">
        <v>69.751943724546393</v>
      </c>
      <c r="C85" s="188">
        <v>1.2693106070101763</v>
      </c>
      <c r="D85" s="253">
        <v>8904</v>
      </c>
      <c r="E85" s="202"/>
      <c r="F85" s="226">
        <v>69.589713955504195</v>
      </c>
      <c r="G85" s="226">
        <v>1.371109503177081</v>
      </c>
      <c r="H85" s="254">
        <v>7654</v>
      </c>
      <c r="I85" s="185"/>
      <c r="J85" s="188">
        <v>69.580567716424198</v>
      </c>
      <c r="K85" s="188">
        <v>1.3024661455282356</v>
      </c>
      <c r="L85" s="253">
        <v>8156</v>
      </c>
      <c r="M85" s="185"/>
      <c r="N85" s="226">
        <v>69.213539074166206</v>
      </c>
      <c r="O85" s="226">
        <v>1.8179982856491463</v>
      </c>
      <c r="P85" s="254">
        <v>4520</v>
      </c>
      <c r="Q85" s="185"/>
      <c r="R85" s="121">
        <v>68.573185731857293</v>
      </c>
      <c r="S85" s="190">
        <v>2.6772762911220624</v>
      </c>
      <c r="T85" s="191">
        <v>1855</v>
      </c>
      <c r="U85" s="185"/>
      <c r="V85" s="192">
        <v>69.70857563890921</v>
      </c>
      <c r="W85" s="192">
        <v>1.4875421967154381</v>
      </c>
      <c r="X85" s="193">
        <v>4527</v>
      </c>
      <c r="Y85" s="185"/>
      <c r="Z85" s="121">
        <v>71.801088350587534</v>
      </c>
      <c r="AA85" s="121">
        <v>1.7556033223456424</v>
      </c>
      <c r="AB85" s="113">
        <v>2994</v>
      </c>
      <c r="AC85" s="185"/>
      <c r="AD85" s="168">
        <v>73.383592194219759</v>
      </c>
      <c r="AE85" s="192">
        <v>1.5297119029639594</v>
      </c>
      <c r="AF85" s="193">
        <v>3600</v>
      </c>
      <c r="AG85" s="185"/>
      <c r="AH85" s="169">
        <v>72.742798361175815</v>
      </c>
      <c r="AI85" s="121">
        <v>1.4646343199638645</v>
      </c>
      <c r="AJ85" s="113">
        <v>3820</v>
      </c>
      <c r="AK85" s="185"/>
      <c r="AL85" s="297">
        <v>73.174208337649247</v>
      </c>
      <c r="AM85" s="294">
        <v>1.7133299474321406</v>
      </c>
      <c r="AN85" s="295">
        <v>3633</v>
      </c>
      <c r="AO85" s="194"/>
    </row>
    <row r="86" spans="1:41" s="5" customFormat="1" ht="13">
      <c r="A86" s="316"/>
      <c r="B86" s="265"/>
      <c r="C86" s="266"/>
      <c r="D86" s="267"/>
      <c r="E86" s="264"/>
      <c r="F86" s="268"/>
      <c r="G86" s="269"/>
      <c r="H86" s="270"/>
      <c r="I86" s="264"/>
      <c r="J86" s="265"/>
      <c r="K86" s="266"/>
      <c r="L86" s="267"/>
      <c r="M86" s="264"/>
      <c r="N86" s="268"/>
      <c r="O86" s="269"/>
      <c r="P86" s="270"/>
      <c r="Q86" s="264"/>
      <c r="R86" s="265"/>
      <c r="S86" s="271"/>
      <c r="T86" s="272"/>
      <c r="U86" s="264"/>
      <c r="V86" s="273"/>
      <c r="W86" s="274"/>
      <c r="X86" s="275"/>
      <c r="Y86" s="22"/>
      <c r="Z86" s="265"/>
      <c r="AA86" s="271"/>
      <c r="AB86" s="272"/>
      <c r="AC86" s="22"/>
      <c r="AD86" s="273"/>
      <c r="AE86" s="274"/>
      <c r="AF86" s="275"/>
      <c r="AG86" s="22"/>
      <c r="AH86" s="265"/>
      <c r="AI86" s="271"/>
      <c r="AJ86" s="272"/>
      <c r="AK86" s="22"/>
      <c r="AL86" s="305"/>
      <c r="AM86" s="306"/>
      <c r="AN86" s="307"/>
    </row>
    <row r="87" spans="1:41" s="5" customFormat="1" ht="13">
      <c r="A87" s="317" t="s">
        <v>389</v>
      </c>
      <c r="B87" s="276"/>
      <c r="C87" s="276"/>
      <c r="D87" s="277"/>
      <c r="E87" s="278"/>
      <c r="F87" s="276"/>
      <c r="G87" s="276"/>
      <c r="H87" s="277"/>
      <c r="I87" s="278"/>
      <c r="J87" s="276"/>
      <c r="K87" s="276"/>
      <c r="L87" s="277"/>
      <c r="M87" s="278"/>
      <c r="N87" s="276"/>
      <c r="O87" s="276"/>
      <c r="P87" s="277"/>
      <c r="Q87" s="278"/>
      <c r="R87" s="279"/>
      <c r="S87" s="280"/>
      <c r="T87" s="281"/>
      <c r="U87" s="278"/>
      <c r="V87" s="22"/>
      <c r="W87" s="22"/>
      <c r="X87" s="22"/>
      <c r="Y87" s="22"/>
      <c r="Z87" s="22"/>
      <c r="AA87" s="22"/>
      <c r="AB87" s="22"/>
      <c r="AC87" s="22"/>
      <c r="AD87" s="22"/>
      <c r="AE87" s="22"/>
      <c r="AF87" s="22"/>
      <c r="AG87" s="22"/>
      <c r="AH87" s="21"/>
      <c r="AI87" s="21"/>
      <c r="AJ87" s="21"/>
      <c r="AK87" s="22"/>
      <c r="AL87" s="22"/>
      <c r="AM87" s="22"/>
      <c r="AN87" s="22"/>
    </row>
    <row r="88" spans="1:41" s="5" customFormat="1" ht="13">
      <c r="A88" s="282" t="s">
        <v>390</v>
      </c>
      <c r="B88" s="276"/>
      <c r="C88" s="276"/>
      <c r="D88" s="277"/>
      <c r="E88" s="278"/>
      <c r="F88" s="276"/>
      <c r="G88" s="276"/>
      <c r="H88" s="277"/>
      <c r="I88" s="278"/>
      <c r="J88" s="276"/>
      <c r="K88" s="276"/>
      <c r="L88" s="277"/>
      <c r="M88" s="278"/>
      <c r="N88" s="276"/>
      <c r="O88" s="276"/>
      <c r="P88" s="277"/>
      <c r="Q88" s="278"/>
      <c r="R88" s="279"/>
      <c r="S88" s="280"/>
      <c r="T88" s="281"/>
      <c r="U88" s="278"/>
      <c r="V88" s="22"/>
      <c r="W88" s="22"/>
      <c r="X88" s="22"/>
      <c r="Y88" s="22"/>
      <c r="Z88" s="22"/>
      <c r="AA88" s="22"/>
      <c r="AB88" s="22"/>
      <c r="AC88" s="22"/>
      <c r="AD88" s="22"/>
      <c r="AE88" s="22"/>
      <c r="AF88" s="22"/>
      <c r="AG88" s="22"/>
      <c r="AH88" s="21"/>
      <c r="AI88" s="21"/>
      <c r="AJ88" s="21"/>
      <c r="AK88" s="22"/>
      <c r="AL88" s="22"/>
      <c r="AM88" s="22"/>
      <c r="AN88" s="22"/>
    </row>
    <row r="89" spans="1:41" s="5" customFormat="1" ht="13">
      <c r="A89" s="309" t="s">
        <v>391</v>
      </c>
      <c r="AH89" s="13"/>
      <c r="AI89" s="13"/>
      <c r="AJ89" s="13"/>
    </row>
    <row r="90" spans="1:41" s="5" customFormat="1" ht="13">
      <c r="A90" s="283" t="s">
        <v>394</v>
      </c>
      <c r="B90" s="22"/>
      <c r="C90" s="22"/>
      <c r="D90" s="22"/>
      <c r="E90" s="22"/>
      <c r="F90" s="22"/>
      <c r="G90" s="22"/>
      <c r="H90" s="22"/>
      <c r="I90" s="22"/>
      <c r="J90" s="22"/>
      <c r="K90" s="22"/>
      <c r="L90" s="22"/>
      <c r="M90" s="22"/>
      <c r="N90" s="22"/>
      <c r="O90" s="22"/>
      <c r="P90" s="22"/>
      <c r="Q90" s="22"/>
      <c r="R90" s="22"/>
      <c r="S90" s="23"/>
      <c r="T90" s="24"/>
      <c r="AH90" s="13"/>
      <c r="AI90" s="13"/>
      <c r="AJ90" s="13"/>
    </row>
    <row r="91" spans="1:41" s="5" customFormat="1" ht="13">
      <c r="A91" s="284" t="s">
        <v>392</v>
      </c>
      <c r="B91" s="22"/>
      <c r="C91" s="22"/>
      <c r="D91" s="22"/>
      <c r="E91" s="22"/>
      <c r="F91" s="22"/>
      <c r="G91" s="22"/>
      <c r="H91" s="22"/>
      <c r="I91" s="22"/>
      <c r="J91" s="22"/>
      <c r="K91" s="22"/>
      <c r="L91" s="22"/>
      <c r="M91" s="22"/>
      <c r="N91" s="22"/>
      <c r="O91" s="22"/>
      <c r="P91" s="22"/>
      <c r="Q91" s="22"/>
      <c r="R91" s="22"/>
      <c r="S91" s="23"/>
      <c r="T91" s="24"/>
      <c r="AH91" s="13"/>
      <c r="AI91" s="13"/>
      <c r="AJ91" s="13"/>
    </row>
    <row r="92" spans="1:41" s="5" customFormat="1" ht="13">
      <c r="A92" s="309" t="s">
        <v>393</v>
      </c>
      <c r="AH92" s="13"/>
      <c r="AI92" s="13"/>
      <c r="AJ92" s="13"/>
    </row>
    <row r="93" spans="1:41">
      <c r="A93" s="318"/>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285"/>
      <c r="AI93" s="285"/>
      <c r="AJ93" s="285"/>
      <c r="AK93" s="140"/>
      <c r="AL93" s="140"/>
      <c r="AM93" s="140"/>
      <c r="AN93" s="140"/>
      <c r="AO93" s="140"/>
    </row>
  </sheetData>
  <mergeCells count="10">
    <mergeCell ref="Z5:AB5"/>
    <mergeCell ref="AD5:AF5"/>
    <mergeCell ref="AH5:AJ5"/>
    <mergeCell ref="AL5:AN5"/>
    <mergeCell ref="B5:D5"/>
    <mergeCell ref="F5:H5"/>
    <mergeCell ref="J5:L5"/>
    <mergeCell ref="N5:P5"/>
    <mergeCell ref="R5:T5"/>
    <mergeCell ref="V5:X5"/>
  </mergeCells>
  <conditionalFormatting sqref="AD17:AD49 AH17:AH49">
    <cfRule type="expression" dxfId="17" priority="18" stopIfTrue="1">
      <formula>#REF!="*"</formula>
    </cfRule>
  </conditionalFormatting>
  <conditionalFormatting sqref="AD51:AD85 AH51:AH85">
    <cfRule type="expression" dxfId="16" priority="17" stopIfTrue="1">
      <formula>#REF!="*"</formula>
    </cfRule>
  </conditionalFormatting>
  <conditionalFormatting sqref="AL27:AL28 AL38 AL41:AL42 AL49">
    <cfRule type="expression" dxfId="15" priority="16" stopIfTrue="1">
      <formula>#REF!="*"</formula>
    </cfRule>
  </conditionalFormatting>
  <conditionalFormatting sqref="AL56:AL57 AL60:AL61 AL64:AL65 AL68:AL69 AL73:AL74 AL77:AL78 AL82:AL83">
    <cfRule type="expression" dxfId="14" priority="15" stopIfTrue="1">
      <formula>#REF!="*"</formula>
    </cfRule>
  </conditionalFormatting>
  <conditionalFormatting sqref="AL8">
    <cfRule type="expression" dxfId="13" priority="14" stopIfTrue="1">
      <formula>#REF!="*"</formula>
    </cfRule>
  </conditionalFormatting>
  <conditionalFormatting sqref="AL11:AL14">
    <cfRule type="expression" dxfId="12" priority="13" stopIfTrue="1">
      <formula>#REF!="*"</formula>
    </cfRule>
  </conditionalFormatting>
  <conditionalFormatting sqref="AL17:AL26">
    <cfRule type="expression" dxfId="11" priority="12" stopIfTrue="1">
      <formula>#REF!="*"</formula>
    </cfRule>
  </conditionalFormatting>
  <conditionalFormatting sqref="AL29:AL37">
    <cfRule type="expression" dxfId="10" priority="11" stopIfTrue="1">
      <formula>#REF!="*"</formula>
    </cfRule>
  </conditionalFormatting>
  <conditionalFormatting sqref="AL39:AL40">
    <cfRule type="expression" dxfId="9" priority="10" stopIfTrue="1">
      <formula>#REF!="*"</formula>
    </cfRule>
  </conditionalFormatting>
  <conditionalFormatting sqref="AL43:AL48">
    <cfRule type="expression" dxfId="8" priority="9" stopIfTrue="1">
      <formula>#REF!="*"</formula>
    </cfRule>
  </conditionalFormatting>
  <conditionalFormatting sqref="AL51:AL55">
    <cfRule type="expression" dxfId="7" priority="8" stopIfTrue="1">
      <formula>#REF!="*"</formula>
    </cfRule>
  </conditionalFormatting>
  <conditionalFormatting sqref="AL58:AL59">
    <cfRule type="expression" dxfId="6" priority="7" stopIfTrue="1">
      <formula>#REF!="*"</formula>
    </cfRule>
  </conditionalFormatting>
  <conditionalFormatting sqref="AL62:AL63">
    <cfRule type="expression" dxfId="5" priority="6" stopIfTrue="1">
      <formula>#REF!="*"</formula>
    </cfRule>
  </conditionalFormatting>
  <conditionalFormatting sqref="AL66:AL67">
    <cfRule type="expression" dxfId="4" priority="5" stopIfTrue="1">
      <formula>#REF!="*"</formula>
    </cfRule>
  </conditionalFormatting>
  <conditionalFormatting sqref="AL70:AL72">
    <cfRule type="expression" dxfId="3" priority="4" stopIfTrue="1">
      <formula>#REF!="*"</formula>
    </cfRule>
  </conditionalFormatting>
  <conditionalFormatting sqref="AL75:AL76">
    <cfRule type="expression" dxfId="2" priority="3" stopIfTrue="1">
      <formula>#REF!="*"</formula>
    </cfRule>
  </conditionalFormatting>
  <conditionalFormatting sqref="AL79:AL81">
    <cfRule type="expression" dxfId="1" priority="2" stopIfTrue="1">
      <formula>#REF!="*"</formula>
    </cfRule>
  </conditionalFormatting>
  <conditionalFormatting sqref="AL84:AL85">
    <cfRule type="expression" dxfId="0" priority="1" stopIfTrue="1">
      <formula>#REF!="*"</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1"/>
  <sheetViews>
    <sheetView zoomScaleNormal="100" workbookViewId="0"/>
  </sheetViews>
  <sheetFormatPr defaultColWidth="8.90625" defaultRowHeight="14.5"/>
  <cols>
    <col min="1" max="1" width="54.1796875" style="118" customWidth="1"/>
    <col min="2" max="3" width="8.90625" style="111"/>
    <col min="4" max="4" width="13.453125" style="111" bestFit="1" customWidth="1"/>
    <col min="5" max="5" width="3" style="111" customWidth="1"/>
    <col min="6" max="7" width="8.90625" style="111"/>
    <col min="8" max="8" width="13.453125" style="111" bestFit="1" customWidth="1"/>
    <col min="9" max="9" width="2.6328125" style="111" customWidth="1"/>
    <col min="10" max="11" width="8.90625" style="111"/>
    <col min="12" max="12" width="13.453125" style="111" bestFit="1" customWidth="1"/>
    <col min="13" max="13" width="3.1796875" style="111" customWidth="1"/>
    <col min="14" max="15" width="8.90625" style="111"/>
    <col min="16" max="16" width="13.453125" style="111" bestFit="1" customWidth="1"/>
    <col min="17" max="17" width="3" style="111" customWidth="1"/>
    <col min="18" max="19" width="8.90625" style="111"/>
    <col min="20" max="20" width="13.453125" style="111" bestFit="1" customWidth="1"/>
    <col min="21" max="21" width="2.6328125" style="111" customWidth="1"/>
    <col min="22" max="23" width="8.90625" style="111"/>
    <col min="24" max="24" width="13.453125" style="111" bestFit="1" customWidth="1"/>
    <col min="25" max="25" width="2.1796875" style="111" customWidth="1"/>
    <col min="26" max="27" width="8.90625" style="111"/>
    <col min="28" max="28" width="13.453125" style="111" bestFit="1" customWidth="1"/>
    <col min="29" max="29" width="2.54296875" style="111" customWidth="1"/>
    <col min="30" max="31" width="8.90625" style="111"/>
    <col min="32" max="32" width="13.453125" style="111" bestFit="1" customWidth="1"/>
    <col min="33" max="33" width="2.6328125" style="111" customWidth="1"/>
    <col min="34" max="35" width="8.90625" style="111"/>
    <col min="36" max="36" width="13.453125" style="111" bestFit="1" customWidth="1"/>
    <col min="37" max="37" width="2.81640625" style="111" customWidth="1"/>
    <col min="38" max="39" width="8.90625" style="111"/>
    <col min="40" max="40" width="13.453125" style="111" bestFit="1" customWidth="1"/>
    <col min="41" max="16384" width="8.90625" style="111"/>
  </cols>
  <sheetData>
    <row r="1" spans="1:41" ht="15.5">
      <c r="A1" s="308" t="s">
        <v>330</v>
      </c>
    </row>
    <row r="3" spans="1:41">
      <c r="A3" s="320" t="s">
        <v>397</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1"/>
      <c r="AG3" s="320"/>
      <c r="AH3" s="21"/>
      <c r="AI3" s="21"/>
      <c r="AJ3" s="21"/>
      <c r="AK3" s="5"/>
      <c r="AL3" s="322"/>
      <c r="AM3" s="22"/>
      <c r="AN3" s="22"/>
      <c r="AO3" s="5"/>
    </row>
    <row r="4" spans="1:41">
      <c r="A4" s="309"/>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323"/>
      <c r="AG4" s="61"/>
      <c r="AH4" s="13"/>
      <c r="AI4" s="13"/>
      <c r="AJ4" s="13"/>
      <c r="AK4" s="5"/>
      <c r="AL4" s="324"/>
      <c r="AM4" s="5"/>
      <c r="AN4" s="5"/>
      <c r="AO4" s="5"/>
    </row>
    <row r="5" spans="1:41" ht="15.5">
      <c r="A5" s="403"/>
      <c r="B5" s="795" t="s">
        <v>332</v>
      </c>
      <c r="C5" s="795"/>
      <c r="D5" s="795"/>
      <c r="E5" s="139"/>
      <c r="F5" s="798" t="s">
        <v>333</v>
      </c>
      <c r="G5" s="798"/>
      <c r="H5" s="798"/>
      <c r="I5" s="139"/>
      <c r="J5" s="795" t="s">
        <v>334</v>
      </c>
      <c r="K5" s="795"/>
      <c r="L5" s="795"/>
      <c r="M5" s="139"/>
      <c r="N5" s="798" t="s">
        <v>335</v>
      </c>
      <c r="O5" s="798"/>
      <c r="P5" s="798"/>
      <c r="Q5" s="139"/>
      <c r="R5" s="795" t="s">
        <v>336</v>
      </c>
      <c r="S5" s="795"/>
      <c r="T5" s="795"/>
      <c r="U5" s="139"/>
      <c r="V5" s="798" t="s">
        <v>337</v>
      </c>
      <c r="W5" s="798"/>
      <c r="X5" s="798"/>
      <c r="Y5" s="139"/>
      <c r="Z5" s="795" t="s">
        <v>338</v>
      </c>
      <c r="AA5" s="795"/>
      <c r="AB5" s="795"/>
      <c r="AC5" s="139"/>
      <c r="AD5" s="798" t="s">
        <v>339</v>
      </c>
      <c r="AE5" s="798"/>
      <c r="AF5" s="798"/>
      <c r="AG5" s="139"/>
      <c r="AH5" s="795" t="s">
        <v>13</v>
      </c>
      <c r="AI5" s="795"/>
      <c r="AJ5" s="795"/>
      <c r="AK5" s="5"/>
      <c r="AL5" s="797" t="s">
        <v>52</v>
      </c>
      <c r="AM5" s="797"/>
      <c r="AN5" s="797"/>
      <c r="AO5" s="5"/>
    </row>
    <row r="6" spans="1:41" ht="26.5">
      <c r="A6" s="403"/>
      <c r="B6" s="148" t="s">
        <v>341</v>
      </c>
      <c r="C6" s="142" t="s">
        <v>340</v>
      </c>
      <c r="D6" s="143" t="s">
        <v>206</v>
      </c>
      <c r="E6" s="139"/>
      <c r="F6" s="436" t="s">
        <v>341</v>
      </c>
      <c r="G6" s="437" t="s">
        <v>340</v>
      </c>
      <c r="H6" s="456" t="s">
        <v>206</v>
      </c>
      <c r="I6" s="139"/>
      <c r="J6" s="148" t="s">
        <v>341</v>
      </c>
      <c r="K6" s="142" t="s">
        <v>340</v>
      </c>
      <c r="L6" s="143" t="s">
        <v>206</v>
      </c>
      <c r="M6" s="139"/>
      <c r="N6" s="436" t="s">
        <v>341</v>
      </c>
      <c r="O6" s="437" t="s">
        <v>340</v>
      </c>
      <c r="P6" s="456" t="s">
        <v>206</v>
      </c>
      <c r="Q6" s="139"/>
      <c r="R6" s="148" t="s">
        <v>341</v>
      </c>
      <c r="S6" s="142" t="s">
        <v>340</v>
      </c>
      <c r="T6" s="143" t="s">
        <v>206</v>
      </c>
      <c r="U6" s="139"/>
      <c r="V6" s="436" t="s">
        <v>341</v>
      </c>
      <c r="W6" s="437" t="s">
        <v>340</v>
      </c>
      <c r="X6" s="456" t="s">
        <v>206</v>
      </c>
      <c r="Y6" s="139"/>
      <c r="Z6" s="148" t="s">
        <v>341</v>
      </c>
      <c r="AA6" s="142" t="s">
        <v>340</v>
      </c>
      <c r="AB6" s="143" t="s">
        <v>206</v>
      </c>
      <c r="AC6" s="139"/>
      <c r="AD6" s="436" t="s">
        <v>341</v>
      </c>
      <c r="AE6" s="437" t="s">
        <v>340</v>
      </c>
      <c r="AF6" s="438" t="s">
        <v>206</v>
      </c>
      <c r="AG6" s="139"/>
      <c r="AH6" s="148" t="s">
        <v>341</v>
      </c>
      <c r="AI6" s="142" t="s">
        <v>340</v>
      </c>
      <c r="AJ6" s="143" t="s">
        <v>206</v>
      </c>
      <c r="AK6" s="5"/>
      <c r="AL6" s="287" t="s">
        <v>341</v>
      </c>
      <c r="AM6" s="288" t="s">
        <v>340</v>
      </c>
      <c r="AN6" s="289" t="s">
        <v>206</v>
      </c>
      <c r="AO6" s="5"/>
    </row>
    <row r="7" spans="1:41">
      <c r="A7" s="400"/>
      <c r="B7" s="325"/>
      <c r="C7" s="325"/>
      <c r="D7" s="325"/>
      <c r="E7" s="325"/>
      <c r="F7" s="439"/>
      <c r="G7" s="439"/>
      <c r="H7" s="439"/>
      <c r="I7" s="325"/>
      <c r="J7" s="325"/>
      <c r="K7" s="325"/>
      <c r="L7" s="325"/>
      <c r="M7" s="325"/>
      <c r="N7" s="439"/>
      <c r="O7" s="439"/>
      <c r="P7" s="439"/>
      <c r="Q7" s="325"/>
      <c r="R7" s="325"/>
      <c r="S7" s="325"/>
      <c r="T7" s="325"/>
      <c r="U7" s="325"/>
      <c r="V7" s="439"/>
      <c r="W7" s="439"/>
      <c r="X7" s="439"/>
      <c r="Y7" s="325"/>
      <c r="Z7" s="325"/>
      <c r="AA7" s="325"/>
      <c r="AB7" s="325"/>
      <c r="AC7" s="325"/>
      <c r="AD7" s="439"/>
      <c r="AE7" s="439"/>
      <c r="AF7" s="440"/>
      <c r="AG7" s="325"/>
      <c r="AH7" s="21"/>
      <c r="AI7" s="21"/>
      <c r="AJ7" s="21"/>
      <c r="AK7" s="5"/>
      <c r="AL7" s="409"/>
      <c r="AM7" s="410"/>
      <c r="AN7" s="410"/>
      <c r="AO7" s="5"/>
    </row>
    <row r="8" spans="1:41">
      <c r="A8" s="404" t="s">
        <v>398</v>
      </c>
      <c r="B8" s="326">
        <v>66.605417861420634</v>
      </c>
      <c r="C8" s="327">
        <v>0.71239862612053173</v>
      </c>
      <c r="D8" s="328">
        <v>28117</v>
      </c>
      <c r="E8" s="329"/>
      <c r="F8" s="447">
        <v>66.400000000000006</v>
      </c>
      <c r="G8" s="450">
        <v>0.78080974955217641</v>
      </c>
      <c r="H8" s="457">
        <v>24174</v>
      </c>
      <c r="I8" s="329"/>
      <c r="J8" s="326">
        <v>67.433477236250084</v>
      </c>
      <c r="K8" s="327">
        <v>0.73825648902798946</v>
      </c>
      <c r="L8" s="328">
        <v>25720</v>
      </c>
      <c r="M8" s="329"/>
      <c r="N8" s="447">
        <v>66.587058151368907</v>
      </c>
      <c r="O8" s="450">
        <v>0.90460539652573857</v>
      </c>
      <c r="P8" s="457">
        <v>14452</v>
      </c>
      <c r="Q8" s="329"/>
      <c r="R8" s="326">
        <v>67.409875536913972</v>
      </c>
      <c r="S8" s="327">
        <v>1.8857985611411365</v>
      </c>
      <c r="T8" s="328">
        <v>6097</v>
      </c>
      <c r="U8" s="329" t="s">
        <v>399</v>
      </c>
      <c r="V8" s="447">
        <v>67.076814337737829</v>
      </c>
      <c r="W8" s="450">
        <v>0.93869542625213143</v>
      </c>
      <c r="X8" s="457">
        <v>14102</v>
      </c>
      <c r="Y8" s="329"/>
      <c r="Z8" s="330">
        <v>68.973938886406899</v>
      </c>
      <c r="AA8" s="327">
        <v>1.1984656244493763</v>
      </c>
      <c r="AB8" s="328">
        <v>9188</v>
      </c>
      <c r="AC8" s="61"/>
      <c r="AD8" s="441">
        <v>68.608705961549106</v>
      </c>
      <c r="AE8" s="442">
        <v>1.1922629418585089</v>
      </c>
      <c r="AF8" s="443">
        <v>9838</v>
      </c>
      <c r="AG8" s="329"/>
      <c r="AH8" s="330">
        <v>68.345621297880683</v>
      </c>
      <c r="AI8" s="331">
        <v>1.1512042199794053</v>
      </c>
      <c r="AJ8" s="332">
        <v>10355</v>
      </c>
      <c r="AK8" s="5"/>
      <c r="AL8" s="411">
        <v>68</v>
      </c>
      <c r="AM8" s="412">
        <v>1.3093945727232281</v>
      </c>
      <c r="AN8" s="413">
        <v>9817</v>
      </c>
      <c r="AO8" s="5"/>
    </row>
    <row r="9" spans="1:41">
      <c r="A9" s="333" t="s">
        <v>400</v>
      </c>
      <c r="B9" s="334">
        <v>47.860415110740938</v>
      </c>
      <c r="C9" s="335">
        <v>0.75457480987217807</v>
      </c>
      <c r="D9" s="336">
        <v>28117</v>
      </c>
      <c r="E9" s="337"/>
      <c r="F9" s="444">
        <v>46.9</v>
      </c>
      <c r="G9" s="458">
        <v>0.8249454490330379</v>
      </c>
      <c r="H9" s="459">
        <v>24174</v>
      </c>
      <c r="I9" s="337"/>
      <c r="J9" s="334">
        <v>47.136798898709287</v>
      </c>
      <c r="K9" s="335">
        <v>0.78639469032992793</v>
      </c>
      <c r="L9" s="336">
        <v>25720</v>
      </c>
      <c r="M9" s="337"/>
      <c r="N9" s="445">
        <v>45.011997525140089</v>
      </c>
      <c r="O9" s="458">
        <v>0.95412443400966751</v>
      </c>
      <c r="P9" s="459">
        <v>14452</v>
      </c>
      <c r="Q9" s="337"/>
      <c r="R9" s="338">
        <v>44.859632107247549</v>
      </c>
      <c r="S9" s="335">
        <v>2.0010282104943116</v>
      </c>
      <c r="T9" s="336">
        <v>6097</v>
      </c>
      <c r="U9" s="337"/>
      <c r="V9" s="445">
        <v>46.585035837956802</v>
      </c>
      <c r="W9" s="458">
        <v>0.9964195721903053</v>
      </c>
      <c r="X9" s="459">
        <v>14102</v>
      </c>
      <c r="Y9" s="337"/>
      <c r="Z9" s="334">
        <v>48.147800927399537</v>
      </c>
      <c r="AA9" s="335">
        <v>1.2944687303022633</v>
      </c>
      <c r="AB9" s="336">
        <v>9188</v>
      </c>
      <c r="AC9" s="61"/>
      <c r="AD9" s="444">
        <v>48.813614105228751</v>
      </c>
      <c r="AE9" s="442">
        <v>1.2841789206193752</v>
      </c>
      <c r="AF9" s="443">
        <v>9838</v>
      </c>
      <c r="AG9" s="337"/>
      <c r="AH9" s="334">
        <v>46.850266470939637</v>
      </c>
      <c r="AI9" s="335">
        <v>1.2350561612128672</v>
      </c>
      <c r="AJ9" s="336">
        <v>10355</v>
      </c>
      <c r="AK9" s="5"/>
      <c r="AL9" s="414">
        <v>46.4</v>
      </c>
      <c r="AM9" s="415">
        <v>1.399853140988629</v>
      </c>
      <c r="AN9" s="416">
        <v>9817</v>
      </c>
      <c r="AO9" s="5"/>
    </row>
    <row r="10" spans="1:41">
      <c r="A10" s="333" t="s">
        <v>401</v>
      </c>
      <c r="B10" s="334">
        <v>76.285820508198555</v>
      </c>
      <c r="C10" s="335">
        <v>0.6424750251268847</v>
      </c>
      <c r="D10" s="336">
        <v>28117</v>
      </c>
      <c r="E10" s="337"/>
      <c r="F10" s="444">
        <v>75.949212220530171</v>
      </c>
      <c r="G10" s="458">
        <v>0.70650922841359431</v>
      </c>
      <c r="H10" s="459">
        <v>24174</v>
      </c>
      <c r="I10" s="337"/>
      <c r="J10" s="334">
        <v>76.777527576127369</v>
      </c>
      <c r="K10" s="335">
        <v>0.66520436416351458</v>
      </c>
      <c r="L10" s="336">
        <v>25720</v>
      </c>
      <c r="M10" s="337"/>
      <c r="N10" s="444">
        <v>75.714440471881417</v>
      </c>
      <c r="O10" s="458">
        <v>0.82237579340952038</v>
      </c>
      <c r="P10" s="459">
        <v>14452</v>
      </c>
      <c r="Q10" s="337"/>
      <c r="R10" s="334">
        <v>75.709144815860242</v>
      </c>
      <c r="S10" s="335">
        <v>1.7253853277383655</v>
      </c>
      <c r="T10" s="336">
        <v>6097</v>
      </c>
      <c r="U10" s="337"/>
      <c r="V10" s="444">
        <v>76.240804037107324</v>
      </c>
      <c r="W10" s="458">
        <v>0.85015314467815983</v>
      </c>
      <c r="X10" s="459">
        <v>14102</v>
      </c>
      <c r="Y10" s="337"/>
      <c r="Z10" s="338">
        <v>78.154000740399056</v>
      </c>
      <c r="AA10" s="335">
        <v>1.0704867855145608</v>
      </c>
      <c r="AB10" s="336">
        <v>9188</v>
      </c>
      <c r="AC10" s="61"/>
      <c r="AD10" s="445">
        <v>78.439022342454692</v>
      </c>
      <c r="AE10" s="442">
        <v>1.0565209972006642</v>
      </c>
      <c r="AF10" s="443">
        <v>9838</v>
      </c>
      <c r="AG10" s="337"/>
      <c r="AH10" s="338">
        <v>77.522959717706883</v>
      </c>
      <c r="AI10" s="335">
        <v>1.0331535269565677</v>
      </c>
      <c r="AJ10" s="336">
        <v>10355</v>
      </c>
      <c r="AK10" s="5"/>
      <c r="AL10" s="414">
        <v>76.8</v>
      </c>
      <c r="AM10" s="415">
        <v>1.1848563310106641</v>
      </c>
      <c r="AN10" s="416">
        <v>9817</v>
      </c>
      <c r="AO10" s="5"/>
    </row>
    <row r="11" spans="1:41">
      <c r="A11" s="333" t="s">
        <v>402</v>
      </c>
      <c r="B11" s="334">
        <v>62.463695495822712</v>
      </c>
      <c r="C11" s="339">
        <v>0.7314251372251519</v>
      </c>
      <c r="D11" s="340">
        <v>28117</v>
      </c>
      <c r="E11" s="337"/>
      <c r="F11" s="445">
        <v>61.345739927054716</v>
      </c>
      <c r="G11" s="460">
        <v>0.8049750798657449</v>
      </c>
      <c r="H11" s="461">
        <v>24174</v>
      </c>
      <c r="I11" s="337"/>
      <c r="J11" s="334">
        <v>62.206505934489364</v>
      </c>
      <c r="K11" s="339">
        <v>0.7638537712554978</v>
      </c>
      <c r="L11" s="340">
        <v>25720</v>
      </c>
      <c r="M11" s="337"/>
      <c r="N11" s="445">
        <v>59.826628845676581</v>
      </c>
      <c r="O11" s="460">
        <v>0.94020662534471811</v>
      </c>
      <c r="P11" s="461">
        <v>14452</v>
      </c>
      <c r="Q11" s="337"/>
      <c r="R11" s="334">
        <v>60.704760215448395</v>
      </c>
      <c r="S11" s="339">
        <v>1.9650421639625044</v>
      </c>
      <c r="T11" s="340">
        <v>6097</v>
      </c>
      <c r="U11" s="337"/>
      <c r="V11" s="445">
        <v>61.222062546798085</v>
      </c>
      <c r="W11" s="460">
        <v>0.97327124666752951</v>
      </c>
      <c r="X11" s="461">
        <v>14102</v>
      </c>
      <c r="Y11" s="337"/>
      <c r="Z11" s="334">
        <v>63.289676008130549</v>
      </c>
      <c r="AA11" s="339">
        <v>1.2487637720121363</v>
      </c>
      <c r="AB11" s="340">
        <v>9188</v>
      </c>
      <c r="AC11" s="61"/>
      <c r="AD11" s="445">
        <v>64.111327878157113</v>
      </c>
      <c r="AE11" s="442">
        <v>1.2323211515249177</v>
      </c>
      <c r="AF11" s="443">
        <v>9838</v>
      </c>
      <c r="AG11" s="337"/>
      <c r="AH11" s="334">
        <v>62.833875532614258</v>
      </c>
      <c r="AI11" s="339">
        <v>1.1960537314439357</v>
      </c>
      <c r="AJ11" s="340">
        <v>10355</v>
      </c>
      <c r="AK11" s="5"/>
      <c r="AL11" s="414">
        <v>61.6</v>
      </c>
      <c r="AM11" s="417">
        <v>1.3652024507911378</v>
      </c>
      <c r="AN11" s="418">
        <v>9817</v>
      </c>
      <c r="AO11" s="5"/>
    </row>
    <row r="12" spans="1:41" ht="15.5">
      <c r="A12" s="400"/>
      <c r="B12" s="21"/>
      <c r="C12" s="341"/>
      <c r="D12" s="342"/>
      <c r="E12" s="325"/>
      <c r="F12" s="446"/>
      <c r="G12" s="462"/>
      <c r="H12" s="463"/>
      <c r="I12" s="325"/>
      <c r="J12" s="21"/>
      <c r="K12" s="341"/>
      <c r="L12" s="342"/>
      <c r="M12" s="325"/>
      <c r="N12" s="446"/>
      <c r="O12" s="462"/>
      <c r="P12" s="463"/>
      <c r="Q12" s="325"/>
      <c r="R12" s="21"/>
      <c r="S12" s="341"/>
      <c r="T12" s="342"/>
      <c r="U12" s="325"/>
      <c r="V12" s="446"/>
      <c r="W12" s="462"/>
      <c r="X12" s="463"/>
      <c r="Y12" s="325"/>
      <c r="Z12" s="21"/>
      <c r="AA12" s="341"/>
      <c r="AB12" s="342"/>
      <c r="AC12" s="61"/>
      <c r="AD12" s="446"/>
      <c r="AE12" s="442"/>
      <c r="AF12" s="443"/>
      <c r="AG12" s="325"/>
      <c r="AH12" s="21"/>
      <c r="AI12" s="343"/>
      <c r="AJ12" s="344"/>
      <c r="AK12" s="5"/>
      <c r="AL12" s="409"/>
      <c r="AM12" s="419"/>
      <c r="AN12" s="420"/>
      <c r="AO12" s="5"/>
    </row>
    <row r="13" spans="1:41">
      <c r="A13" s="345" t="s">
        <v>403</v>
      </c>
      <c r="B13" s="326">
        <v>28.404842172158112</v>
      </c>
      <c r="C13" s="327">
        <v>0.68119006222353562</v>
      </c>
      <c r="D13" s="328">
        <v>28117</v>
      </c>
      <c r="E13" s="346"/>
      <c r="F13" s="447">
        <v>29.1</v>
      </c>
      <c r="G13" s="450">
        <v>0.75086378997171188</v>
      </c>
      <c r="H13" s="457">
        <v>24174</v>
      </c>
      <c r="I13" s="346"/>
      <c r="J13" s="330">
        <v>29.640728677418078</v>
      </c>
      <c r="K13" s="327">
        <v>0.71943059844467605</v>
      </c>
      <c r="L13" s="328">
        <v>25720</v>
      </c>
      <c r="M13" s="346"/>
      <c r="N13" s="441">
        <v>30.702442946741392</v>
      </c>
      <c r="O13" s="450">
        <v>0.8846109923276515</v>
      </c>
      <c r="P13" s="457">
        <v>14452</v>
      </c>
      <c r="Q13" s="346"/>
      <c r="R13" s="330">
        <v>30.849512708612654</v>
      </c>
      <c r="S13" s="327">
        <v>1.8582849281208009</v>
      </c>
      <c r="T13" s="328">
        <v>6097</v>
      </c>
      <c r="U13" s="346"/>
      <c r="V13" s="441">
        <v>29.655768199150561</v>
      </c>
      <c r="W13" s="450">
        <v>0.91233932902552972</v>
      </c>
      <c r="X13" s="457">
        <v>14102</v>
      </c>
      <c r="Y13" s="346"/>
      <c r="Z13" s="330">
        <v>30.006199812999295</v>
      </c>
      <c r="AA13" s="327">
        <v>1.1872851369131787</v>
      </c>
      <c r="AB13" s="328">
        <v>9188</v>
      </c>
      <c r="AC13" s="61"/>
      <c r="AD13" s="447">
        <v>29.62540823722594</v>
      </c>
      <c r="AE13" s="442">
        <v>1.1730538194695441</v>
      </c>
      <c r="AF13" s="443">
        <v>9838</v>
      </c>
      <c r="AG13" s="346"/>
      <c r="AH13" s="330">
        <v>30.672693246767231</v>
      </c>
      <c r="AI13" s="331">
        <v>1.1413221563064013</v>
      </c>
      <c r="AJ13" s="332">
        <v>10355</v>
      </c>
      <c r="AK13" s="5"/>
      <c r="AL13" s="421">
        <v>30.4</v>
      </c>
      <c r="AM13" s="412">
        <v>1.2911672523724604</v>
      </c>
      <c r="AN13" s="413">
        <v>9817</v>
      </c>
      <c r="AO13" s="5"/>
    </row>
    <row r="14" spans="1:41">
      <c r="A14" s="347" t="s">
        <v>404</v>
      </c>
      <c r="B14" s="334">
        <v>9.6598394214788073</v>
      </c>
      <c r="C14" s="335">
        <v>0.44622682091502419</v>
      </c>
      <c r="D14" s="336">
        <v>28117</v>
      </c>
      <c r="E14" s="348"/>
      <c r="F14" s="444">
        <v>9.5</v>
      </c>
      <c r="G14" s="458">
        <v>0.48470515806869052</v>
      </c>
      <c r="H14" s="459">
        <v>24174</v>
      </c>
      <c r="I14" s="348"/>
      <c r="J14" s="334">
        <v>9.3440503398771888</v>
      </c>
      <c r="K14" s="335">
        <v>0.45851076981956762</v>
      </c>
      <c r="L14" s="336">
        <v>25720</v>
      </c>
      <c r="M14" s="348"/>
      <c r="N14" s="444">
        <v>9.1273823205125488</v>
      </c>
      <c r="O14" s="458">
        <v>0.55232734263676697</v>
      </c>
      <c r="P14" s="459">
        <v>14452</v>
      </c>
      <c r="Q14" s="348"/>
      <c r="R14" s="338">
        <v>8.2992692789462286</v>
      </c>
      <c r="S14" s="335">
        <v>1.1099332305875649</v>
      </c>
      <c r="T14" s="336">
        <v>6097</v>
      </c>
      <c r="U14" s="348"/>
      <c r="V14" s="444">
        <v>9.1639896993695036</v>
      </c>
      <c r="W14" s="458">
        <v>0.57631362026387389</v>
      </c>
      <c r="X14" s="459">
        <v>14102</v>
      </c>
      <c r="Y14" s="348"/>
      <c r="Z14" s="334">
        <v>9.1800618539922283</v>
      </c>
      <c r="AA14" s="335">
        <v>0.7480543462182645</v>
      </c>
      <c r="AB14" s="336">
        <v>9188</v>
      </c>
      <c r="AC14" s="61"/>
      <c r="AD14" s="444">
        <v>9.8303163809055327</v>
      </c>
      <c r="AE14" s="442">
        <v>0.76487742390411473</v>
      </c>
      <c r="AF14" s="443">
        <v>9838</v>
      </c>
      <c r="AG14" s="348"/>
      <c r="AH14" s="334">
        <v>9.1773384198262153</v>
      </c>
      <c r="AI14" s="335">
        <v>0.714554920180416</v>
      </c>
      <c r="AJ14" s="336">
        <v>10355</v>
      </c>
      <c r="AK14" s="5"/>
      <c r="AL14" s="421">
        <v>8.8000000000000007</v>
      </c>
      <c r="AM14" s="415">
        <v>0.79520636249426779</v>
      </c>
      <c r="AN14" s="416">
        <v>9817</v>
      </c>
      <c r="AO14" s="5"/>
    </row>
    <row r="15" spans="1:41">
      <c r="A15" s="345" t="s">
        <v>405</v>
      </c>
      <c r="B15" s="334">
        <v>38.20057568926218</v>
      </c>
      <c r="C15" s="335">
        <v>0.73393475932715546</v>
      </c>
      <c r="D15" s="336">
        <v>28117</v>
      </c>
      <c r="E15" s="346"/>
      <c r="F15" s="444">
        <v>37.299999999999997</v>
      </c>
      <c r="G15" s="458">
        <v>0.79942869959976193</v>
      </c>
      <c r="H15" s="459">
        <v>24174</v>
      </c>
      <c r="I15" s="346"/>
      <c r="J15" s="334">
        <v>37.792748558832123</v>
      </c>
      <c r="K15" s="335">
        <v>0.7638508145070233</v>
      </c>
      <c r="L15" s="336">
        <v>25720</v>
      </c>
      <c r="M15" s="346"/>
      <c r="N15" s="445">
        <v>35.884615204627529</v>
      </c>
      <c r="O15" s="458">
        <v>0.91990329862395015</v>
      </c>
      <c r="P15" s="459">
        <v>14452</v>
      </c>
      <c r="Q15" s="346"/>
      <c r="R15" s="334">
        <v>36.560362828301351</v>
      </c>
      <c r="S15" s="335">
        <v>1.9376535200286433</v>
      </c>
      <c r="T15" s="336">
        <v>6097</v>
      </c>
      <c r="U15" s="346"/>
      <c r="V15" s="444">
        <v>37.421046138587286</v>
      </c>
      <c r="W15" s="458">
        <v>0.96662867322046964</v>
      </c>
      <c r="X15" s="459">
        <v>14102</v>
      </c>
      <c r="Y15" s="346"/>
      <c r="Z15" s="334">
        <v>38.967739073407415</v>
      </c>
      <c r="AA15" s="335">
        <v>1.2634326024217089</v>
      </c>
      <c r="AB15" s="336">
        <v>9188</v>
      </c>
      <c r="AC15" s="61"/>
      <c r="AD15" s="444">
        <v>38.983297724323215</v>
      </c>
      <c r="AE15" s="442">
        <v>1.2529723149858008</v>
      </c>
      <c r="AF15" s="443">
        <v>9838</v>
      </c>
      <c r="AG15" s="346"/>
      <c r="AH15" s="334">
        <v>37.672928051113431</v>
      </c>
      <c r="AI15" s="335">
        <v>1.1993147599270415</v>
      </c>
      <c r="AJ15" s="336">
        <v>10355</v>
      </c>
      <c r="AK15" s="5"/>
      <c r="AL15" s="421">
        <v>37.6</v>
      </c>
      <c r="AM15" s="415">
        <v>1.3596505674777291</v>
      </c>
      <c r="AN15" s="416">
        <v>9817</v>
      </c>
      <c r="AO15" s="5"/>
    </row>
    <row r="16" spans="1:41">
      <c r="A16" s="349" t="s">
        <v>406</v>
      </c>
      <c r="B16" s="334">
        <v>23.734742717100893</v>
      </c>
      <c r="C16" s="327">
        <v>0.64266688420380191</v>
      </c>
      <c r="D16" s="336">
        <v>28117</v>
      </c>
      <c r="E16" s="350"/>
      <c r="F16" s="444">
        <v>24.1</v>
      </c>
      <c r="G16" s="450">
        <v>0.70700251442647222</v>
      </c>
      <c r="H16" s="459">
        <v>24174</v>
      </c>
      <c r="I16" s="350"/>
      <c r="J16" s="334">
        <v>23.222472423872603</v>
      </c>
      <c r="K16" s="327">
        <v>0.66520436416351636</v>
      </c>
      <c r="L16" s="336">
        <v>25720</v>
      </c>
      <c r="M16" s="350"/>
      <c r="N16" s="444">
        <v>24.285559528118537</v>
      </c>
      <c r="O16" s="450">
        <v>0.82237579340952571</v>
      </c>
      <c r="P16" s="459">
        <v>14452</v>
      </c>
      <c r="Q16" s="350"/>
      <c r="R16" s="334">
        <v>24.290855184139769</v>
      </c>
      <c r="S16" s="327">
        <v>1.7253853277383655</v>
      </c>
      <c r="T16" s="336">
        <v>6097</v>
      </c>
      <c r="U16" s="350"/>
      <c r="V16" s="444">
        <v>23.759195962892647</v>
      </c>
      <c r="W16" s="450">
        <v>0.85015314467815095</v>
      </c>
      <c r="X16" s="459">
        <v>14102</v>
      </c>
      <c r="Y16" s="350"/>
      <c r="Z16" s="338">
        <v>21.845999259601061</v>
      </c>
      <c r="AA16" s="327">
        <v>1.0704867855145537</v>
      </c>
      <c r="AB16" s="336">
        <v>9188</v>
      </c>
      <c r="AC16" s="61"/>
      <c r="AD16" s="445">
        <v>21.560977657545308</v>
      </c>
      <c r="AE16" s="442">
        <v>1.0565209972006606</v>
      </c>
      <c r="AF16" s="443">
        <v>9838</v>
      </c>
      <c r="AG16" s="350"/>
      <c r="AH16" s="338">
        <v>22.477040282293114</v>
      </c>
      <c r="AI16" s="331">
        <v>1.0331535269565641</v>
      </c>
      <c r="AJ16" s="336">
        <v>10355</v>
      </c>
      <c r="AK16" s="5"/>
      <c r="AL16" s="421">
        <v>23.2</v>
      </c>
      <c r="AM16" s="412">
        <v>1.1848563310106606</v>
      </c>
      <c r="AN16" s="418">
        <v>9817</v>
      </c>
      <c r="AO16" s="5"/>
    </row>
    <row r="17" spans="1:41">
      <c r="A17" s="337"/>
      <c r="B17" s="334"/>
      <c r="C17" s="352"/>
      <c r="D17" s="353"/>
      <c r="E17" s="351"/>
      <c r="F17" s="444"/>
      <c r="G17" s="464"/>
      <c r="H17" s="465"/>
      <c r="I17" s="351"/>
      <c r="J17" s="334"/>
      <c r="K17" s="352"/>
      <c r="L17" s="353"/>
      <c r="M17" s="351"/>
      <c r="N17" s="444"/>
      <c r="O17" s="464"/>
      <c r="P17" s="465"/>
      <c r="Q17" s="351"/>
      <c r="R17" s="334"/>
      <c r="S17" s="352"/>
      <c r="T17" s="353"/>
      <c r="U17" s="351"/>
      <c r="V17" s="444"/>
      <c r="W17" s="464"/>
      <c r="X17" s="465"/>
      <c r="Y17" s="351"/>
      <c r="Z17" s="334"/>
      <c r="AA17" s="352"/>
      <c r="AB17" s="353"/>
      <c r="AC17" s="61"/>
      <c r="AD17" s="444"/>
      <c r="AE17" s="442"/>
      <c r="AF17" s="443"/>
      <c r="AG17" s="351"/>
      <c r="AH17" s="334"/>
      <c r="AI17" s="354"/>
      <c r="AJ17" s="355"/>
      <c r="AK17" s="5"/>
      <c r="AL17" s="414"/>
      <c r="AM17" s="422"/>
      <c r="AN17" s="423"/>
      <c r="AO17" s="5"/>
    </row>
    <row r="18" spans="1:41">
      <c r="A18" s="405" t="s">
        <v>407</v>
      </c>
      <c r="B18" s="334"/>
      <c r="C18" s="357"/>
      <c r="D18" s="353"/>
      <c r="E18" s="356"/>
      <c r="F18" s="444"/>
      <c r="G18" s="466"/>
      <c r="H18" s="465"/>
      <c r="I18" s="356"/>
      <c r="J18" s="334"/>
      <c r="K18" s="357"/>
      <c r="L18" s="353"/>
      <c r="M18" s="356"/>
      <c r="N18" s="444"/>
      <c r="O18" s="466"/>
      <c r="P18" s="465"/>
      <c r="Q18" s="356"/>
      <c r="R18" s="334"/>
      <c r="S18" s="357"/>
      <c r="T18" s="353"/>
      <c r="U18" s="356"/>
      <c r="V18" s="444"/>
      <c r="W18" s="466"/>
      <c r="X18" s="465"/>
      <c r="Y18" s="356"/>
      <c r="Z18" s="334"/>
      <c r="AA18" s="357"/>
      <c r="AB18" s="353"/>
      <c r="AC18" s="61"/>
      <c r="AD18" s="444"/>
      <c r="AE18" s="442"/>
      <c r="AF18" s="443"/>
      <c r="AG18" s="356"/>
      <c r="AH18" s="334"/>
      <c r="AI18" s="358"/>
      <c r="AJ18" s="355"/>
      <c r="AK18" s="5"/>
      <c r="AL18" s="414"/>
      <c r="AM18" s="424"/>
      <c r="AN18" s="423"/>
      <c r="AO18" s="5"/>
    </row>
    <row r="19" spans="1:41">
      <c r="A19" s="345" t="s">
        <v>408</v>
      </c>
      <c r="B19" s="359">
        <v>0.5366970893744144</v>
      </c>
      <c r="C19" s="327">
        <v>0.11036372395876259</v>
      </c>
      <c r="D19" s="336">
        <v>28117</v>
      </c>
      <c r="E19" s="346"/>
      <c r="F19" s="452">
        <v>0.49464768225663985</v>
      </c>
      <c r="G19" s="450">
        <v>0.11597456686677368</v>
      </c>
      <c r="H19" s="459">
        <v>24174</v>
      </c>
      <c r="I19" s="346"/>
      <c r="J19" s="359">
        <v>0.49514237372811148</v>
      </c>
      <c r="K19" s="327">
        <v>0.11057857501671084</v>
      </c>
      <c r="L19" s="336">
        <v>25720</v>
      </c>
      <c r="M19" s="346"/>
      <c r="N19" s="448">
        <v>0.40388471170140944</v>
      </c>
      <c r="O19" s="450">
        <v>0.12163450987624197</v>
      </c>
      <c r="P19" s="459">
        <v>14452</v>
      </c>
      <c r="Q19" s="346"/>
      <c r="R19" s="359">
        <v>0.32548112885642733</v>
      </c>
      <c r="S19" s="327">
        <v>0.22916353275625412</v>
      </c>
      <c r="T19" s="336">
        <v>6097</v>
      </c>
      <c r="U19" s="346"/>
      <c r="V19" s="448">
        <v>0.44686032316741969</v>
      </c>
      <c r="W19" s="450">
        <v>0.133229666323084</v>
      </c>
      <c r="X19" s="459">
        <v>14102</v>
      </c>
      <c r="Y19" s="346"/>
      <c r="Z19" s="359">
        <v>0.56130564794623938</v>
      </c>
      <c r="AA19" s="327">
        <v>0.19355177510601215</v>
      </c>
      <c r="AB19" s="336">
        <v>9188</v>
      </c>
      <c r="AC19" s="61"/>
      <c r="AD19" s="448">
        <v>0.67141659074653559</v>
      </c>
      <c r="AE19" s="442">
        <v>0.2098026536300226</v>
      </c>
      <c r="AF19" s="443">
        <v>9838</v>
      </c>
      <c r="AG19" s="346"/>
      <c r="AH19" s="359">
        <v>0.49592672862923221</v>
      </c>
      <c r="AI19" s="331">
        <v>0.17386385934197371</v>
      </c>
      <c r="AJ19" s="336">
        <v>10355</v>
      </c>
      <c r="AK19" s="5"/>
      <c r="AL19" s="425">
        <v>0.3</v>
      </c>
      <c r="AM19" s="412">
        <v>0.15243388120724324</v>
      </c>
      <c r="AN19" s="413">
        <v>9817</v>
      </c>
      <c r="AO19" s="5"/>
    </row>
    <row r="20" spans="1:41">
      <c r="A20" s="347" t="s">
        <v>409</v>
      </c>
      <c r="B20" s="326">
        <v>2.1688141460167398</v>
      </c>
      <c r="C20" s="327">
        <v>0.22002909646497537</v>
      </c>
      <c r="D20" s="336">
        <v>28117</v>
      </c>
      <c r="E20" s="346"/>
      <c r="F20" s="441">
        <v>4.8031592755221029</v>
      </c>
      <c r="G20" s="450">
        <v>0.35348119227511976</v>
      </c>
      <c r="H20" s="459">
        <v>24174</v>
      </c>
      <c r="I20" s="346"/>
      <c r="J20" s="330">
        <v>4.8785843523424299</v>
      </c>
      <c r="K20" s="327">
        <v>0.33936719772203094</v>
      </c>
      <c r="L20" s="336">
        <v>25720</v>
      </c>
      <c r="M20" s="346"/>
      <c r="N20" s="441">
        <v>4.4757389735741668</v>
      </c>
      <c r="O20" s="450">
        <v>0.39654832646091442</v>
      </c>
      <c r="P20" s="459">
        <v>14452</v>
      </c>
      <c r="Q20" s="346"/>
      <c r="R20" s="330">
        <v>4.2876529648242849</v>
      </c>
      <c r="S20" s="327">
        <v>0.81505013636264301</v>
      </c>
      <c r="T20" s="336">
        <v>6097</v>
      </c>
      <c r="U20" s="346"/>
      <c r="V20" s="441">
        <v>5.4259454273177878</v>
      </c>
      <c r="W20" s="450">
        <v>0.45249238713445505</v>
      </c>
      <c r="X20" s="459">
        <v>14102</v>
      </c>
      <c r="Y20" s="346"/>
      <c r="Z20" s="330">
        <v>8.0007177944608543</v>
      </c>
      <c r="AA20" s="327">
        <v>0.70287232132440103</v>
      </c>
      <c r="AB20" s="336">
        <v>9188</v>
      </c>
      <c r="AC20" s="61"/>
      <c r="AD20" s="441">
        <v>8.3150992438882341</v>
      </c>
      <c r="AE20" s="442">
        <v>0.70934979892181005</v>
      </c>
      <c r="AF20" s="443">
        <v>9838</v>
      </c>
      <c r="AG20" s="346"/>
      <c r="AH20" s="330">
        <v>6.2853998127802262</v>
      </c>
      <c r="AI20" s="331">
        <v>0.60068973515078605</v>
      </c>
      <c r="AJ20" s="336">
        <v>10355</v>
      </c>
      <c r="AK20" s="5"/>
      <c r="AL20" s="425">
        <v>5.8</v>
      </c>
      <c r="AM20" s="412">
        <v>0.65149749359180165</v>
      </c>
      <c r="AN20" s="413">
        <v>9817</v>
      </c>
      <c r="AO20" s="5"/>
    </row>
    <row r="21" spans="1:41">
      <c r="A21" s="345" t="s">
        <v>410</v>
      </c>
      <c r="B21" s="326">
        <v>8.4477854918188928</v>
      </c>
      <c r="C21" s="327">
        <v>0.42008401244327409</v>
      </c>
      <c r="D21" s="336">
        <v>28117</v>
      </c>
      <c r="E21" s="350"/>
      <c r="F21" s="447">
        <v>9.1966449296894393</v>
      </c>
      <c r="G21" s="450">
        <v>0.47770216161215551</v>
      </c>
      <c r="H21" s="459">
        <v>24174</v>
      </c>
      <c r="I21" s="350"/>
      <c r="J21" s="330">
        <v>9.6998160598954382</v>
      </c>
      <c r="K21" s="327">
        <v>0.4662403621116944</v>
      </c>
      <c r="L21" s="336">
        <v>25720</v>
      </c>
      <c r="M21" s="350"/>
      <c r="N21" s="447">
        <v>7.9324649717600195</v>
      </c>
      <c r="O21" s="450">
        <v>0.51827975190060194</v>
      </c>
      <c r="P21" s="459">
        <v>14452</v>
      </c>
      <c r="Q21" s="350"/>
      <c r="R21" s="326">
        <v>8.924121911604086</v>
      </c>
      <c r="S21" s="327">
        <v>1.1470304803258284</v>
      </c>
      <c r="T21" s="336">
        <v>6097</v>
      </c>
      <c r="U21" s="350"/>
      <c r="V21" s="447">
        <v>7.8362477046256167</v>
      </c>
      <c r="W21" s="450">
        <v>0.53681137975315218</v>
      </c>
      <c r="X21" s="459">
        <v>14102</v>
      </c>
      <c r="Y21" s="350"/>
      <c r="Z21" s="326">
        <v>8.371860590301603</v>
      </c>
      <c r="AA21" s="327">
        <v>0.71753844283852253</v>
      </c>
      <c r="AB21" s="336">
        <v>9188</v>
      </c>
      <c r="AC21" s="61"/>
      <c r="AD21" s="441">
        <v>7.1007315186221307</v>
      </c>
      <c r="AE21" s="442">
        <v>0.65983525319724823</v>
      </c>
      <c r="AF21" s="443">
        <v>9838</v>
      </c>
      <c r="AG21" s="350"/>
      <c r="AH21" s="326">
        <v>8.337440623650247</v>
      </c>
      <c r="AI21" s="331">
        <v>0.68421484849229808</v>
      </c>
      <c r="AJ21" s="336">
        <v>10355</v>
      </c>
      <c r="AK21" s="5"/>
      <c r="AL21" s="421">
        <v>8</v>
      </c>
      <c r="AM21" s="412">
        <v>0.75615740276230481</v>
      </c>
      <c r="AN21" s="413">
        <v>9817</v>
      </c>
      <c r="AO21" s="5"/>
    </row>
    <row r="22" spans="1:41">
      <c r="A22" s="349" t="s">
        <v>411</v>
      </c>
      <c r="B22" s="326">
        <v>4.1993739692934406</v>
      </c>
      <c r="C22" s="327">
        <v>0.3029749603302454</v>
      </c>
      <c r="D22" s="336">
        <v>28117</v>
      </c>
      <c r="E22" s="346"/>
      <c r="F22" s="447">
        <v>3.8430082864208996</v>
      </c>
      <c r="G22" s="450">
        <v>0.3177734752248107</v>
      </c>
      <c r="H22" s="459">
        <v>24174</v>
      </c>
      <c r="I22" s="346"/>
      <c r="J22" s="326">
        <v>4.0450385671099971</v>
      </c>
      <c r="K22" s="327">
        <v>0.3103693677476862</v>
      </c>
      <c r="L22" s="336">
        <v>25720</v>
      </c>
      <c r="M22" s="346"/>
      <c r="N22" s="441">
        <v>3.1495343725468374</v>
      </c>
      <c r="O22" s="450">
        <v>0.33495073532167297</v>
      </c>
      <c r="P22" s="459">
        <v>14452</v>
      </c>
      <c r="Q22" s="346"/>
      <c r="R22" s="326">
        <v>4.324682342273567</v>
      </c>
      <c r="S22" s="327">
        <v>0.81840371255115385</v>
      </c>
      <c r="T22" s="336">
        <v>6097</v>
      </c>
      <c r="U22" s="346"/>
      <c r="V22" s="447">
        <v>4.2910311507642396</v>
      </c>
      <c r="W22" s="450">
        <v>0.40480392446941016</v>
      </c>
      <c r="X22" s="459">
        <v>14102</v>
      </c>
      <c r="Y22" s="346"/>
      <c r="Z22" s="326">
        <v>3.8239588694996129</v>
      </c>
      <c r="AA22" s="327">
        <v>0.49683227472957459</v>
      </c>
      <c r="AB22" s="336">
        <v>9188</v>
      </c>
      <c r="AC22" s="61"/>
      <c r="AD22" s="447">
        <v>4.5436049575331889</v>
      </c>
      <c r="AE22" s="442">
        <v>0.535033060653753</v>
      </c>
      <c r="AF22" s="443">
        <v>9838</v>
      </c>
      <c r="AG22" s="346"/>
      <c r="AH22" s="326">
        <v>3.853026398797081</v>
      </c>
      <c r="AI22" s="331">
        <v>0.47637496480055419</v>
      </c>
      <c r="AJ22" s="336">
        <v>10355</v>
      </c>
      <c r="AK22" s="5"/>
      <c r="AL22" s="421">
        <v>4.0999999999999996</v>
      </c>
      <c r="AM22" s="412">
        <v>0.5526809978463485</v>
      </c>
      <c r="AN22" s="413">
        <v>9817</v>
      </c>
      <c r="AO22" s="5"/>
    </row>
    <row r="23" spans="1:41">
      <c r="A23" s="345" t="s">
        <v>412</v>
      </c>
      <c r="B23" s="326">
        <v>3.3790465818174753</v>
      </c>
      <c r="C23" s="327">
        <v>0.27293739143691376</v>
      </c>
      <c r="D23" s="336">
        <v>28117</v>
      </c>
      <c r="E23" s="360"/>
      <c r="F23" s="447">
        <v>3.2186524574018436</v>
      </c>
      <c r="G23" s="450">
        <v>0.29175910901613644</v>
      </c>
      <c r="H23" s="459">
        <v>24174</v>
      </c>
      <c r="I23" s="360"/>
      <c r="J23" s="326">
        <v>3.4093491077465572</v>
      </c>
      <c r="K23" s="327">
        <v>0.28588217916554348</v>
      </c>
      <c r="L23" s="336">
        <v>25720</v>
      </c>
      <c r="M23" s="360"/>
      <c r="N23" s="447">
        <v>3.2689508069262274</v>
      </c>
      <c r="O23" s="450">
        <v>0.34103114610574337</v>
      </c>
      <c r="P23" s="459">
        <v>14452</v>
      </c>
      <c r="Q23" s="360"/>
      <c r="R23" s="326">
        <v>3.1949284887299161</v>
      </c>
      <c r="S23" s="327">
        <v>0.70757121010524537</v>
      </c>
      <c r="T23" s="336">
        <v>6097</v>
      </c>
      <c r="U23" s="360"/>
      <c r="V23" s="447">
        <v>3.6211224837049563</v>
      </c>
      <c r="W23" s="450">
        <v>0.37316431080605672</v>
      </c>
      <c r="X23" s="459">
        <v>14102</v>
      </c>
      <c r="Y23" s="360"/>
      <c r="Z23" s="326">
        <v>3.1330894361610762</v>
      </c>
      <c r="AA23" s="327">
        <v>0.45132965116013435</v>
      </c>
      <c r="AB23" s="336">
        <v>9188</v>
      </c>
      <c r="AC23" s="61"/>
      <c r="AD23" s="447">
        <v>3.5993989322860376</v>
      </c>
      <c r="AE23" s="442">
        <v>0.4785559105234134</v>
      </c>
      <c r="AF23" s="443">
        <v>9838</v>
      </c>
      <c r="AG23" s="360"/>
      <c r="AH23" s="326">
        <v>3.2335103486819303</v>
      </c>
      <c r="AI23" s="331">
        <v>0.43780402405778407</v>
      </c>
      <c r="AJ23" s="336">
        <v>10355</v>
      </c>
      <c r="AK23" s="5"/>
      <c r="AL23" s="421">
        <v>3.2</v>
      </c>
      <c r="AM23" s="412">
        <v>0.49055303714683407</v>
      </c>
      <c r="AN23" s="413">
        <v>9817</v>
      </c>
      <c r="AO23" s="5"/>
    </row>
    <row r="24" spans="1:41">
      <c r="A24" s="361" t="s">
        <v>413</v>
      </c>
      <c r="B24" s="326">
        <v>11.47292679941072</v>
      </c>
      <c r="C24" s="327">
        <v>0.48139929759520772</v>
      </c>
      <c r="D24" s="336">
        <v>28117</v>
      </c>
      <c r="E24" s="348"/>
      <c r="F24" s="441">
        <v>10.631300863319918</v>
      </c>
      <c r="G24" s="450">
        <v>0.50953904838764874</v>
      </c>
      <c r="H24" s="459">
        <v>24174</v>
      </c>
      <c r="I24" s="348"/>
      <c r="J24" s="326">
        <v>11.060627483758902</v>
      </c>
      <c r="K24" s="327">
        <v>0.4941066671139378</v>
      </c>
      <c r="L24" s="336">
        <v>25720</v>
      </c>
      <c r="M24" s="348"/>
      <c r="N24" s="441">
        <v>10.37847303848068</v>
      </c>
      <c r="O24" s="450">
        <v>0.5848975512037109</v>
      </c>
      <c r="P24" s="459">
        <v>14452</v>
      </c>
      <c r="Q24" s="348"/>
      <c r="R24" s="326">
        <v>10.63277424733284</v>
      </c>
      <c r="S24" s="327">
        <v>1.2402320853804811</v>
      </c>
      <c r="T24" s="336">
        <v>6097</v>
      </c>
      <c r="U24" s="348"/>
      <c r="V24" s="447">
        <v>11.385820422855529</v>
      </c>
      <c r="W24" s="450">
        <v>0.63448496793959031</v>
      </c>
      <c r="X24" s="459">
        <v>14102</v>
      </c>
      <c r="Y24" s="348"/>
      <c r="Z24" s="326">
        <v>10.994679376591447</v>
      </c>
      <c r="AA24" s="327">
        <v>0.81043654232497353</v>
      </c>
      <c r="AB24" s="336">
        <v>9188</v>
      </c>
      <c r="AC24" s="61"/>
      <c r="AD24" s="447">
        <v>11.108863972128855</v>
      </c>
      <c r="AE24" s="442">
        <v>0.80731286730932883</v>
      </c>
      <c r="AF24" s="443">
        <v>9838</v>
      </c>
      <c r="AG24" s="348"/>
      <c r="AH24" s="326">
        <v>10.621145771644523</v>
      </c>
      <c r="AI24" s="331">
        <v>0.76257612539997588</v>
      </c>
      <c r="AJ24" s="336">
        <v>10355</v>
      </c>
      <c r="AK24" s="5"/>
      <c r="AL24" s="421">
        <v>10.7</v>
      </c>
      <c r="AM24" s="412">
        <v>0.86157069635236105</v>
      </c>
      <c r="AN24" s="413">
        <v>9817</v>
      </c>
      <c r="AO24" s="5"/>
    </row>
    <row r="25" spans="1:41">
      <c r="A25" s="347" t="s">
        <v>414</v>
      </c>
      <c r="B25" s="326">
        <v>2.6056645327845303</v>
      </c>
      <c r="C25" s="327">
        <v>0.24063366625964155</v>
      </c>
      <c r="D25" s="336">
        <v>28117</v>
      </c>
      <c r="E25" s="346"/>
      <c r="F25" s="447">
        <v>2.6933509911363869</v>
      </c>
      <c r="G25" s="450">
        <v>0.26761428022257783</v>
      </c>
      <c r="H25" s="459">
        <v>24174</v>
      </c>
      <c r="I25" s="346"/>
      <c r="J25" s="326">
        <v>2.5814853369412742</v>
      </c>
      <c r="K25" s="327">
        <v>0.24982700620242237</v>
      </c>
      <c r="L25" s="336">
        <v>25720</v>
      </c>
      <c r="M25" s="346"/>
      <c r="N25" s="447">
        <v>2.4061760469751565</v>
      </c>
      <c r="O25" s="450">
        <v>0.29388794352326109</v>
      </c>
      <c r="P25" s="459">
        <v>14452</v>
      </c>
      <c r="Q25" s="346"/>
      <c r="R25" s="326">
        <v>3.103993188114142</v>
      </c>
      <c r="S25" s="327">
        <v>0.69775643024114054</v>
      </c>
      <c r="T25" s="336">
        <v>6097</v>
      </c>
      <c r="U25" s="346"/>
      <c r="V25" s="447">
        <v>2.4064349997236851</v>
      </c>
      <c r="W25" s="450">
        <v>0.30611542991051133</v>
      </c>
      <c r="X25" s="459">
        <v>14102</v>
      </c>
      <c r="Y25" s="346"/>
      <c r="Z25" s="326">
        <v>2.5548295619221251</v>
      </c>
      <c r="AA25" s="327">
        <v>0.40877174791299487</v>
      </c>
      <c r="AB25" s="336">
        <v>9188</v>
      </c>
      <c r="AC25" s="61"/>
      <c r="AD25" s="447">
        <v>2.506724531273969</v>
      </c>
      <c r="AE25" s="442">
        <v>0.40162289116068894</v>
      </c>
      <c r="AF25" s="443">
        <v>9838</v>
      </c>
      <c r="AG25" s="346"/>
      <c r="AH25" s="326">
        <v>2.5865708586898837</v>
      </c>
      <c r="AI25" s="331">
        <v>0.39287259375416905</v>
      </c>
      <c r="AJ25" s="336">
        <v>10355</v>
      </c>
      <c r="AK25" s="5"/>
      <c r="AL25" s="421">
        <v>2.2999999999999998</v>
      </c>
      <c r="AM25" s="412">
        <v>0.41781545542856413</v>
      </c>
      <c r="AN25" s="413">
        <v>9817</v>
      </c>
      <c r="AO25" s="5"/>
    </row>
    <row r="26" spans="1:41">
      <c r="A26" s="345" t="s">
        <v>415</v>
      </c>
      <c r="B26" s="359">
        <v>2.1208435403912285</v>
      </c>
      <c r="C26" s="327">
        <v>0.21763548728333793</v>
      </c>
      <c r="D26" s="336">
        <v>28117</v>
      </c>
      <c r="E26" s="337"/>
      <c r="F26" s="448">
        <v>1.9305315108371899</v>
      </c>
      <c r="G26" s="450">
        <v>0.22745574326418072</v>
      </c>
      <c r="H26" s="459">
        <v>24174</v>
      </c>
      <c r="I26" s="337"/>
      <c r="J26" s="359">
        <v>1.9788717321706408</v>
      </c>
      <c r="K26" s="327">
        <v>0.21940800647691494</v>
      </c>
      <c r="L26" s="336">
        <v>25720</v>
      </c>
      <c r="M26" s="337"/>
      <c r="N26" s="448">
        <v>1.7977088049090248</v>
      </c>
      <c r="O26" s="450">
        <v>0.25481640593550647</v>
      </c>
      <c r="P26" s="459">
        <v>14452</v>
      </c>
      <c r="Q26" s="337"/>
      <c r="R26" s="362">
        <v>1.537833303835487</v>
      </c>
      <c r="S26" s="327">
        <v>0.49508509649076959</v>
      </c>
      <c r="T26" s="336">
        <v>6097</v>
      </c>
      <c r="U26" s="337"/>
      <c r="V26" s="452">
        <v>1.6287257464788831</v>
      </c>
      <c r="W26" s="450">
        <v>0.25283994739796722</v>
      </c>
      <c r="X26" s="459">
        <v>14102</v>
      </c>
      <c r="Y26" s="337"/>
      <c r="Z26" s="362">
        <v>1.5148911911034897</v>
      </c>
      <c r="AA26" s="327">
        <v>0.31644318758814693</v>
      </c>
      <c r="AB26" s="336">
        <v>9188</v>
      </c>
      <c r="AC26" s="61"/>
      <c r="AD26" s="448">
        <v>1.971438863457498</v>
      </c>
      <c r="AE26" s="442">
        <v>0.35714600186923584</v>
      </c>
      <c r="AF26" s="443">
        <v>9838</v>
      </c>
      <c r="AG26" s="337"/>
      <c r="AH26" s="362">
        <v>1.486322418567946</v>
      </c>
      <c r="AI26" s="331">
        <v>0.29949178084708594</v>
      </c>
      <c r="AJ26" s="336">
        <v>10355</v>
      </c>
      <c r="AK26" s="5"/>
      <c r="AL26" s="425">
        <v>1.5</v>
      </c>
      <c r="AM26" s="412">
        <v>0.33879504177307107</v>
      </c>
      <c r="AN26" s="413">
        <v>9817</v>
      </c>
      <c r="AO26" s="5"/>
    </row>
    <row r="27" spans="1:41">
      <c r="A27" s="333" t="s">
        <v>416</v>
      </c>
      <c r="B27" s="326">
        <v>0.45430450963271807</v>
      </c>
      <c r="C27" s="327">
        <v>0.10158160123387019</v>
      </c>
      <c r="D27" s="336">
        <v>28117</v>
      </c>
      <c r="E27" s="346"/>
      <c r="F27" s="447">
        <v>0.40420882402124725</v>
      </c>
      <c r="G27" s="450">
        <v>0.10488537544354992</v>
      </c>
      <c r="H27" s="459">
        <v>24174</v>
      </c>
      <c r="I27" s="346"/>
      <c r="J27" s="326">
        <v>0.34163946127701172</v>
      </c>
      <c r="K27" s="327">
        <v>9.192310464179454E-2</v>
      </c>
      <c r="L27" s="336">
        <v>25720</v>
      </c>
      <c r="M27" s="346"/>
      <c r="N27" s="441">
        <v>0.92915299188673361</v>
      </c>
      <c r="O27" s="450">
        <v>0.18400238643921751</v>
      </c>
      <c r="P27" s="459">
        <v>14452</v>
      </c>
      <c r="Q27" s="346"/>
      <c r="R27" s="326">
        <v>0.66168202933101672</v>
      </c>
      <c r="S27" s="327">
        <v>0.3261922202418161</v>
      </c>
      <c r="T27" s="336">
        <v>6097</v>
      </c>
      <c r="U27" s="346"/>
      <c r="V27" s="441">
        <v>1.0146290909298694</v>
      </c>
      <c r="W27" s="450">
        <v>0.20018278378490018</v>
      </c>
      <c r="X27" s="459">
        <v>14102</v>
      </c>
      <c r="Y27" s="346"/>
      <c r="Z27" s="330">
        <v>0.85256175388318511</v>
      </c>
      <c r="AA27" s="327">
        <v>0.23818994150854955</v>
      </c>
      <c r="AB27" s="336">
        <v>9188</v>
      </c>
      <c r="AC27" s="61"/>
      <c r="AD27" s="441">
        <v>1.1121308242673831</v>
      </c>
      <c r="AE27" s="442">
        <v>0.26941841091775776</v>
      </c>
      <c r="AF27" s="443">
        <v>9838</v>
      </c>
      <c r="AG27" s="346"/>
      <c r="AH27" s="330">
        <v>0.74686650803380394</v>
      </c>
      <c r="AI27" s="331">
        <v>0.21309523262342711</v>
      </c>
      <c r="AJ27" s="336">
        <v>10355</v>
      </c>
      <c r="AK27" s="5"/>
      <c r="AL27" s="421">
        <v>0.6</v>
      </c>
      <c r="AM27" s="412">
        <v>0.21524948372262734</v>
      </c>
      <c r="AN27" s="413">
        <v>9817</v>
      </c>
      <c r="AO27" s="5"/>
    </row>
    <row r="28" spans="1:41">
      <c r="A28" s="345" t="s">
        <v>417</v>
      </c>
      <c r="B28" s="363" t="s">
        <v>314</v>
      </c>
      <c r="C28" s="364" t="s">
        <v>314</v>
      </c>
      <c r="D28" s="336" t="s">
        <v>314</v>
      </c>
      <c r="E28" s="365"/>
      <c r="F28" s="473" t="s">
        <v>314</v>
      </c>
      <c r="G28" s="474" t="s">
        <v>314</v>
      </c>
      <c r="H28" s="459" t="s">
        <v>314</v>
      </c>
      <c r="I28" s="365"/>
      <c r="J28" s="363" t="s">
        <v>314</v>
      </c>
      <c r="K28" s="364" t="s">
        <v>314</v>
      </c>
      <c r="L28" s="336" t="s">
        <v>314</v>
      </c>
      <c r="M28" s="348"/>
      <c r="N28" s="444">
        <v>1.5544336635486093</v>
      </c>
      <c r="O28" s="450">
        <v>0.23724172883968186</v>
      </c>
      <c r="P28" s="459">
        <v>14452</v>
      </c>
      <c r="Q28" s="348"/>
      <c r="R28" s="334">
        <v>1.8345870864120459</v>
      </c>
      <c r="S28" s="327">
        <v>0.53993184506107716</v>
      </c>
      <c r="T28" s="336">
        <v>6097</v>
      </c>
      <c r="U28" s="348"/>
      <c r="V28" s="444">
        <v>1.7239819723638607</v>
      </c>
      <c r="W28" s="450">
        <v>0.26000260404888387</v>
      </c>
      <c r="X28" s="459">
        <v>14102</v>
      </c>
      <c r="Y28" s="348"/>
      <c r="Z28" s="334">
        <v>1.5681787481694731</v>
      </c>
      <c r="AA28" s="327">
        <v>0.32187354881800523</v>
      </c>
      <c r="AB28" s="336">
        <v>9188</v>
      </c>
      <c r="AC28" s="61"/>
      <c r="AD28" s="444">
        <v>1.8303515191003681</v>
      </c>
      <c r="AE28" s="442">
        <v>0.34437664584734029</v>
      </c>
      <c r="AF28" s="443">
        <v>9838</v>
      </c>
      <c r="AG28" s="348"/>
      <c r="AH28" s="334">
        <v>1.608628673445953</v>
      </c>
      <c r="AI28" s="331">
        <v>0.31137700548925573</v>
      </c>
      <c r="AJ28" s="336">
        <v>10355</v>
      </c>
      <c r="AK28" s="5"/>
      <c r="AL28" s="421">
        <v>1.6</v>
      </c>
      <c r="AM28" s="412">
        <v>0.34972835218090825</v>
      </c>
      <c r="AN28" s="413">
        <v>9817</v>
      </c>
      <c r="AO28" s="5"/>
    </row>
    <row r="29" spans="1:41">
      <c r="A29" s="347" t="s">
        <v>418</v>
      </c>
      <c r="B29" s="363" t="s">
        <v>314</v>
      </c>
      <c r="C29" s="364" t="s">
        <v>314</v>
      </c>
      <c r="D29" s="336" t="s">
        <v>314</v>
      </c>
      <c r="E29" s="366"/>
      <c r="F29" s="473" t="s">
        <v>314</v>
      </c>
      <c r="G29" s="474" t="s">
        <v>314</v>
      </c>
      <c r="H29" s="459" t="s">
        <v>314</v>
      </c>
      <c r="I29" s="366"/>
      <c r="J29" s="363" t="s">
        <v>314</v>
      </c>
      <c r="K29" s="364" t="s">
        <v>314</v>
      </c>
      <c r="L29" s="336" t="s">
        <v>314</v>
      </c>
      <c r="M29" s="346"/>
      <c r="N29" s="444">
        <v>0.68484812467806344</v>
      </c>
      <c r="O29" s="450">
        <v>0.15816551282253116</v>
      </c>
      <c r="P29" s="459">
        <v>14452</v>
      </c>
      <c r="Q29" s="346"/>
      <c r="R29" s="334">
        <v>0.84072183401423528</v>
      </c>
      <c r="S29" s="327">
        <v>0.36735281266991326</v>
      </c>
      <c r="T29" s="336">
        <v>6097</v>
      </c>
      <c r="U29" s="346"/>
      <c r="V29" s="444">
        <v>0.81508798120217607</v>
      </c>
      <c r="W29" s="450">
        <v>0.17960259728276379</v>
      </c>
      <c r="X29" s="459">
        <v>14102</v>
      </c>
      <c r="Y29" s="346"/>
      <c r="Z29" s="334">
        <v>0.78067057581735944</v>
      </c>
      <c r="AA29" s="327">
        <v>0.22800889772569016</v>
      </c>
      <c r="AB29" s="336">
        <v>9188</v>
      </c>
      <c r="AC29" s="61"/>
      <c r="AD29" s="445">
        <v>1.1543860616941914</v>
      </c>
      <c r="AE29" s="442">
        <v>0.27443030013963798</v>
      </c>
      <c r="AF29" s="443">
        <v>9838</v>
      </c>
      <c r="AG29" s="346"/>
      <c r="AH29" s="334">
        <v>0.81406275871853495</v>
      </c>
      <c r="AI29" s="331">
        <v>0.22239966181682103</v>
      </c>
      <c r="AJ29" s="336">
        <v>10355</v>
      </c>
      <c r="AK29" s="5"/>
      <c r="AL29" s="421">
        <v>0.7</v>
      </c>
      <c r="AM29" s="412">
        <v>0.23237903577768004</v>
      </c>
      <c r="AN29" s="413">
        <v>9817</v>
      </c>
      <c r="AO29" s="5"/>
    </row>
    <row r="30" spans="1:41">
      <c r="A30" s="345" t="s">
        <v>419</v>
      </c>
      <c r="B30" s="363" t="s">
        <v>314</v>
      </c>
      <c r="C30" s="367" t="s">
        <v>314</v>
      </c>
      <c r="D30" s="336" t="s">
        <v>314</v>
      </c>
      <c r="E30" s="368"/>
      <c r="F30" s="473" t="s">
        <v>314</v>
      </c>
      <c r="G30" s="475" t="s">
        <v>314</v>
      </c>
      <c r="H30" s="459" t="s">
        <v>314</v>
      </c>
      <c r="I30" s="368"/>
      <c r="J30" s="363" t="s">
        <v>314</v>
      </c>
      <c r="K30" s="367" t="s">
        <v>314</v>
      </c>
      <c r="L30" s="336" t="s">
        <v>314</v>
      </c>
      <c r="M30" s="350"/>
      <c r="N30" s="444">
        <v>1.2899450838320319</v>
      </c>
      <c r="O30" s="458">
        <v>0.21640794970019617</v>
      </c>
      <c r="P30" s="459">
        <v>14452</v>
      </c>
      <c r="Q30" s="350"/>
      <c r="R30" s="334">
        <v>1.1181881027196627</v>
      </c>
      <c r="S30" s="335">
        <v>0.42306409553157936</v>
      </c>
      <c r="T30" s="336">
        <v>6097</v>
      </c>
      <c r="U30" s="350"/>
      <c r="V30" s="444">
        <v>1.4046017294871811</v>
      </c>
      <c r="W30" s="458">
        <v>0.23506744352801967</v>
      </c>
      <c r="X30" s="459">
        <v>14102</v>
      </c>
      <c r="Y30" s="350"/>
      <c r="Z30" s="334">
        <v>1.379349168166768</v>
      </c>
      <c r="AA30" s="335">
        <v>0.30216265422994226</v>
      </c>
      <c r="AB30" s="336">
        <v>9188</v>
      </c>
      <c r="AC30" s="61"/>
      <c r="AD30" s="444">
        <v>1.224475647453988</v>
      </c>
      <c r="AE30" s="442">
        <v>0.28253845751404721</v>
      </c>
      <c r="AF30" s="443">
        <v>9838</v>
      </c>
      <c r="AG30" s="350"/>
      <c r="AH30" s="334">
        <v>1.0766300001509945</v>
      </c>
      <c r="AI30" s="335">
        <v>0.2554246566083867</v>
      </c>
      <c r="AJ30" s="336">
        <v>10355</v>
      </c>
      <c r="AK30" s="5"/>
      <c r="AL30" s="421">
        <v>1.2</v>
      </c>
      <c r="AM30" s="415">
        <v>0.30348860989815435</v>
      </c>
      <c r="AN30" s="413">
        <v>9817</v>
      </c>
      <c r="AO30" s="5"/>
    </row>
    <row r="31" spans="1:41">
      <c r="A31" s="349" t="s">
        <v>420</v>
      </c>
      <c r="B31" s="334">
        <v>13.281588594999079</v>
      </c>
      <c r="C31" s="327">
        <v>0.51263818957776053</v>
      </c>
      <c r="D31" s="336">
        <v>28117</v>
      </c>
      <c r="E31" s="346"/>
      <c r="F31" s="445">
        <v>12.191950365562457</v>
      </c>
      <c r="G31" s="450">
        <v>0.54087300648243364</v>
      </c>
      <c r="H31" s="459">
        <v>24174</v>
      </c>
      <c r="I31" s="346"/>
      <c r="J31" s="338">
        <v>12.173176005004549</v>
      </c>
      <c r="K31" s="327">
        <v>0.51510923988739155</v>
      </c>
      <c r="L31" s="336">
        <v>25720</v>
      </c>
      <c r="M31" s="346"/>
      <c r="N31" s="445">
        <v>10.849091080776789</v>
      </c>
      <c r="O31" s="450">
        <v>0.59643959699528715</v>
      </c>
      <c r="P31" s="459">
        <v>14452</v>
      </c>
      <c r="Q31" s="346"/>
      <c r="R31" s="338">
        <v>11.576508535794252</v>
      </c>
      <c r="S31" s="327">
        <v>1.2872507564179738</v>
      </c>
      <c r="T31" s="336">
        <v>6097</v>
      </c>
      <c r="U31" s="346"/>
      <c r="V31" s="445">
        <v>12.256472387972677</v>
      </c>
      <c r="W31" s="450">
        <v>0.65505513109603353</v>
      </c>
      <c r="X31" s="459">
        <v>14102</v>
      </c>
      <c r="Y31" s="346"/>
      <c r="Z31" s="338">
        <v>11.570710262694375</v>
      </c>
      <c r="AA31" s="327">
        <v>0.82870092517819849</v>
      </c>
      <c r="AB31" s="336">
        <v>9188</v>
      </c>
      <c r="AC31" s="61"/>
      <c r="AD31" s="444">
        <v>13.212848604392203</v>
      </c>
      <c r="AE31" s="442">
        <v>0.86996898123684385</v>
      </c>
      <c r="AF31" s="443">
        <v>9838</v>
      </c>
      <c r="AG31" s="346"/>
      <c r="AH31" s="338">
        <v>12.312214970493233</v>
      </c>
      <c r="AI31" s="331">
        <v>0.81323820472925856</v>
      </c>
      <c r="AJ31" s="336">
        <v>10355</v>
      </c>
      <c r="AK31" s="5"/>
      <c r="AL31" s="425">
        <v>12.1</v>
      </c>
      <c r="AM31" s="412">
        <v>0.90899275923024536</v>
      </c>
      <c r="AN31" s="413">
        <v>9817</v>
      </c>
      <c r="AO31" s="5"/>
    </row>
    <row r="32" spans="1:41">
      <c r="A32" s="345" t="s">
        <v>421</v>
      </c>
      <c r="B32" s="326">
        <v>9.2091343668109484</v>
      </c>
      <c r="C32" s="327">
        <v>0.43677801580823772</v>
      </c>
      <c r="D32" s="336">
        <v>28117</v>
      </c>
      <c r="E32" s="360"/>
      <c r="F32" s="447">
        <v>9.5457759416673369</v>
      </c>
      <c r="G32" s="450">
        <v>0.48574864024559261</v>
      </c>
      <c r="H32" s="459">
        <v>24174</v>
      </c>
      <c r="I32" s="360"/>
      <c r="J32" s="326">
        <v>9.2608332587277804</v>
      </c>
      <c r="K32" s="327">
        <v>0.45667393681479052</v>
      </c>
      <c r="L32" s="336">
        <v>25720</v>
      </c>
      <c r="M32" s="360"/>
      <c r="N32" s="447">
        <v>8.573883424664988</v>
      </c>
      <c r="O32" s="450">
        <v>0.53694626589799732</v>
      </c>
      <c r="P32" s="459">
        <v>14452</v>
      </c>
      <c r="Q32" s="360"/>
      <c r="R32" s="330">
        <v>7.945700103858103</v>
      </c>
      <c r="S32" s="327">
        <v>1.0881246587250915</v>
      </c>
      <c r="T32" s="336">
        <v>6097</v>
      </c>
      <c r="U32" s="360"/>
      <c r="V32" s="447">
        <v>9.3305969907394726</v>
      </c>
      <c r="W32" s="450">
        <v>0.58099534917393214</v>
      </c>
      <c r="X32" s="459">
        <v>14102</v>
      </c>
      <c r="Y32" s="360"/>
      <c r="Z32" s="326">
        <v>9.6008705132556713</v>
      </c>
      <c r="AA32" s="327">
        <v>0.7632330643062275</v>
      </c>
      <c r="AB32" s="336">
        <v>9188</v>
      </c>
      <c r="AC32" s="61"/>
      <c r="AD32" s="447">
        <v>9.7611443039320829</v>
      </c>
      <c r="AE32" s="442">
        <v>0.7624738931200703</v>
      </c>
      <c r="AF32" s="443">
        <v>9838</v>
      </c>
      <c r="AG32" s="360"/>
      <c r="AH32" s="326">
        <v>8.8288423822829447</v>
      </c>
      <c r="AI32" s="331">
        <v>0.70219986961932968</v>
      </c>
      <c r="AJ32" s="336">
        <v>10355</v>
      </c>
      <c r="AK32" s="5"/>
      <c r="AL32" s="425">
        <v>7.7</v>
      </c>
      <c r="AM32" s="412">
        <v>0.74305252476572603</v>
      </c>
      <c r="AN32" s="413">
        <v>9817</v>
      </c>
      <c r="AO32" s="5"/>
    </row>
    <row r="33" spans="1:41">
      <c r="A33" s="361" t="s">
        <v>422</v>
      </c>
      <c r="B33" s="326">
        <v>2.1555305592550837</v>
      </c>
      <c r="C33" s="327">
        <v>0.21936913424623716</v>
      </c>
      <c r="D33" s="336">
        <v>28117</v>
      </c>
      <c r="E33" s="348"/>
      <c r="F33" s="441">
        <v>2.5955917896684366</v>
      </c>
      <c r="G33" s="450">
        <v>0.26284459511594771</v>
      </c>
      <c r="H33" s="459">
        <v>24174</v>
      </c>
      <c r="I33" s="348"/>
      <c r="J33" s="326">
        <v>2.2201936257679007</v>
      </c>
      <c r="K33" s="327">
        <v>0.23211532383637912</v>
      </c>
      <c r="L33" s="336">
        <v>25720</v>
      </c>
      <c r="M33" s="348"/>
      <c r="N33" s="447">
        <v>1.8505965593002562</v>
      </c>
      <c r="O33" s="450">
        <v>0.25846789754396393</v>
      </c>
      <c r="P33" s="459">
        <v>14452</v>
      </c>
      <c r="Q33" s="348"/>
      <c r="R33" s="326">
        <v>2.0656068134596155</v>
      </c>
      <c r="S33" s="327">
        <v>0.57224495816966736</v>
      </c>
      <c r="T33" s="336">
        <v>6097</v>
      </c>
      <c r="U33" s="348"/>
      <c r="V33" s="447">
        <v>2.2097032567414581</v>
      </c>
      <c r="W33" s="450">
        <v>0.2936313499933354</v>
      </c>
      <c r="X33" s="459">
        <v>14102</v>
      </c>
      <c r="Y33" s="348"/>
      <c r="Z33" s="326">
        <v>2.3989948696124483</v>
      </c>
      <c r="AA33" s="327">
        <v>0.39642547080916413</v>
      </c>
      <c r="AB33" s="336">
        <v>9188</v>
      </c>
      <c r="AC33" s="61"/>
      <c r="AD33" s="441">
        <v>2.6356586236837209</v>
      </c>
      <c r="AE33" s="442">
        <v>0.41154977293963557</v>
      </c>
      <c r="AF33" s="443">
        <v>9838</v>
      </c>
      <c r="AG33" s="348"/>
      <c r="AH33" s="326">
        <v>1.9489991722291964</v>
      </c>
      <c r="AI33" s="331">
        <v>0.34214639695467797</v>
      </c>
      <c r="AJ33" s="336">
        <v>10355</v>
      </c>
      <c r="AK33" s="5"/>
      <c r="AL33" s="421">
        <v>2.2000000000000002</v>
      </c>
      <c r="AM33" s="412">
        <v>0.40884064886932991</v>
      </c>
      <c r="AN33" s="413">
        <v>9817</v>
      </c>
      <c r="AO33" s="5"/>
    </row>
    <row r="34" spans="1:41">
      <c r="A34" s="347" t="s">
        <v>423</v>
      </c>
      <c r="B34" s="326">
        <v>11.555482538419152</v>
      </c>
      <c r="C34" s="339">
        <v>0.48290287282477529</v>
      </c>
      <c r="D34" s="336">
        <v>28117</v>
      </c>
      <c r="E34" s="346"/>
      <c r="F34" s="441">
        <v>10.073315567560815</v>
      </c>
      <c r="G34" s="460">
        <v>0.4975331923406241</v>
      </c>
      <c r="H34" s="459">
        <v>24174</v>
      </c>
      <c r="I34" s="346"/>
      <c r="J34" s="330">
        <v>9.6563537041675858</v>
      </c>
      <c r="K34" s="339">
        <v>0.46530657630808037</v>
      </c>
      <c r="L34" s="336">
        <v>25720</v>
      </c>
      <c r="M34" s="346"/>
      <c r="N34" s="441">
        <v>8.1965486318608196</v>
      </c>
      <c r="O34" s="460">
        <v>0.52608015232355454</v>
      </c>
      <c r="P34" s="459">
        <v>14452</v>
      </c>
      <c r="Q34" s="346"/>
      <c r="R34" s="330">
        <v>8.4727595235097297</v>
      </c>
      <c r="S34" s="339">
        <v>1.120413033858493</v>
      </c>
      <c r="T34" s="336">
        <v>6097</v>
      </c>
      <c r="U34" s="346"/>
      <c r="V34" s="441">
        <v>8.2725865348866829</v>
      </c>
      <c r="W34" s="460">
        <v>0.55024714142774256</v>
      </c>
      <c r="X34" s="459">
        <v>14102</v>
      </c>
      <c r="Y34" s="346"/>
      <c r="Z34" s="330">
        <v>8.3691837559225704</v>
      </c>
      <c r="AA34" s="339">
        <v>0.71743419949538545</v>
      </c>
      <c r="AB34" s="336">
        <v>9188</v>
      </c>
      <c r="AC34" s="61"/>
      <c r="AD34" s="441">
        <v>8.0541883331647668</v>
      </c>
      <c r="AE34" s="442">
        <v>0.69912476701620996</v>
      </c>
      <c r="AF34" s="443">
        <v>9838</v>
      </c>
      <c r="AG34" s="346"/>
      <c r="AH34" s="330">
        <v>6.5730237589680938</v>
      </c>
      <c r="AI34" s="339">
        <v>0.61333659203775026</v>
      </c>
      <c r="AJ34" s="336">
        <v>10355</v>
      </c>
      <c r="AK34" s="5"/>
      <c r="AL34" s="425">
        <v>4.7</v>
      </c>
      <c r="AM34" s="417">
        <v>0.5898868032201765</v>
      </c>
      <c r="AN34" s="413">
        <v>9817</v>
      </c>
      <c r="AO34" s="5"/>
    </row>
    <row r="35" spans="1:41">
      <c r="A35" s="345" t="s">
        <v>424</v>
      </c>
      <c r="B35" s="326">
        <v>12.989035479969354</v>
      </c>
      <c r="C35" s="327">
        <v>0.50781524056812977</v>
      </c>
      <c r="D35" s="336">
        <v>28117</v>
      </c>
      <c r="E35" s="337"/>
      <c r="F35" s="447">
        <v>12.646256335805402</v>
      </c>
      <c r="G35" s="450">
        <v>0.54943117821199827</v>
      </c>
      <c r="H35" s="459">
        <v>24174</v>
      </c>
      <c r="I35" s="337"/>
      <c r="J35" s="326">
        <v>12.606841485148758</v>
      </c>
      <c r="K35" s="327">
        <v>0.52290845548097575</v>
      </c>
      <c r="L35" s="336">
        <v>25720</v>
      </c>
      <c r="M35" s="337"/>
      <c r="N35" s="441">
        <v>11.508265965517385</v>
      </c>
      <c r="O35" s="450">
        <v>0.61201659826965127</v>
      </c>
      <c r="P35" s="459">
        <v>14452</v>
      </c>
      <c r="Q35" s="337"/>
      <c r="R35" s="326">
        <v>11.751879084890193</v>
      </c>
      <c r="S35" s="327">
        <v>1.2956775037066386</v>
      </c>
      <c r="T35" s="336">
        <v>6097</v>
      </c>
      <c r="U35" s="337"/>
      <c r="V35" s="441">
        <v>12.136514213830409</v>
      </c>
      <c r="W35" s="450">
        <v>0.65228705657544417</v>
      </c>
      <c r="X35" s="459">
        <v>14102</v>
      </c>
      <c r="Y35" s="337"/>
      <c r="Z35" s="326">
        <v>13.282243724342427</v>
      </c>
      <c r="AA35" s="327">
        <v>0.87924414450266397</v>
      </c>
      <c r="AB35" s="336">
        <v>9188</v>
      </c>
      <c r="AC35" s="61"/>
      <c r="AD35" s="441">
        <v>14.238864036463337</v>
      </c>
      <c r="AE35" s="442">
        <v>0.89776104278433966</v>
      </c>
      <c r="AF35" s="443">
        <v>9838</v>
      </c>
      <c r="AG35" s="337"/>
      <c r="AH35" s="326">
        <v>13.577465220029634</v>
      </c>
      <c r="AI35" s="331">
        <v>0.8478186731174846</v>
      </c>
      <c r="AJ35" s="336">
        <v>10355</v>
      </c>
      <c r="AK35" s="5"/>
      <c r="AL35" s="421">
        <v>13.8</v>
      </c>
      <c r="AM35" s="412">
        <v>0.96131667841146129</v>
      </c>
      <c r="AN35" s="413">
        <v>9817</v>
      </c>
      <c r="AO35" s="5"/>
    </row>
    <row r="36" spans="1:41">
      <c r="A36" s="333" t="s">
        <v>425</v>
      </c>
      <c r="B36" s="326">
        <v>4.7728627608235934</v>
      </c>
      <c r="C36" s="327">
        <v>0.32203281288709062</v>
      </c>
      <c r="D36" s="336">
        <v>28117</v>
      </c>
      <c r="E36" s="346"/>
      <c r="F36" s="441">
        <v>4.2762995627775462</v>
      </c>
      <c r="G36" s="450">
        <v>0.33445319492492476</v>
      </c>
      <c r="H36" s="459">
        <v>24174</v>
      </c>
      <c r="I36" s="346"/>
      <c r="J36" s="330">
        <v>4.19644633537649</v>
      </c>
      <c r="K36" s="327">
        <v>0.31587513953812163</v>
      </c>
      <c r="L36" s="336">
        <v>25720</v>
      </c>
      <c r="M36" s="346"/>
      <c r="N36" s="441">
        <v>3.7486001482707696</v>
      </c>
      <c r="O36" s="450">
        <v>0.36428810375030896</v>
      </c>
      <c r="P36" s="459">
        <v>14452</v>
      </c>
      <c r="Q36" s="346"/>
      <c r="R36" s="326">
        <v>4.5316745875341073</v>
      </c>
      <c r="S36" s="327">
        <v>0.83685369572680446</v>
      </c>
      <c r="T36" s="336">
        <v>6097</v>
      </c>
      <c r="U36" s="346"/>
      <c r="V36" s="447">
        <v>4.3456773680354823</v>
      </c>
      <c r="W36" s="450">
        <v>0.40725704185310962</v>
      </c>
      <c r="X36" s="459">
        <v>14102</v>
      </c>
      <c r="Y36" s="346"/>
      <c r="Z36" s="326">
        <v>4.7020399002420517</v>
      </c>
      <c r="AA36" s="327">
        <v>0.54840916389223393</v>
      </c>
      <c r="AB36" s="336">
        <v>9188</v>
      </c>
      <c r="AC36" s="61"/>
      <c r="AD36" s="441">
        <v>3.8743275532394783</v>
      </c>
      <c r="AE36" s="442">
        <v>0.49578762775474439</v>
      </c>
      <c r="AF36" s="443">
        <v>9838</v>
      </c>
      <c r="AG36" s="346"/>
      <c r="AH36" s="326">
        <v>4.5922392882618395</v>
      </c>
      <c r="AI36" s="331">
        <v>0.5180649781208686</v>
      </c>
      <c r="AJ36" s="336">
        <v>10355</v>
      </c>
      <c r="AK36" s="5"/>
      <c r="AL36" s="421">
        <v>4.5</v>
      </c>
      <c r="AM36" s="412">
        <v>0.57780493094017471</v>
      </c>
      <c r="AN36" s="413">
        <v>9817</v>
      </c>
      <c r="AO36" s="5"/>
    </row>
    <row r="37" spans="1:41">
      <c r="A37" s="345" t="s">
        <v>426</v>
      </c>
      <c r="B37" s="326">
        <v>4.6995967689720182</v>
      </c>
      <c r="C37" s="369">
        <v>0.31967447101835944</v>
      </c>
      <c r="D37" s="370">
        <v>28117</v>
      </c>
      <c r="E37" s="348"/>
      <c r="F37" s="447">
        <v>4.4179317458907841</v>
      </c>
      <c r="G37" s="467">
        <v>0.33969508409714644</v>
      </c>
      <c r="H37" s="468">
        <v>24174</v>
      </c>
      <c r="I37" s="348"/>
      <c r="J37" s="326">
        <v>4.3063398922948144</v>
      </c>
      <c r="K37" s="369">
        <v>0.31980079275325313</v>
      </c>
      <c r="L37" s="370">
        <v>25720</v>
      </c>
      <c r="M37" s="348"/>
      <c r="N37" s="441">
        <v>4.0958245068183601</v>
      </c>
      <c r="O37" s="467">
        <v>0.38009865333434512</v>
      </c>
      <c r="P37" s="468">
        <v>14452</v>
      </c>
      <c r="Q37" s="348"/>
      <c r="R37" s="326">
        <v>4.165850039410973</v>
      </c>
      <c r="S37" s="369">
        <v>0.80390085685683532</v>
      </c>
      <c r="T37" s="370">
        <v>6097</v>
      </c>
      <c r="U37" s="348"/>
      <c r="V37" s="447">
        <v>4.3136714821062654</v>
      </c>
      <c r="W37" s="467">
        <v>0.4058224244767441</v>
      </c>
      <c r="X37" s="468">
        <v>14102</v>
      </c>
      <c r="Y37" s="348"/>
      <c r="Z37" s="326">
        <v>4.8774026573000659</v>
      </c>
      <c r="AA37" s="369">
        <v>0.55802788488048183</v>
      </c>
      <c r="AB37" s="370">
        <v>9188</v>
      </c>
      <c r="AC37" s="61"/>
      <c r="AD37" s="447">
        <v>4.9689434348044212</v>
      </c>
      <c r="AE37" s="442">
        <v>0.55826786172092646</v>
      </c>
      <c r="AF37" s="443">
        <v>9838</v>
      </c>
      <c r="AG37" s="348"/>
      <c r="AH37" s="326">
        <v>4.2815168547571671</v>
      </c>
      <c r="AI37" s="371">
        <v>0.50104514810642375</v>
      </c>
      <c r="AJ37" s="372">
        <v>10355</v>
      </c>
      <c r="AK37" s="5"/>
      <c r="AL37" s="421">
        <v>4.3</v>
      </c>
      <c r="AM37" s="426">
        <v>0.56541001624881582</v>
      </c>
      <c r="AN37" s="413">
        <v>9817</v>
      </c>
      <c r="AO37" s="5"/>
    </row>
    <row r="38" spans="1:41">
      <c r="A38" s="347" t="s">
        <v>427</v>
      </c>
      <c r="B38" s="326">
        <v>7.2660421602048926</v>
      </c>
      <c r="C38" s="327">
        <v>0.39210162519547742</v>
      </c>
      <c r="D38" s="336">
        <v>28117</v>
      </c>
      <c r="E38" s="360"/>
      <c r="F38" s="441">
        <v>6.5790830491157521</v>
      </c>
      <c r="G38" s="450">
        <v>0.40982296993228307</v>
      </c>
      <c r="H38" s="459">
        <v>24174</v>
      </c>
      <c r="I38" s="360"/>
      <c r="J38" s="326">
        <v>6.7350243265059149</v>
      </c>
      <c r="K38" s="327">
        <v>0.39483230165701899</v>
      </c>
      <c r="L38" s="336">
        <v>25720</v>
      </c>
      <c r="M38" s="360"/>
      <c r="N38" s="441">
        <v>5.9270251006242312</v>
      </c>
      <c r="O38" s="450">
        <v>0.4528534962928501</v>
      </c>
      <c r="P38" s="459">
        <v>14452</v>
      </c>
      <c r="Q38" s="360"/>
      <c r="R38" s="326">
        <v>6.2850388373915722</v>
      </c>
      <c r="S38" s="327">
        <v>0.97644767458700077</v>
      </c>
      <c r="T38" s="336">
        <v>6097</v>
      </c>
      <c r="U38" s="360"/>
      <c r="V38" s="447">
        <v>6.7421253589433947</v>
      </c>
      <c r="W38" s="450">
        <v>0.50087427911666849</v>
      </c>
      <c r="X38" s="459">
        <v>14102</v>
      </c>
      <c r="Y38" s="360"/>
      <c r="Z38" s="326">
        <v>7.0023068195227145</v>
      </c>
      <c r="AA38" s="327">
        <v>0.66111407310369019</v>
      </c>
      <c r="AB38" s="336">
        <v>9188</v>
      </c>
      <c r="AC38" s="61"/>
      <c r="AD38" s="447">
        <v>7.2630836586666705</v>
      </c>
      <c r="AE38" s="442">
        <v>0.66675252720815159</v>
      </c>
      <c r="AF38" s="443">
        <v>9838</v>
      </c>
      <c r="AG38" s="360"/>
      <c r="AH38" s="330">
        <v>6.4802746845349466</v>
      </c>
      <c r="AI38" s="331">
        <v>0.60929616821375365</v>
      </c>
      <c r="AJ38" s="336">
        <v>10355</v>
      </c>
      <c r="AK38" s="5"/>
      <c r="AL38" s="425">
        <v>6.1</v>
      </c>
      <c r="AM38" s="412">
        <v>0.6670693933781795</v>
      </c>
      <c r="AN38" s="413">
        <v>9817</v>
      </c>
      <c r="AO38" s="5"/>
    </row>
    <row r="39" spans="1:41">
      <c r="A39" s="345" t="s">
        <v>428</v>
      </c>
      <c r="B39" s="326">
        <v>15.981310882608666</v>
      </c>
      <c r="C39" s="327">
        <v>0.55350868333124392</v>
      </c>
      <c r="D39" s="336">
        <v>28117</v>
      </c>
      <c r="E39" s="348"/>
      <c r="F39" s="441">
        <v>14.853313515622883</v>
      </c>
      <c r="G39" s="450">
        <v>0.58787785252572</v>
      </c>
      <c r="H39" s="459">
        <v>24174</v>
      </c>
      <c r="I39" s="348"/>
      <c r="J39" s="330">
        <v>14.38879920195915</v>
      </c>
      <c r="K39" s="327">
        <v>0.5529188178731248</v>
      </c>
      <c r="L39" s="336">
        <v>25720</v>
      </c>
      <c r="M39" s="348"/>
      <c r="N39" s="441">
        <v>13.350594636716298</v>
      </c>
      <c r="O39" s="450">
        <v>0.65228891923254917</v>
      </c>
      <c r="P39" s="459">
        <v>14452</v>
      </c>
      <c r="Q39" s="348"/>
      <c r="R39" s="326">
        <v>14.507530568894284</v>
      </c>
      <c r="S39" s="327">
        <v>1.416939169289444</v>
      </c>
      <c r="T39" s="336">
        <v>6097</v>
      </c>
      <c r="U39" s="348"/>
      <c r="V39" s="447">
        <v>15.085536317390453</v>
      </c>
      <c r="W39" s="450">
        <v>0.71492218626322224</v>
      </c>
      <c r="X39" s="459">
        <v>14102</v>
      </c>
      <c r="Y39" s="348"/>
      <c r="Z39" s="326">
        <v>15.095666856859117</v>
      </c>
      <c r="AA39" s="327">
        <v>0.92749339393134189</v>
      </c>
      <c r="AB39" s="336">
        <v>9188</v>
      </c>
      <c r="AC39" s="61"/>
      <c r="AD39" s="447">
        <v>15.979056854049558</v>
      </c>
      <c r="AE39" s="442">
        <v>0.94134142091203721</v>
      </c>
      <c r="AF39" s="443">
        <v>9838</v>
      </c>
      <c r="AG39" s="348"/>
      <c r="AH39" s="330">
        <v>14.608855406247098</v>
      </c>
      <c r="AI39" s="331">
        <v>0.87416746924613165</v>
      </c>
      <c r="AJ39" s="336">
        <v>10355</v>
      </c>
      <c r="AK39" s="5"/>
      <c r="AL39" s="425">
        <v>13.3</v>
      </c>
      <c r="AM39" s="412">
        <v>0.9464739609252959</v>
      </c>
      <c r="AN39" s="413">
        <v>9817</v>
      </c>
      <c r="AO39" s="5"/>
    </row>
    <row r="40" spans="1:41">
      <c r="A40" s="349" t="s">
        <v>429</v>
      </c>
      <c r="B40" s="373">
        <v>62.840915187116288</v>
      </c>
      <c r="C40" s="374">
        <v>0.72993475587653833</v>
      </c>
      <c r="D40" s="336">
        <v>28117</v>
      </c>
      <c r="E40" s="346"/>
      <c r="F40" s="469">
        <v>63.220734582290859</v>
      </c>
      <c r="G40" s="470">
        <v>0.79711841712378373</v>
      </c>
      <c r="H40" s="459">
        <v>24174</v>
      </c>
      <c r="I40" s="346"/>
      <c r="J40" s="375">
        <v>64.206344832695393</v>
      </c>
      <c r="K40" s="374">
        <v>0.75522402803474264</v>
      </c>
      <c r="L40" s="336">
        <v>25720</v>
      </c>
      <c r="M40" s="346"/>
      <c r="N40" s="449">
        <v>60.996448681595957</v>
      </c>
      <c r="O40" s="470">
        <v>0.93542991377455209</v>
      </c>
      <c r="P40" s="459">
        <v>14452</v>
      </c>
      <c r="Q40" s="346"/>
      <c r="R40" s="375">
        <v>65.542817204920851</v>
      </c>
      <c r="S40" s="374">
        <v>1.9120223458274914</v>
      </c>
      <c r="T40" s="336">
        <v>6097</v>
      </c>
      <c r="U40" s="346"/>
      <c r="V40" s="469">
        <v>62.288923633139134</v>
      </c>
      <c r="W40" s="470">
        <v>0.96811609257111186</v>
      </c>
      <c r="X40" s="459">
        <v>14102</v>
      </c>
      <c r="Y40" s="346"/>
      <c r="Z40" s="375">
        <v>64.804317291658649</v>
      </c>
      <c r="AA40" s="374">
        <v>1.2372754983679748</v>
      </c>
      <c r="AB40" s="336">
        <v>9188</v>
      </c>
      <c r="AC40" s="61"/>
      <c r="AD40" s="449">
        <v>68.209667483489127</v>
      </c>
      <c r="AE40" s="442">
        <v>1.1963226443687276</v>
      </c>
      <c r="AF40" s="443">
        <v>9838</v>
      </c>
      <c r="AG40" s="346"/>
      <c r="AH40" s="375">
        <v>66.470421652601075</v>
      </c>
      <c r="AI40" s="376">
        <v>1.168445313350901</v>
      </c>
      <c r="AJ40" s="336">
        <v>10355</v>
      </c>
      <c r="AK40" s="5"/>
      <c r="AL40" s="421">
        <v>64</v>
      </c>
      <c r="AM40" s="427">
        <v>1.3378719194913629</v>
      </c>
      <c r="AN40" s="413">
        <v>9817</v>
      </c>
      <c r="AO40" s="5"/>
    </row>
    <row r="41" spans="1:41">
      <c r="A41" s="345" t="s">
        <v>430</v>
      </c>
      <c r="B41" s="373">
        <v>44.93361354025572</v>
      </c>
      <c r="C41" s="352">
        <v>0.75137934066918888</v>
      </c>
      <c r="D41" s="353">
        <v>28117</v>
      </c>
      <c r="E41" s="377"/>
      <c r="F41" s="469">
        <v>43.828013738087797</v>
      </c>
      <c r="G41" s="464">
        <v>0.82021429516249711</v>
      </c>
      <c r="H41" s="465">
        <v>24174</v>
      </c>
      <c r="I41" s="377"/>
      <c r="J41" s="373">
        <v>43.985940353239592</v>
      </c>
      <c r="K41" s="352">
        <v>0.78196851269275314</v>
      </c>
      <c r="L41" s="353">
        <v>25720</v>
      </c>
      <c r="M41" s="377"/>
      <c r="N41" s="449">
        <v>41.447959598567522</v>
      </c>
      <c r="O41" s="464">
        <v>0.94477740377763553</v>
      </c>
      <c r="P41" s="465">
        <v>14452</v>
      </c>
      <c r="Q41" s="377"/>
      <c r="R41" s="373">
        <v>46.051806679687019</v>
      </c>
      <c r="S41" s="352">
        <v>2.0054060317740863</v>
      </c>
      <c r="T41" s="353">
        <v>6097</v>
      </c>
      <c r="U41" s="377"/>
      <c r="V41" s="469">
        <v>44.442298539570118</v>
      </c>
      <c r="W41" s="464">
        <v>0.99256270554199233</v>
      </c>
      <c r="X41" s="465">
        <v>14102</v>
      </c>
      <c r="Y41" s="377"/>
      <c r="Z41" s="375">
        <v>47.280509838128147</v>
      </c>
      <c r="AA41" s="352">
        <v>1.2934404013715053</v>
      </c>
      <c r="AB41" s="353">
        <v>9188</v>
      </c>
      <c r="AC41" s="61"/>
      <c r="AD41" s="449">
        <v>49.922500637806081</v>
      </c>
      <c r="AE41" s="442">
        <v>1.284539029623005</v>
      </c>
      <c r="AF41" s="443">
        <v>9838</v>
      </c>
      <c r="AG41" s="377"/>
      <c r="AH41" s="375">
        <v>46.58160584385039</v>
      </c>
      <c r="AI41" s="354">
        <v>1.2346184717147359</v>
      </c>
      <c r="AJ41" s="355">
        <v>10355</v>
      </c>
      <c r="AK41" s="5"/>
      <c r="AL41" s="421">
        <v>44.7</v>
      </c>
      <c r="AM41" s="422">
        <v>1.3857651278019532</v>
      </c>
      <c r="AN41" s="413">
        <v>9817</v>
      </c>
      <c r="AO41" s="5"/>
    </row>
    <row r="42" spans="1:41">
      <c r="A42" s="361" t="s">
        <v>431</v>
      </c>
      <c r="B42" s="373">
        <v>3.4835508046268848</v>
      </c>
      <c r="C42" s="357">
        <v>0.27697593058234538</v>
      </c>
      <c r="D42" s="353">
        <v>28117</v>
      </c>
      <c r="E42" s="356"/>
      <c r="F42" s="449">
        <v>3.0583772139752083</v>
      </c>
      <c r="G42" s="466">
        <v>0.28463756568964005</v>
      </c>
      <c r="H42" s="465">
        <v>24174</v>
      </c>
      <c r="I42" s="356"/>
      <c r="J42" s="373">
        <v>3.159090211337412</v>
      </c>
      <c r="K42" s="357">
        <v>0.27554608500895239</v>
      </c>
      <c r="L42" s="353">
        <v>25720</v>
      </c>
      <c r="M42" s="356"/>
      <c r="N42" s="449">
        <v>2.8002997359683857</v>
      </c>
      <c r="O42" s="466">
        <v>0.31640375241410723</v>
      </c>
      <c r="P42" s="465">
        <v>14452</v>
      </c>
      <c r="Q42" s="356"/>
      <c r="R42" s="373">
        <v>3.0091690827324724</v>
      </c>
      <c r="S42" s="357">
        <v>0.68735194095644769</v>
      </c>
      <c r="T42" s="353">
        <v>6097</v>
      </c>
      <c r="U42" s="356"/>
      <c r="V42" s="469">
        <v>3.0755749548901012</v>
      </c>
      <c r="W42" s="466">
        <v>0.34487946530145908</v>
      </c>
      <c r="X42" s="465">
        <v>14102</v>
      </c>
      <c r="Y42" s="356"/>
      <c r="Z42" s="375">
        <v>3.1664550055701137</v>
      </c>
      <c r="AA42" s="357">
        <v>0.45364833598448495</v>
      </c>
      <c r="AB42" s="353">
        <v>9188</v>
      </c>
      <c r="AC42" s="61"/>
      <c r="AD42" s="449">
        <v>3.0708542304158688</v>
      </c>
      <c r="AE42" s="442">
        <v>0.44323557986419515</v>
      </c>
      <c r="AF42" s="443">
        <v>9838</v>
      </c>
      <c r="AG42" s="356"/>
      <c r="AH42" s="375">
        <v>2.765032347089234</v>
      </c>
      <c r="AI42" s="358">
        <v>0.40582750056513928</v>
      </c>
      <c r="AJ42" s="355">
        <v>10355</v>
      </c>
      <c r="AK42" s="5"/>
      <c r="AL42" s="421">
        <v>3</v>
      </c>
      <c r="AM42" s="424">
        <v>0.47546636025724975</v>
      </c>
      <c r="AN42" s="413">
        <v>9817</v>
      </c>
      <c r="AO42" s="5"/>
    </row>
    <row r="43" spans="1:41">
      <c r="A43" s="347" t="s">
        <v>432</v>
      </c>
      <c r="B43" s="326">
        <v>4.308020228770892</v>
      </c>
      <c r="C43" s="327">
        <v>0.30669516162245758</v>
      </c>
      <c r="D43" s="328">
        <v>28117</v>
      </c>
      <c r="E43" s="348"/>
      <c r="F43" s="441">
        <v>3.8146292294510524</v>
      </c>
      <c r="G43" s="450">
        <v>0.31664470272262646</v>
      </c>
      <c r="H43" s="457">
        <v>24174</v>
      </c>
      <c r="I43" s="348"/>
      <c r="J43" s="330">
        <v>3.563880394599598</v>
      </c>
      <c r="K43" s="327">
        <v>0.29205538901456451</v>
      </c>
      <c r="L43" s="328">
        <v>25720</v>
      </c>
      <c r="M43" s="348"/>
      <c r="N43" s="441">
        <v>3.1021233587857573</v>
      </c>
      <c r="O43" s="450">
        <v>0.33250146638628575</v>
      </c>
      <c r="P43" s="457">
        <v>14452</v>
      </c>
      <c r="Q43" s="348"/>
      <c r="R43" s="326">
        <v>3.6162515299529097</v>
      </c>
      <c r="S43" s="327">
        <v>0.75114148655279411</v>
      </c>
      <c r="T43" s="328">
        <v>6097</v>
      </c>
      <c r="U43" s="348"/>
      <c r="V43" s="441">
        <v>3.6588289463169499</v>
      </c>
      <c r="W43" s="450">
        <v>0.37502876141610475</v>
      </c>
      <c r="X43" s="457">
        <v>14102</v>
      </c>
      <c r="Y43" s="348"/>
      <c r="Z43" s="330">
        <v>3.4793418801808689</v>
      </c>
      <c r="AA43" s="327">
        <v>0.47476471632215067</v>
      </c>
      <c r="AB43" s="328">
        <v>9188</v>
      </c>
      <c r="AC43" s="61"/>
      <c r="AD43" s="441">
        <v>3.2614866821103901</v>
      </c>
      <c r="AE43" s="442">
        <v>0.456336630132534</v>
      </c>
      <c r="AF43" s="443">
        <v>9838</v>
      </c>
      <c r="AG43" s="348"/>
      <c r="AH43" s="330">
        <v>3.1267189557361101</v>
      </c>
      <c r="AI43" s="331">
        <v>0.43075125955717719</v>
      </c>
      <c r="AJ43" s="332">
        <v>10355</v>
      </c>
      <c r="AK43" s="5"/>
      <c r="AL43" s="425">
        <v>2.8</v>
      </c>
      <c r="AM43" s="412">
        <v>0.45981745059187884</v>
      </c>
      <c r="AN43" s="413">
        <v>9817</v>
      </c>
      <c r="AO43" s="5"/>
    </row>
    <row r="44" spans="1:41">
      <c r="A44" s="345" t="s">
        <v>433</v>
      </c>
      <c r="B44" s="378" t="s">
        <v>314</v>
      </c>
      <c r="C44" s="364" t="s">
        <v>314</v>
      </c>
      <c r="D44" s="328" t="s">
        <v>314</v>
      </c>
      <c r="E44" s="346"/>
      <c r="F44" s="476" t="s">
        <v>314</v>
      </c>
      <c r="G44" s="474" t="s">
        <v>314</v>
      </c>
      <c r="H44" s="457" t="s">
        <v>314</v>
      </c>
      <c r="I44" s="346"/>
      <c r="J44" s="378" t="s">
        <v>314</v>
      </c>
      <c r="K44" s="364" t="s">
        <v>314</v>
      </c>
      <c r="L44" s="328" t="s">
        <v>314</v>
      </c>
      <c r="M44" s="346"/>
      <c r="N44" s="447">
        <v>2.6704099085235713</v>
      </c>
      <c r="O44" s="450">
        <v>0.30918492828933219</v>
      </c>
      <c r="P44" s="457">
        <v>14452</v>
      </c>
      <c r="Q44" s="346"/>
      <c r="R44" s="330">
        <v>1.573983043820143</v>
      </c>
      <c r="S44" s="327">
        <v>0.50077830742503271</v>
      </c>
      <c r="T44" s="328">
        <v>6097</v>
      </c>
      <c r="U44" s="346"/>
      <c r="V44" s="441">
        <v>2.0427332252458905</v>
      </c>
      <c r="W44" s="450">
        <v>0.28256067395637063</v>
      </c>
      <c r="X44" s="457">
        <v>14102</v>
      </c>
      <c r="Y44" s="346"/>
      <c r="Z44" s="330">
        <v>2.0175695296845091</v>
      </c>
      <c r="AA44" s="327">
        <v>0.3642571666305181</v>
      </c>
      <c r="AB44" s="328">
        <v>9188</v>
      </c>
      <c r="AC44" s="61"/>
      <c r="AD44" s="441">
        <v>1.872149990615116</v>
      </c>
      <c r="AE44" s="442">
        <v>0.34821244100022719</v>
      </c>
      <c r="AF44" s="443">
        <v>9838</v>
      </c>
      <c r="AG44" s="346"/>
      <c r="AH44" s="330">
        <v>1.5042994898363284</v>
      </c>
      <c r="AI44" s="331">
        <v>0.30127002178850359</v>
      </c>
      <c r="AJ44" s="332">
        <v>10355</v>
      </c>
      <c r="AK44" s="5"/>
      <c r="AL44" s="425">
        <v>1.8</v>
      </c>
      <c r="AM44" s="412">
        <v>0.37056576782693995</v>
      </c>
      <c r="AN44" s="413">
        <v>9817</v>
      </c>
      <c r="AO44" s="5"/>
    </row>
    <row r="45" spans="1:41">
      <c r="A45" s="406"/>
      <c r="B45" s="359"/>
      <c r="C45" s="369"/>
      <c r="D45" s="370"/>
      <c r="E45" s="346"/>
      <c r="F45" s="448"/>
      <c r="G45" s="467"/>
      <c r="H45" s="468"/>
      <c r="I45" s="346"/>
      <c r="J45" s="359"/>
      <c r="K45" s="369"/>
      <c r="L45" s="370"/>
      <c r="M45" s="346"/>
      <c r="N45" s="448"/>
      <c r="O45" s="467"/>
      <c r="P45" s="468"/>
      <c r="Q45" s="346"/>
      <c r="R45" s="359"/>
      <c r="S45" s="369"/>
      <c r="T45" s="370"/>
      <c r="U45" s="346"/>
      <c r="V45" s="448"/>
      <c r="W45" s="467"/>
      <c r="X45" s="468"/>
      <c r="Y45" s="346"/>
      <c r="Z45" s="359"/>
      <c r="AA45" s="369"/>
      <c r="AB45" s="370"/>
      <c r="AC45" s="309"/>
      <c r="AD45" s="448"/>
      <c r="AE45" s="450"/>
      <c r="AF45" s="451"/>
      <c r="AG45" s="346"/>
      <c r="AH45" s="359"/>
      <c r="AI45" s="371"/>
      <c r="AJ45" s="372"/>
      <c r="AK45" s="309"/>
      <c r="AL45" s="428"/>
      <c r="AM45" s="426"/>
      <c r="AN45" s="429"/>
      <c r="AO45" s="309"/>
    </row>
    <row r="46" spans="1:41">
      <c r="A46" s="405" t="s">
        <v>434</v>
      </c>
      <c r="B46" s="359"/>
      <c r="C46" s="371"/>
      <c r="D46" s="372"/>
      <c r="E46" s="350"/>
      <c r="F46" s="448"/>
      <c r="G46" s="467"/>
      <c r="H46" s="468"/>
      <c r="I46" s="350"/>
      <c r="J46" s="359"/>
      <c r="K46" s="371"/>
      <c r="L46" s="372"/>
      <c r="M46" s="350"/>
      <c r="N46" s="448"/>
      <c r="O46" s="467"/>
      <c r="P46" s="468"/>
      <c r="Q46" s="350"/>
      <c r="R46" s="359"/>
      <c r="S46" s="371"/>
      <c r="T46" s="372"/>
      <c r="U46" s="350"/>
      <c r="V46" s="448"/>
      <c r="W46" s="467"/>
      <c r="X46" s="468"/>
      <c r="Y46" s="346"/>
      <c r="Z46" s="359"/>
      <c r="AA46" s="371"/>
      <c r="AB46" s="372"/>
      <c r="AC46" s="309"/>
      <c r="AD46" s="448"/>
      <c r="AE46" s="450"/>
      <c r="AF46" s="451"/>
      <c r="AG46" s="346"/>
      <c r="AH46" s="359"/>
      <c r="AI46" s="371"/>
      <c r="AJ46" s="372"/>
      <c r="AK46" s="309"/>
      <c r="AL46" s="428"/>
      <c r="AM46" s="426"/>
      <c r="AN46" s="429"/>
      <c r="AO46" s="309"/>
    </row>
    <row r="47" spans="1:41">
      <c r="A47" s="347" t="s">
        <v>435</v>
      </c>
      <c r="B47" s="359">
        <v>21.759214776720579</v>
      </c>
      <c r="C47" s="369">
        <v>0.62325891239240683</v>
      </c>
      <c r="D47" s="370">
        <v>28117</v>
      </c>
      <c r="E47" s="346"/>
      <c r="F47" s="448">
        <v>21.37719529529301</v>
      </c>
      <c r="G47" s="467">
        <v>0.67770576132596361</v>
      </c>
      <c r="H47" s="468">
        <v>24174</v>
      </c>
      <c r="I47" s="346"/>
      <c r="J47" s="359">
        <v>21.480889337933771</v>
      </c>
      <c r="K47" s="369">
        <v>0.64699007038408674</v>
      </c>
      <c r="L47" s="370">
        <v>25720</v>
      </c>
      <c r="M47" s="346"/>
      <c r="N47" s="452">
        <v>18.187099594222989</v>
      </c>
      <c r="O47" s="467">
        <v>0.73977477754414522</v>
      </c>
      <c r="P47" s="468">
        <v>14452</v>
      </c>
      <c r="Q47" s="346"/>
      <c r="R47" s="362">
        <v>18.652721260373973</v>
      </c>
      <c r="S47" s="369">
        <v>1.5672314663818714</v>
      </c>
      <c r="T47" s="370">
        <v>6097</v>
      </c>
      <c r="U47" s="346"/>
      <c r="V47" s="452">
        <v>19.303572610119733</v>
      </c>
      <c r="W47" s="467">
        <v>0.78837630464790642</v>
      </c>
      <c r="X47" s="468">
        <v>14102</v>
      </c>
      <c r="Y47" s="346"/>
      <c r="Z47" s="362">
        <v>19.153766660381706</v>
      </c>
      <c r="AA47" s="369">
        <v>1.0194753690126337</v>
      </c>
      <c r="AB47" s="370">
        <v>9188</v>
      </c>
      <c r="AC47" s="309"/>
      <c r="AD47" s="452">
        <v>19.875972523824707</v>
      </c>
      <c r="AE47" s="450">
        <v>1.0252349465309614</v>
      </c>
      <c r="AF47" s="451">
        <v>9838</v>
      </c>
      <c r="AG47" s="346"/>
      <c r="AH47" s="362">
        <v>17.959897005959434</v>
      </c>
      <c r="AI47" s="371">
        <v>0.95004712373949474</v>
      </c>
      <c r="AJ47" s="372">
        <v>10355</v>
      </c>
      <c r="AK47" s="309"/>
      <c r="AL47" s="425">
        <v>17.5</v>
      </c>
      <c r="AM47" s="430">
        <v>1.0590569136604469</v>
      </c>
      <c r="AN47" s="413">
        <v>9817</v>
      </c>
      <c r="AO47" s="309"/>
    </row>
    <row r="48" spans="1:41">
      <c r="A48" s="345" t="s">
        <v>436</v>
      </c>
      <c r="B48" s="359">
        <v>15.434159487905282</v>
      </c>
      <c r="C48" s="379">
        <v>0.54571923861862803</v>
      </c>
      <c r="D48" s="380">
        <v>28117</v>
      </c>
      <c r="E48" s="360"/>
      <c r="F48" s="452">
        <v>14.284720614442886</v>
      </c>
      <c r="G48" s="471">
        <v>0.57843764193196634</v>
      </c>
      <c r="H48" s="472">
        <v>24174</v>
      </c>
      <c r="I48" s="360"/>
      <c r="J48" s="362">
        <v>13.862685611412404</v>
      </c>
      <c r="K48" s="379">
        <v>0.54438124080180295</v>
      </c>
      <c r="L48" s="380">
        <v>25720</v>
      </c>
      <c r="M48" s="360"/>
      <c r="N48" s="452">
        <v>11.192488751379214</v>
      </c>
      <c r="O48" s="471">
        <v>0.60463750972813468</v>
      </c>
      <c r="P48" s="472">
        <v>14452</v>
      </c>
      <c r="Q48" s="360"/>
      <c r="R48" s="362">
        <v>12.005060177866827</v>
      </c>
      <c r="S48" s="379">
        <v>1.3076801996355449</v>
      </c>
      <c r="T48" s="380">
        <v>6097</v>
      </c>
      <c r="U48" s="360"/>
      <c r="V48" s="452">
        <v>11.427641491329062</v>
      </c>
      <c r="W48" s="471">
        <v>0.63549914439266164</v>
      </c>
      <c r="X48" s="472">
        <v>14102</v>
      </c>
      <c r="Y48" s="346"/>
      <c r="Z48" s="362">
        <v>11.639082107263077</v>
      </c>
      <c r="AA48" s="379">
        <v>0.83082435912855068</v>
      </c>
      <c r="AB48" s="380">
        <v>9188</v>
      </c>
      <c r="AC48" s="309"/>
      <c r="AD48" s="452">
        <v>12.192960745382578</v>
      </c>
      <c r="AE48" s="450">
        <v>0.84061488593339995</v>
      </c>
      <c r="AF48" s="451">
        <v>9838</v>
      </c>
      <c r="AG48" s="346"/>
      <c r="AH48" s="362">
        <v>10.862042319665379</v>
      </c>
      <c r="AI48" s="381">
        <v>0.77013562421852821</v>
      </c>
      <c r="AJ48" s="382">
        <v>10355</v>
      </c>
      <c r="AK48" s="309"/>
      <c r="AL48" s="425">
        <v>9.9</v>
      </c>
      <c r="AM48" s="426">
        <v>0.8324406772299664</v>
      </c>
      <c r="AN48" s="413">
        <v>9817</v>
      </c>
      <c r="AO48" s="309"/>
    </row>
    <row r="49" spans="1:41">
      <c r="A49" s="349" t="s">
        <v>437</v>
      </c>
      <c r="B49" s="359">
        <v>4.1464202374176189</v>
      </c>
      <c r="C49" s="369">
        <v>0.30114184991228954</v>
      </c>
      <c r="D49" s="370">
        <v>28117</v>
      </c>
      <c r="E49" s="348"/>
      <c r="F49" s="448">
        <v>4.1914040709407363</v>
      </c>
      <c r="G49" s="467">
        <v>0.33126347424930147</v>
      </c>
      <c r="H49" s="468">
        <v>24174</v>
      </c>
      <c r="I49" s="348"/>
      <c r="J49" s="359">
        <v>3.7361438247701102</v>
      </c>
      <c r="K49" s="369">
        <v>0.29876328162912391</v>
      </c>
      <c r="L49" s="370">
        <v>25720</v>
      </c>
      <c r="M49" s="348"/>
      <c r="N49" s="448">
        <v>3.8726498925153985</v>
      </c>
      <c r="O49" s="467">
        <v>0.37002793003830603</v>
      </c>
      <c r="P49" s="468">
        <v>14452</v>
      </c>
      <c r="Q49" s="348"/>
      <c r="R49" s="359">
        <v>4.1370812722762595</v>
      </c>
      <c r="S49" s="369">
        <v>0.80124047190699987</v>
      </c>
      <c r="T49" s="370">
        <v>6097</v>
      </c>
      <c r="U49" s="348"/>
      <c r="V49" s="448">
        <v>4.4056298044795401</v>
      </c>
      <c r="W49" s="467">
        <v>0.40992812948055213</v>
      </c>
      <c r="X49" s="468">
        <v>14102</v>
      </c>
      <c r="Y49" s="346"/>
      <c r="Z49" s="362">
        <v>5.1998606176466433</v>
      </c>
      <c r="AA49" s="369">
        <v>0.575201599616884</v>
      </c>
      <c r="AB49" s="370">
        <v>9188</v>
      </c>
      <c r="AC49" s="309"/>
      <c r="AD49" s="452">
        <v>5.1533782120079499</v>
      </c>
      <c r="AE49" s="450">
        <v>0.56798224999011415</v>
      </c>
      <c r="AF49" s="451">
        <v>9838</v>
      </c>
      <c r="AG49" s="346"/>
      <c r="AH49" s="359">
        <v>3.7742225475836424</v>
      </c>
      <c r="AI49" s="371">
        <v>0.47167145586189307</v>
      </c>
      <c r="AJ49" s="372">
        <v>10355</v>
      </c>
      <c r="AK49" s="309"/>
      <c r="AL49" s="425">
        <v>3.1</v>
      </c>
      <c r="AM49" s="426">
        <v>0.48307663953440083</v>
      </c>
      <c r="AN49" s="413">
        <v>9817</v>
      </c>
      <c r="AO49" s="309"/>
    </row>
    <row r="50" spans="1:41">
      <c r="A50" s="345" t="s">
        <v>438</v>
      </c>
      <c r="B50" s="359">
        <v>4.9035169966731083</v>
      </c>
      <c r="C50" s="369">
        <v>0.32618678188547845</v>
      </c>
      <c r="D50" s="370">
        <v>28117</v>
      </c>
      <c r="E50" s="346"/>
      <c r="F50" s="448">
        <v>4.5587073161038694</v>
      </c>
      <c r="G50" s="467">
        <v>0.34481056215135064</v>
      </c>
      <c r="H50" s="468">
        <v>24174</v>
      </c>
      <c r="I50" s="346"/>
      <c r="J50" s="362">
        <v>4.3712137019152513</v>
      </c>
      <c r="K50" s="369">
        <v>0.32209140954641846</v>
      </c>
      <c r="L50" s="370">
        <v>25720</v>
      </c>
      <c r="M50" s="346"/>
      <c r="N50" s="452">
        <v>3.0910117098990262</v>
      </c>
      <c r="O50" s="467">
        <v>0.33192446033665002</v>
      </c>
      <c r="P50" s="468">
        <v>14452</v>
      </c>
      <c r="Q50" s="346"/>
      <c r="R50" s="362">
        <v>3.2492283308911976</v>
      </c>
      <c r="S50" s="369">
        <v>0.71335853593663612</v>
      </c>
      <c r="T50" s="370">
        <v>6097</v>
      </c>
      <c r="U50" s="346"/>
      <c r="V50" s="452">
        <v>3.7991421478049361</v>
      </c>
      <c r="W50" s="467">
        <v>0.38187375000367929</v>
      </c>
      <c r="X50" s="468">
        <v>14102</v>
      </c>
      <c r="Y50" s="346"/>
      <c r="Z50" s="362">
        <v>4.0842179119610167</v>
      </c>
      <c r="AA50" s="369">
        <v>0.51276601683502654</v>
      </c>
      <c r="AB50" s="370">
        <v>9188</v>
      </c>
      <c r="AC50" s="309"/>
      <c r="AD50" s="452">
        <v>4.2201800369201701</v>
      </c>
      <c r="AE50" s="450">
        <v>0.51651188530297953</v>
      </c>
      <c r="AF50" s="451">
        <v>9838</v>
      </c>
      <c r="AG50" s="346"/>
      <c r="AH50" s="362">
        <v>3.2360507922943516</v>
      </c>
      <c r="AI50" s="371">
        <v>0.43797022390394491</v>
      </c>
      <c r="AJ50" s="372">
        <v>10355</v>
      </c>
      <c r="AK50" s="309"/>
      <c r="AL50" s="425">
        <v>3.1</v>
      </c>
      <c r="AM50" s="430">
        <v>0.48307663953440083</v>
      </c>
      <c r="AN50" s="413">
        <v>9817</v>
      </c>
      <c r="AO50" s="309"/>
    </row>
    <row r="51" spans="1:41">
      <c r="A51" s="361" t="s">
        <v>439</v>
      </c>
      <c r="B51" s="359">
        <v>13.667400411938685</v>
      </c>
      <c r="C51" s="379">
        <v>0.5188725025078611</v>
      </c>
      <c r="D51" s="380">
        <v>28117</v>
      </c>
      <c r="E51" s="337"/>
      <c r="F51" s="448">
        <v>13.640190695339227</v>
      </c>
      <c r="G51" s="471">
        <v>0.56735855450217265</v>
      </c>
      <c r="H51" s="472">
        <v>24174</v>
      </c>
      <c r="I51" s="337"/>
      <c r="J51" s="359">
        <v>14.193709165883556</v>
      </c>
      <c r="K51" s="379">
        <v>0.54978301186764433</v>
      </c>
      <c r="L51" s="380">
        <v>25720</v>
      </c>
      <c r="M51" s="337"/>
      <c r="N51" s="452">
        <v>8.2142996956441028</v>
      </c>
      <c r="O51" s="471">
        <v>0.52659858486876221</v>
      </c>
      <c r="P51" s="472">
        <v>14452</v>
      </c>
      <c r="Q51" s="337"/>
      <c r="R51" s="362">
        <v>10.0530358242048</v>
      </c>
      <c r="S51" s="379">
        <v>1.2098524211450803</v>
      </c>
      <c r="T51" s="380">
        <v>6097</v>
      </c>
      <c r="U51" s="337"/>
      <c r="V51" s="452">
        <v>9.1979497719988554</v>
      </c>
      <c r="W51" s="471">
        <v>0.57727254908637082</v>
      </c>
      <c r="X51" s="472">
        <v>14102</v>
      </c>
      <c r="Y51" s="346"/>
      <c r="Z51" s="362">
        <v>9.4772747223289944</v>
      </c>
      <c r="AA51" s="379">
        <v>0.75882265954094841</v>
      </c>
      <c r="AB51" s="380">
        <v>9188</v>
      </c>
      <c r="AC51" s="309"/>
      <c r="AD51" s="452">
        <v>9.9518822398752818</v>
      </c>
      <c r="AE51" s="450">
        <v>0.76907333813200474</v>
      </c>
      <c r="AF51" s="451">
        <v>9838</v>
      </c>
      <c r="AG51" s="346"/>
      <c r="AH51" s="362">
        <v>9.5772852775353794</v>
      </c>
      <c r="AI51" s="381">
        <v>0.72834997696016845</v>
      </c>
      <c r="AJ51" s="382">
        <v>10355</v>
      </c>
      <c r="AK51" s="309"/>
      <c r="AL51" s="425">
        <v>8.5</v>
      </c>
      <c r="AM51" s="426">
        <v>0.77730831055378413</v>
      </c>
      <c r="AN51" s="413">
        <v>9817</v>
      </c>
      <c r="AO51" s="309"/>
    </row>
    <row r="52" spans="1:41">
      <c r="A52" s="347" t="s">
        <v>440</v>
      </c>
      <c r="B52" s="359" t="s">
        <v>314</v>
      </c>
      <c r="C52" s="369" t="s">
        <v>314</v>
      </c>
      <c r="D52" s="370" t="s">
        <v>314</v>
      </c>
      <c r="E52" s="346"/>
      <c r="F52" s="448" t="s">
        <v>314</v>
      </c>
      <c r="G52" s="467" t="s">
        <v>314</v>
      </c>
      <c r="H52" s="468" t="s">
        <v>314</v>
      </c>
      <c r="I52" s="346"/>
      <c r="J52" s="359" t="s">
        <v>314</v>
      </c>
      <c r="K52" s="369" t="s">
        <v>314</v>
      </c>
      <c r="L52" s="370" t="s">
        <v>314</v>
      </c>
      <c r="M52" s="346"/>
      <c r="N52" s="448">
        <v>11.667082299233293</v>
      </c>
      <c r="O52" s="467">
        <v>0.61567188449874521</v>
      </c>
      <c r="P52" s="468">
        <v>14452</v>
      </c>
      <c r="Q52" s="346"/>
      <c r="R52" s="362">
        <v>12.858711452124794</v>
      </c>
      <c r="S52" s="369">
        <v>1.3467942144536869</v>
      </c>
      <c r="T52" s="370">
        <v>6097</v>
      </c>
      <c r="U52" s="346"/>
      <c r="V52" s="452">
        <v>13.732902923028757</v>
      </c>
      <c r="W52" s="467">
        <v>0.68752948693565852</v>
      </c>
      <c r="X52" s="468">
        <v>14102</v>
      </c>
      <c r="Y52" s="346"/>
      <c r="Z52" s="362">
        <v>14.095605945625774</v>
      </c>
      <c r="AA52" s="369">
        <v>0.90150743000149891</v>
      </c>
      <c r="AB52" s="370">
        <v>9188</v>
      </c>
      <c r="AC52" s="309"/>
      <c r="AD52" s="452">
        <v>14.195679380895029</v>
      </c>
      <c r="AE52" s="450">
        <v>0.89662427215619012</v>
      </c>
      <c r="AF52" s="451">
        <v>9838</v>
      </c>
      <c r="AG52" s="346"/>
      <c r="AH52" s="359">
        <v>12.574800392297526</v>
      </c>
      <c r="AI52" s="371">
        <v>0.82063303242640639</v>
      </c>
      <c r="AJ52" s="372">
        <v>10355</v>
      </c>
      <c r="AK52" s="309"/>
      <c r="AL52" s="421">
        <v>12.1</v>
      </c>
      <c r="AM52" s="426">
        <v>0.90899275923024536</v>
      </c>
      <c r="AN52" s="413">
        <v>9817</v>
      </c>
      <c r="AO52" s="309"/>
    </row>
    <row r="53" spans="1:41">
      <c r="A53" s="345" t="s">
        <v>441</v>
      </c>
      <c r="B53" s="359" t="s">
        <v>314</v>
      </c>
      <c r="C53" s="369" t="s">
        <v>314</v>
      </c>
      <c r="D53" s="370" t="s">
        <v>314</v>
      </c>
      <c r="E53" s="348"/>
      <c r="F53" s="448" t="s">
        <v>314</v>
      </c>
      <c r="G53" s="467" t="s">
        <v>314</v>
      </c>
      <c r="H53" s="468" t="s">
        <v>314</v>
      </c>
      <c r="I53" s="348"/>
      <c r="J53" s="359" t="s">
        <v>314</v>
      </c>
      <c r="K53" s="369" t="s">
        <v>314</v>
      </c>
      <c r="L53" s="370" t="s">
        <v>314</v>
      </c>
      <c r="M53" s="348"/>
      <c r="N53" s="448">
        <v>4.1692598086335906</v>
      </c>
      <c r="O53" s="467">
        <v>0.38334411787649136</v>
      </c>
      <c r="P53" s="468">
        <v>14452</v>
      </c>
      <c r="Q53" s="348"/>
      <c r="R53" s="359">
        <v>3.8627910931214773</v>
      </c>
      <c r="S53" s="369">
        <v>0.77533054393672929</v>
      </c>
      <c r="T53" s="370">
        <v>6097</v>
      </c>
      <c r="U53" s="348"/>
      <c r="V53" s="448">
        <v>4.4093899498384941</v>
      </c>
      <c r="W53" s="467">
        <v>0.41009496056968597</v>
      </c>
      <c r="X53" s="468">
        <v>14102</v>
      </c>
      <c r="Y53" s="346"/>
      <c r="Z53" s="359">
        <v>4.0291982384963525</v>
      </c>
      <c r="AA53" s="369">
        <v>0.50944654956740454</v>
      </c>
      <c r="AB53" s="370">
        <v>9188</v>
      </c>
      <c r="AC53" s="309"/>
      <c r="AD53" s="448">
        <v>3.8838675604024826</v>
      </c>
      <c r="AE53" s="450">
        <v>0.49637302427586039</v>
      </c>
      <c r="AF53" s="451">
        <v>9838</v>
      </c>
      <c r="AG53" s="346"/>
      <c r="AH53" s="359">
        <v>4.1174419782124687</v>
      </c>
      <c r="AI53" s="371">
        <v>0.49177186450384536</v>
      </c>
      <c r="AJ53" s="372">
        <v>10355</v>
      </c>
      <c r="AK53" s="309"/>
      <c r="AL53" s="421">
        <v>4.5</v>
      </c>
      <c r="AM53" s="426">
        <v>0.57780493094017471</v>
      </c>
      <c r="AN53" s="413">
        <v>9817</v>
      </c>
      <c r="AO53" s="309"/>
    </row>
    <row r="54" spans="1:41">
      <c r="A54" s="333" t="s">
        <v>442</v>
      </c>
      <c r="B54" s="359">
        <v>17.306116747929288</v>
      </c>
      <c r="C54" s="369">
        <v>0.57143494553047169</v>
      </c>
      <c r="D54" s="370">
        <v>28117</v>
      </c>
      <c r="E54" s="346"/>
      <c r="F54" s="448">
        <v>17.156280463498895</v>
      </c>
      <c r="G54" s="467">
        <v>0.62320784639935844</v>
      </c>
      <c r="H54" s="468">
        <v>24174</v>
      </c>
      <c r="I54" s="346"/>
      <c r="J54" s="359">
        <v>16.776804198887859</v>
      </c>
      <c r="K54" s="369">
        <v>0.58865469598045905</v>
      </c>
      <c r="L54" s="370">
        <v>25720</v>
      </c>
      <c r="M54" s="346"/>
      <c r="N54" s="452">
        <v>12.060907183722716</v>
      </c>
      <c r="O54" s="467">
        <v>0.62457972343049573</v>
      </c>
      <c r="P54" s="468">
        <v>14452</v>
      </c>
      <c r="Q54" s="346"/>
      <c r="R54" s="362">
        <v>11.786372430979034</v>
      </c>
      <c r="S54" s="369">
        <v>1.2973239889393726</v>
      </c>
      <c r="T54" s="370">
        <v>6097</v>
      </c>
      <c r="U54" s="346"/>
      <c r="V54" s="452">
        <v>12.326459629695602</v>
      </c>
      <c r="W54" s="467">
        <v>0.65666068130707789</v>
      </c>
      <c r="X54" s="468">
        <v>14102</v>
      </c>
      <c r="Y54" s="346"/>
      <c r="Z54" s="362">
        <v>11.806238651174873</v>
      </c>
      <c r="AA54" s="369">
        <v>0.83597724716327093</v>
      </c>
      <c r="AB54" s="370">
        <v>9188</v>
      </c>
      <c r="AC54" s="309"/>
      <c r="AD54" s="452">
        <v>11.659503354188189</v>
      </c>
      <c r="AE54" s="450">
        <v>0.82451349061802048</v>
      </c>
      <c r="AF54" s="451">
        <v>9838</v>
      </c>
      <c r="AG54" s="346"/>
      <c r="AH54" s="362">
        <v>10.640621186714256</v>
      </c>
      <c r="AI54" s="371">
        <v>0.76319178997472914</v>
      </c>
      <c r="AJ54" s="372">
        <v>10355</v>
      </c>
      <c r="AK54" s="309"/>
      <c r="AL54" s="425">
        <v>11.3</v>
      </c>
      <c r="AM54" s="426">
        <v>0.88241794769834847</v>
      </c>
      <c r="AN54" s="413">
        <v>9817</v>
      </c>
      <c r="AO54" s="309"/>
    </row>
    <row r="55" spans="1:41">
      <c r="A55" s="345" t="s">
        <v>443</v>
      </c>
      <c r="B55" s="359">
        <v>5.5837970906900374</v>
      </c>
      <c r="C55" s="371">
        <v>0.34683136664157699</v>
      </c>
      <c r="D55" s="372">
        <v>28117</v>
      </c>
      <c r="E55" s="350"/>
      <c r="F55" s="448">
        <v>5.4441613617186375</v>
      </c>
      <c r="G55" s="467">
        <v>0.37506040566103005</v>
      </c>
      <c r="H55" s="468">
        <v>24174</v>
      </c>
      <c r="I55" s="350"/>
      <c r="J55" s="362">
        <v>5.076216701487394</v>
      </c>
      <c r="K55" s="371">
        <v>0.34581306489273356</v>
      </c>
      <c r="L55" s="372">
        <v>25720</v>
      </c>
      <c r="M55" s="350"/>
      <c r="N55" s="452">
        <v>3.7918105313692712</v>
      </c>
      <c r="O55" s="467">
        <v>0.36629942585935105</v>
      </c>
      <c r="P55" s="468">
        <v>14452</v>
      </c>
      <c r="Q55" s="350"/>
      <c r="R55" s="362">
        <v>4.4221070416922323</v>
      </c>
      <c r="S55" s="371">
        <v>0.82714924830131564</v>
      </c>
      <c r="T55" s="372">
        <v>6097</v>
      </c>
      <c r="U55" s="350"/>
      <c r="V55" s="452">
        <v>4.2243796451299058</v>
      </c>
      <c r="W55" s="467">
        <v>0.40178759080361437</v>
      </c>
      <c r="X55" s="468">
        <v>14102</v>
      </c>
      <c r="Y55" s="346"/>
      <c r="Z55" s="362">
        <v>4.491292109581841</v>
      </c>
      <c r="AA55" s="371">
        <v>0.53657061096841008</v>
      </c>
      <c r="AB55" s="372">
        <v>9188</v>
      </c>
      <c r="AC55" s="309"/>
      <c r="AD55" s="452">
        <v>4.3184614789067348</v>
      </c>
      <c r="AE55" s="450">
        <v>0.52222351284803858</v>
      </c>
      <c r="AF55" s="451">
        <v>9838</v>
      </c>
      <c r="AG55" s="346"/>
      <c r="AH55" s="362">
        <v>4.2733520142209755</v>
      </c>
      <c r="AI55" s="371">
        <v>0.50058852315934743</v>
      </c>
      <c r="AJ55" s="372">
        <v>10355</v>
      </c>
      <c r="AK55" s="309"/>
      <c r="AL55" s="425">
        <v>4.0999999999999996</v>
      </c>
      <c r="AM55" s="426">
        <v>0.5526809978463485</v>
      </c>
      <c r="AN55" s="413">
        <v>9817</v>
      </c>
      <c r="AO55" s="309"/>
    </row>
    <row r="56" spans="1:41">
      <c r="A56" s="347" t="s">
        <v>444</v>
      </c>
      <c r="B56" s="359">
        <v>22.69570479347361</v>
      </c>
      <c r="C56" s="369">
        <v>0.63270889090973625</v>
      </c>
      <c r="D56" s="370">
        <v>28117</v>
      </c>
      <c r="E56" s="346"/>
      <c r="F56" s="452">
        <v>21.703493569553221</v>
      </c>
      <c r="G56" s="467">
        <v>0.68143990913352326</v>
      </c>
      <c r="H56" s="468">
        <v>24174</v>
      </c>
      <c r="I56" s="346"/>
      <c r="J56" s="359">
        <v>22.362897282062089</v>
      </c>
      <c r="K56" s="369">
        <v>0.65642104321586103</v>
      </c>
      <c r="L56" s="370">
        <v>25720</v>
      </c>
      <c r="M56" s="346"/>
      <c r="N56" s="452">
        <v>21.010196704160546</v>
      </c>
      <c r="O56" s="467">
        <v>0.78128138748914111</v>
      </c>
      <c r="P56" s="468">
        <v>14452</v>
      </c>
      <c r="Q56" s="346"/>
      <c r="R56" s="359">
        <v>21.418492488108043</v>
      </c>
      <c r="S56" s="369">
        <v>1.6506126003597821</v>
      </c>
      <c r="T56" s="370">
        <v>6097</v>
      </c>
      <c r="U56" s="346"/>
      <c r="V56" s="448">
        <v>21.994485037607085</v>
      </c>
      <c r="W56" s="467">
        <v>0.82738399415868358</v>
      </c>
      <c r="X56" s="468">
        <v>14102</v>
      </c>
      <c r="Y56" s="346"/>
      <c r="Z56" s="359">
        <v>22.218540977438046</v>
      </c>
      <c r="AA56" s="369">
        <v>1.0769996372273472</v>
      </c>
      <c r="AB56" s="370">
        <v>9188</v>
      </c>
      <c r="AC56" s="309"/>
      <c r="AD56" s="448">
        <v>22.740848455393525</v>
      </c>
      <c r="AE56" s="450">
        <v>1.0768522531337936</v>
      </c>
      <c r="AF56" s="451">
        <v>9838</v>
      </c>
      <c r="AG56" s="346"/>
      <c r="AH56" s="359">
        <v>22.73903996970844</v>
      </c>
      <c r="AI56" s="371">
        <v>1.0373999931517428</v>
      </c>
      <c r="AJ56" s="372">
        <v>10355</v>
      </c>
      <c r="AK56" s="309"/>
      <c r="AL56" s="421">
        <v>21.8</v>
      </c>
      <c r="AM56" s="422">
        <v>1.1508134377989396</v>
      </c>
      <c r="AN56" s="413">
        <v>9817</v>
      </c>
      <c r="AO56" s="309"/>
    </row>
    <row r="57" spans="1:41">
      <c r="A57" s="345" t="s">
        <v>445</v>
      </c>
      <c r="B57" s="359" t="s">
        <v>314</v>
      </c>
      <c r="C57" s="352" t="s">
        <v>314</v>
      </c>
      <c r="D57" s="353" t="s">
        <v>314</v>
      </c>
      <c r="E57" s="377"/>
      <c r="F57" s="448" t="s">
        <v>314</v>
      </c>
      <c r="G57" s="464" t="s">
        <v>314</v>
      </c>
      <c r="H57" s="465" t="s">
        <v>314</v>
      </c>
      <c r="I57" s="377"/>
      <c r="J57" s="359" t="s">
        <v>314</v>
      </c>
      <c r="K57" s="352" t="s">
        <v>314</v>
      </c>
      <c r="L57" s="353" t="s">
        <v>314</v>
      </c>
      <c r="M57" s="377"/>
      <c r="N57" s="448">
        <v>12.329581500389972</v>
      </c>
      <c r="O57" s="464">
        <v>0.63053269438208925</v>
      </c>
      <c r="P57" s="465">
        <v>14452</v>
      </c>
      <c r="Q57" s="377"/>
      <c r="R57" s="359">
        <v>12.762065958173343</v>
      </c>
      <c r="S57" s="352">
        <v>1.3424672705128708</v>
      </c>
      <c r="T57" s="353">
        <v>6097</v>
      </c>
      <c r="U57" s="377"/>
      <c r="V57" s="448">
        <v>12.609315891544027</v>
      </c>
      <c r="W57" s="464">
        <v>0.66307994678475346</v>
      </c>
      <c r="X57" s="465">
        <v>14102</v>
      </c>
      <c r="Y57" s="346"/>
      <c r="Z57" s="359">
        <v>12.813212722253025</v>
      </c>
      <c r="AA57" s="352">
        <v>0.86591268432674706</v>
      </c>
      <c r="AB57" s="353">
        <v>9188</v>
      </c>
      <c r="AC57" s="61"/>
      <c r="AD57" s="448">
        <v>13.059053633701694</v>
      </c>
      <c r="AE57" s="442">
        <v>0.86565702188526039</v>
      </c>
      <c r="AF57" s="443">
        <v>9838</v>
      </c>
      <c r="AG57" s="346"/>
      <c r="AH57" s="359">
        <v>12.347579019924517</v>
      </c>
      <c r="AI57" s="354">
        <v>0.8142410492070935</v>
      </c>
      <c r="AJ57" s="355">
        <v>10355</v>
      </c>
      <c r="AK57" s="5"/>
      <c r="AL57" s="421">
        <v>13</v>
      </c>
      <c r="AM57" s="422">
        <v>0.93735608611183174</v>
      </c>
      <c r="AN57" s="413">
        <v>9817</v>
      </c>
      <c r="AO57" s="5"/>
    </row>
    <row r="58" spans="1:41">
      <c r="A58" s="349" t="s">
        <v>446</v>
      </c>
      <c r="B58" s="359" t="s">
        <v>314</v>
      </c>
      <c r="C58" s="352" t="s">
        <v>314</v>
      </c>
      <c r="D58" s="353" t="s">
        <v>314</v>
      </c>
      <c r="E58" s="377"/>
      <c r="F58" s="448" t="s">
        <v>314</v>
      </c>
      <c r="G58" s="464" t="s">
        <v>314</v>
      </c>
      <c r="H58" s="465" t="s">
        <v>314</v>
      </c>
      <c r="I58" s="377"/>
      <c r="J58" s="359" t="s">
        <v>314</v>
      </c>
      <c r="K58" s="352" t="s">
        <v>314</v>
      </c>
      <c r="L58" s="353" t="s">
        <v>314</v>
      </c>
      <c r="M58" s="377"/>
      <c r="N58" s="448">
        <v>22.363824453309768</v>
      </c>
      <c r="O58" s="464">
        <v>0.79912001229010521</v>
      </c>
      <c r="P58" s="465">
        <v>14452</v>
      </c>
      <c r="Q58" s="377"/>
      <c r="R58" s="359">
        <v>23.527409769817918</v>
      </c>
      <c r="S58" s="352">
        <v>1.7065950688662248</v>
      </c>
      <c r="T58" s="353">
        <v>6097</v>
      </c>
      <c r="U58" s="377"/>
      <c r="V58" s="448">
        <v>22.367423710618521</v>
      </c>
      <c r="W58" s="464">
        <v>0.83237215537242371</v>
      </c>
      <c r="X58" s="465">
        <v>14102</v>
      </c>
      <c r="Y58" s="346"/>
      <c r="Z58" s="359">
        <v>23.288223388853694</v>
      </c>
      <c r="AA58" s="352">
        <v>1.0950121690386592</v>
      </c>
      <c r="AB58" s="353">
        <v>9188</v>
      </c>
      <c r="AC58" s="61"/>
      <c r="AD58" s="452">
        <v>23.626279762401843</v>
      </c>
      <c r="AE58" s="442">
        <v>1.0913083192777897</v>
      </c>
      <c r="AF58" s="443">
        <v>9838</v>
      </c>
      <c r="AG58" s="346"/>
      <c r="AH58" s="362">
        <v>20.834219975886509</v>
      </c>
      <c r="AI58" s="354">
        <v>1.0051653249592363</v>
      </c>
      <c r="AJ58" s="355">
        <v>10355</v>
      </c>
      <c r="AK58" s="5"/>
      <c r="AL58" s="425">
        <v>20.2</v>
      </c>
      <c r="AM58" s="430">
        <v>1.119052421873981</v>
      </c>
      <c r="AN58" s="413">
        <v>9817</v>
      </c>
      <c r="AO58" s="5"/>
    </row>
    <row r="59" spans="1:41">
      <c r="A59" s="345" t="s">
        <v>447</v>
      </c>
      <c r="B59" s="359">
        <v>4.3647479983573296</v>
      </c>
      <c r="C59" s="379">
        <v>0.30861631289989155</v>
      </c>
      <c r="D59" s="380">
        <v>28117</v>
      </c>
      <c r="E59" s="360"/>
      <c r="F59" s="452">
        <v>3.819730019341713</v>
      </c>
      <c r="G59" s="471">
        <v>0.31684793346765927</v>
      </c>
      <c r="H59" s="472">
        <v>24174</v>
      </c>
      <c r="I59" s="360"/>
      <c r="J59" s="362">
        <v>3.9063213163256454</v>
      </c>
      <c r="K59" s="379">
        <v>0.3052215489916652</v>
      </c>
      <c r="L59" s="380">
        <v>25720</v>
      </c>
      <c r="M59" s="360"/>
      <c r="N59" s="448">
        <v>4.0483223166721496</v>
      </c>
      <c r="O59" s="471">
        <v>0.37798166212324436</v>
      </c>
      <c r="P59" s="472">
        <v>14452</v>
      </c>
      <c r="Q59" s="360"/>
      <c r="R59" s="359">
        <v>4.275955994718279</v>
      </c>
      <c r="S59" s="379">
        <v>0.81398735866648986</v>
      </c>
      <c r="T59" s="380">
        <v>6097</v>
      </c>
      <c r="U59" s="360"/>
      <c r="V59" s="448">
        <v>4.0615957600063419</v>
      </c>
      <c r="W59" s="471">
        <v>0.39430488334369707</v>
      </c>
      <c r="X59" s="472">
        <v>14102</v>
      </c>
      <c r="Y59" s="346"/>
      <c r="Z59" s="359">
        <v>3.9435670180759281</v>
      </c>
      <c r="AA59" s="379">
        <v>0.50422872896903126</v>
      </c>
      <c r="AB59" s="380">
        <v>9188</v>
      </c>
      <c r="AC59" s="61"/>
      <c r="AD59" s="448">
        <v>3.9755246850643355</v>
      </c>
      <c r="AE59" s="442">
        <v>0.50195642837884624</v>
      </c>
      <c r="AF59" s="443">
        <v>9838</v>
      </c>
      <c r="AG59" s="346"/>
      <c r="AH59" s="359">
        <v>3.885123989440717</v>
      </c>
      <c r="AI59" s="381">
        <v>0.47827521413348806</v>
      </c>
      <c r="AJ59" s="382">
        <v>10355</v>
      </c>
      <c r="AK59" s="5"/>
      <c r="AL59" s="425">
        <v>3.7</v>
      </c>
      <c r="AM59" s="426">
        <v>0.52612302282172396</v>
      </c>
      <c r="AN59" s="413">
        <v>9817</v>
      </c>
      <c r="AO59" s="5"/>
    </row>
    <row r="60" spans="1:41">
      <c r="A60" s="361" t="s">
        <v>448</v>
      </c>
      <c r="B60" s="359">
        <v>8.2921515009884885</v>
      </c>
      <c r="C60" s="369">
        <v>0.41655001492101773</v>
      </c>
      <c r="D60" s="370">
        <v>28117</v>
      </c>
      <c r="E60" s="348"/>
      <c r="F60" s="452">
        <v>7.6535624745301387</v>
      </c>
      <c r="G60" s="467">
        <v>0.43947425442056165</v>
      </c>
      <c r="H60" s="468">
        <v>24174</v>
      </c>
      <c r="I60" s="348"/>
      <c r="J60" s="362">
        <v>7.6115798012549059</v>
      </c>
      <c r="K60" s="369">
        <v>0.41776300028570779</v>
      </c>
      <c r="L60" s="370">
        <v>25720</v>
      </c>
      <c r="M60" s="348"/>
      <c r="N60" s="448">
        <v>8.1479063185926783</v>
      </c>
      <c r="O60" s="467">
        <v>0.52465576144906523</v>
      </c>
      <c r="P60" s="468">
        <v>14452</v>
      </c>
      <c r="Q60" s="348"/>
      <c r="R60" s="359">
        <v>7.5531087992718087</v>
      </c>
      <c r="S60" s="369">
        <v>1.0631622652143622</v>
      </c>
      <c r="T60" s="370">
        <v>6097</v>
      </c>
      <c r="U60" s="348"/>
      <c r="V60" s="448">
        <v>7.7074854458187527</v>
      </c>
      <c r="W60" s="467">
        <v>0.53275453829516195</v>
      </c>
      <c r="X60" s="468">
        <v>14102</v>
      </c>
      <c r="Y60" s="346"/>
      <c r="Z60" s="359">
        <v>7.7497320820308637</v>
      </c>
      <c r="AA60" s="369">
        <v>0.69270274452272007</v>
      </c>
      <c r="AB60" s="370">
        <v>9188</v>
      </c>
      <c r="AC60" s="61"/>
      <c r="AD60" s="448">
        <v>7.8992219053808297</v>
      </c>
      <c r="AE60" s="442">
        <v>0.69294956833393462</v>
      </c>
      <c r="AF60" s="443">
        <v>9838</v>
      </c>
      <c r="AG60" s="346"/>
      <c r="AH60" s="362">
        <v>7.1063664988949826</v>
      </c>
      <c r="AI60" s="371">
        <v>0.63591182984271422</v>
      </c>
      <c r="AJ60" s="372">
        <v>10355</v>
      </c>
      <c r="AK60" s="5"/>
      <c r="AL60" s="425">
        <v>7</v>
      </c>
      <c r="AM60" s="426">
        <v>0.71115422633689374</v>
      </c>
      <c r="AN60" s="413">
        <v>9817</v>
      </c>
      <c r="AO60" s="5"/>
    </row>
    <row r="61" spans="1:41">
      <c r="A61" s="347" t="s">
        <v>449</v>
      </c>
      <c r="B61" s="359">
        <v>5.5727510658370392</v>
      </c>
      <c r="C61" s="369">
        <v>0.34650840875075062</v>
      </c>
      <c r="D61" s="370">
        <v>28117</v>
      </c>
      <c r="E61" s="346"/>
      <c r="F61" s="448">
        <v>5.5990374405658629</v>
      </c>
      <c r="G61" s="467">
        <v>0.3800462452883222</v>
      </c>
      <c r="H61" s="468">
        <v>24174</v>
      </c>
      <c r="I61" s="346"/>
      <c r="J61" s="359">
        <v>5.4254232477714037</v>
      </c>
      <c r="K61" s="369">
        <v>0.35685173756370858</v>
      </c>
      <c r="L61" s="370">
        <v>25720</v>
      </c>
      <c r="M61" s="346"/>
      <c r="N61" s="448">
        <v>5.6867207875033765</v>
      </c>
      <c r="O61" s="467">
        <v>0.44414448944165441</v>
      </c>
      <c r="P61" s="468">
        <v>14452</v>
      </c>
      <c r="Q61" s="346"/>
      <c r="R61" s="359">
        <v>5.3846804842084195</v>
      </c>
      <c r="S61" s="369">
        <v>0.9081367005012595</v>
      </c>
      <c r="T61" s="370">
        <v>6097</v>
      </c>
      <c r="U61" s="346"/>
      <c r="V61" s="448">
        <v>5.3549709031217798</v>
      </c>
      <c r="W61" s="467">
        <v>0.44969185775214626</v>
      </c>
      <c r="X61" s="468">
        <v>14102</v>
      </c>
      <c r="Y61" s="346"/>
      <c r="Z61" s="359">
        <v>5.6088611734064351</v>
      </c>
      <c r="AA61" s="369">
        <v>0.59610491717613856</v>
      </c>
      <c r="AB61" s="370">
        <v>9188</v>
      </c>
      <c r="AC61" s="61"/>
      <c r="AD61" s="448">
        <v>4.9368069111894384</v>
      </c>
      <c r="AE61" s="442">
        <v>0.55655372190464902</v>
      </c>
      <c r="AF61" s="443">
        <v>9838</v>
      </c>
      <c r="AG61" s="346"/>
      <c r="AH61" s="359">
        <v>5.3943774446682839</v>
      </c>
      <c r="AI61" s="371">
        <v>0.55912545869910213</v>
      </c>
      <c r="AJ61" s="372">
        <v>10355</v>
      </c>
      <c r="AK61" s="5"/>
      <c r="AL61" s="421">
        <v>5.2</v>
      </c>
      <c r="AM61" s="430">
        <v>0.61884108880591038</v>
      </c>
      <c r="AN61" s="413">
        <v>9817</v>
      </c>
      <c r="AO61" s="5"/>
    </row>
    <row r="62" spans="1:41">
      <c r="A62" s="345" t="s">
        <v>450</v>
      </c>
      <c r="B62" s="359">
        <v>24.449371228894652</v>
      </c>
      <c r="C62" s="379">
        <v>0.64920697433951879</v>
      </c>
      <c r="D62" s="380">
        <v>28117</v>
      </c>
      <c r="E62" s="337"/>
      <c r="F62" s="448">
        <v>24.881263797987177</v>
      </c>
      <c r="G62" s="471">
        <v>0.71466399601230712</v>
      </c>
      <c r="H62" s="472">
        <v>24174</v>
      </c>
      <c r="I62" s="337"/>
      <c r="J62" s="362">
        <v>26.223385434130673</v>
      </c>
      <c r="K62" s="379">
        <v>0.6929270909458598</v>
      </c>
      <c r="L62" s="380">
        <v>25720</v>
      </c>
      <c r="M62" s="337"/>
      <c r="N62" s="452">
        <v>27.439559363111748</v>
      </c>
      <c r="O62" s="471">
        <v>0.85574707827479912</v>
      </c>
      <c r="P62" s="472">
        <v>14452</v>
      </c>
      <c r="Q62" s="337"/>
      <c r="R62" s="362">
        <v>29.972249385532159</v>
      </c>
      <c r="S62" s="379">
        <v>1.8432544236659449</v>
      </c>
      <c r="T62" s="380">
        <v>6097</v>
      </c>
      <c r="U62" s="337"/>
      <c r="V62" s="452">
        <v>28.25320503393224</v>
      </c>
      <c r="W62" s="471">
        <v>0.89933744293541729</v>
      </c>
      <c r="X62" s="472">
        <v>14102</v>
      </c>
      <c r="Y62" s="346"/>
      <c r="Z62" s="362">
        <v>29.73596890962688</v>
      </c>
      <c r="AA62" s="379">
        <v>1.1842061819163909</v>
      </c>
      <c r="AB62" s="380">
        <v>9188</v>
      </c>
      <c r="AC62" s="61"/>
      <c r="AD62" s="452">
        <v>28.921975205188694</v>
      </c>
      <c r="AE62" s="442">
        <v>1.1648217513012327</v>
      </c>
      <c r="AF62" s="443">
        <v>9838</v>
      </c>
      <c r="AG62" s="346"/>
      <c r="AH62" s="362">
        <v>32.018454286168122</v>
      </c>
      <c r="AI62" s="381">
        <v>1.154717710143137</v>
      </c>
      <c r="AJ62" s="382">
        <v>10355</v>
      </c>
      <c r="AK62" s="5"/>
      <c r="AL62" s="425">
        <v>31.9</v>
      </c>
      <c r="AM62" s="426">
        <v>1.2990988507218031</v>
      </c>
      <c r="AN62" s="413">
        <v>9817</v>
      </c>
      <c r="AO62" s="5"/>
    </row>
    <row r="63" spans="1:41">
      <c r="A63" s="333" t="s">
        <v>408</v>
      </c>
      <c r="B63" s="359">
        <v>3.9107886881338527</v>
      </c>
      <c r="C63" s="369">
        <v>0.29281935344882704</v>
      </c>
      <c r="D63" s="370">
        <v>28117</v>
      </c>
      <c r="E63" s="346"/>
      <c r="F63" s="448">
        <v>3.5160044207653738</v>
      </c>
      <c r="G63" s="467">
        <v>0.30446957106168981</v>
      </c>
      <c r="H63" s="468">
        <v>24174</v>
      </c>
      <c r="I63" s="346"/>
      <c r="J63" s="359">
        <v>3.6656410246662294</v>
      </c>
      <c r="K63" s="369">
        <v>0.29603930275053925</v>
      </c>
      <c r="L63" s="370">
        <v>25720</v>
      </c>
      <c r="M63" s="346"/>
      <c r="N63" s="448">
        <v>3.6163591331044262</v>
      </c>
      <c r="O63" s="467">
        <v>0.35805054825523785</v>
      </c>
      <c r="P63" s="468">
        <v>14452</v>
      </c>
      <c r="Q63" s="346"/>
      <c r="R63" s="359">
        <v>3.5957569315269908</v>
      </c>
      <c r="S63" s="369">
        <v>0.74908959651104068</v>
      </c>
      <c r="T63" s="370">
        <v>6097</v>
      </c>
      <c r="U63" s="346"/>
      <c r="V63" s="448">
        <v>3.6953880513792572</v>
      </c>
      <c r="W63" s="467">
        <v>0.37682623388222014</v>
      </c>
      <c r="X63" s="468">
        <v>14102</v>
      </c>
      <c r="Y63" s="346"/>
      <c r="Z63" s="359">
        <v>4.3033888335649388</v>
      </c>
      <c r="AA63" s="369">
        <v>0.52574278283910036</v>
      </c>
      <c r="AB63" s="370">
        <v>9188</v>
      </c>
      <c r="AC63" s="61"/>
      <c r="AD63" s="448">
        <v>4.086422504489728</v>
      </c>
      <c r="AE63" s="442">
        <v>0.50861539391442223</v>
      </c>
      <c r="AF63" s="443">
        <v>9838</v>
      </c>
      <c r="AG63" s="346"/>
      <c r="AH63" s="359">
        <v>4.1485865606666161</v>
      </c>
      <c r="AI63" s="371">
        <v>0.49354808014940432</v>
      </c>
      <c r="AJ63" s="372">
        <v>10355</v>
      </c>
      <c r="AK63" s="5"/>
      <c r="AL63" s="421">
        <v>4</v>
      </c>
      <c r="AM63" s="426">
        <v>0.54618392399195748</v>
      </c>
      <c r="AN63" s="413">
        <v>9817</v>
      </c>
      <c r="AO63" s="5"/>
    </row>
    <row r="64" spans="1:41">
      <c r="A64" s="345" t="s">
        <v>451</v>
      </c>
      <c r="B64" s="359">
        <v>2.2042296816937017</v>
      </c>
      <c r="C64" s="369">
        <v>0.22177814512865002</v>
      </c>
      <c r="D64" s="370">
        <v>28117</v>
      </c>
      <c r="E64" s="348"/>
      <c r="F64" s="448">
        <v>2.0350228049194601</v>
      </c>
      <c r="G64" s="467">
        <v>0.23340578191946404</v>
      </c>
      <c r="H64" s="468">
        <v>24174</v>
      </c>
      <c r="I64" s="348"/>
      <c r="J64" s="359">
        <v>2.311076034102332</v>
      </c>
      <c r="K64" s="369">
        <v>0.23670835127651735</v>
      </c>
      <c r="L64" s="370">
        <v>25720</v>
      </c>
      <c r="M64" s="348"/>
      <c r="N64" s="452">
        <v>2.6264299864100829</v>
      </c>
      <c r="O64" s="467">
        <v>0.30669758999782926</v>
      </c>
      <c r="P64" s="468">
        <v>14452</v>
      </c>
      <c r="Q64" s="348" t="s">
        <v>399</v>
      </c>
      <c r="R64" s="359">
        <v>2.7902450459267336</v>
      </c>
      <c r="S64" s="369">
        <v>0.6626231808145211</v>
      </c>
      <c r="T64" s="370">
        <v>6097</v>
      </c>
      <c r="U64" s="348"/>
      <c r="V64" s="452">
        <v>2.7676319933249944</v>
      </c>
      <c r="W64" s="467">
        <v>0.3276779096466127</v>
      </c>
      <c r="X64" s="468">
        <v>14102</v>
      </c>
      <c r="Y64" s="346"/>
      <c r="Z64" s="362">
        <v>3.4247565132573108</v>
      </c>
      <c r="AA64" s="369">
        <v>0.47115901151757678</v>
      </c>
      <c r="AB64" s="370">
        <v>9188</v>
      </c>
      <c r="AC64" s="61"/>
      <c r="AD64" s="448">
        <v>2.6674967557690223</v>
      </c>
      <c r="AE64" s="442">
        <v>0.41396032404020233</v>
      </c>
      <c r="AF64" s="443">
        <v>9838</v>
      </c>
      <c r="AG64" s="346"/>
      <c r="AH64" s="362">
        <v>2.7512182145921491</v>
      </c>
      <c r="AI64" s="371">
        <v>0.40484122659138855</v>
      </c>
      <c r="AJ64" s="372">
        <v>10355</v>
      </c>
      <c r="AK64" s="5"/>
      <c r="AL64" s="425">
        <v>3</v>
      </c>
      <c r="AM64" s="426">
        <v>0.47546636025724975</v>
      </c>
      <c r="AN64" s="413">
        <v>9817</v>
      </c>
      <c r="AO64" s="5"/>
    </row>
    <row r="65" spans="1:41">
      <c r="A65" s="347" t="s">
        <v>452</v>
      </c>
      <c r="B65" s="359">
        <v>2.4813735083364574</v>
      </c>
      <c r="C65" s="369">
        <v>0.23497418198625208</v>
      </c>
      <c r="D65" s="370">
        <v>28117</v>
      </c>
      <c r="E65" s="346"/>
      <c r="F65" s="448">
        <v>2.3345024068195905</v>
      </c>
      <c r="G65" s="467">
        <v>0.24960845702638279</v>
      </c>
      <c r="H65" s="468">
        <v>24174</v>
      </c>
      <c r="I65" s="346"/>
      <c r="J65" s="359">
        <v>2.4112124516962568</v>
      </c>
      <c r="K65" s="369">
        <v>0.24165818011698526</v>
      </c>
      <c r="L65" s="370">
        <v>25720</v>
      </c>
      <c r="M65" s="346"/>
      <c r="N65" s="448">
        <v>2.4221538702733971</v>
      </c>
      <c r="O65" s="467">
        <v>0.29483794870351621</v>
      </c>
      <c r="P65" s="468">
        <v>14452</v>
      </c>
      <c r="Q65" s="346" t="s">
        <v>399</v>
      </c>
      <c r="R65" s="359">
        <v>2.2380774381484692</v>
      </c>
      <c r="S65" s="369">
        <v>0.59513151570025524</v>
      </c>
      <c r="T65" s="370">
        <v>6097</v>
      </c>
      <c r="U65" s="346"/>
      <c r="V65" s="448">
        <v>2.2923962361669514</v>
      </c>
      <c r="W65" s="467">
        <v>0.29894864312774516</v>
      </c>
      <c r="X65" s="468">
        <v>14102</v>
      </c>
      <c r="Y65" s="346"/>
      <c r="Z65" s="359">
        <v>2.1407429054604115</v>
      </c>
      <c r="AA65" s="369">
        <v>0.3749755578357078</v>
      </c>
      <c r="AB65" s="370">
        <v>9188</v>
      </c>
      <c r="AC65" s="61"/>
      <c r="AD65" s="448">
        <v>2.2078986489295995</v>
      </c>
      <c r="AE65" s="442">
        <v>0.37750201824357987</v>
      </c>
      <c r="AF65" s="443">
        <v>9838</v>
      </c>
      <c r="AG65" s="346"/>
      <c r="AH65" s="362">
        <v>1.9866323981593437</v>
      </c>
      <c r="AI65" s="371">
        <v>0.3453675585882755</v>
      </c>
      <c r="AJ65" s="372">
        <v>10355</v>
      </c>
      <c r="AK65" s="5"/>
      <c r="AL65" s="425">
        <v>1.9</v>
      </c>
      <c r="AM65" s="430">
        <v>0.38052623597067425</v>
      </c>
      <c r="AN65" s="413">
        <v>9817</v>
      </c>
      <c r="AO65" s="5"/>
    </row>
    <row r="66" spans="1:41">
      <c r="A66" s="345" t="s">
        <v>453</v>
      </c>
      <c r="B66" s="359">
        <v>3.8261628213987855</v>
      </c>
      <c r="C66" s="379">
        <v>0.28976136812735809</v>
      </c>
      <c r="D66" s="380">
        <v>28117</v>
      </c>
      <c r="E66" s="360"/>
      <c r="F66" s="448">
        <v>3.4190274194600416</v>
      </c>
      <c r="G66" s="471">
        <v>0.30039218384472766</v>
      </c>
      <c r="H66" s="472">
        <v>24174</v>
      </c>
      <c r="I66" s="360"/>
      <c r="J66" s="359">
        <v>3.726896600523292</v>
      </c>
      <c r="K66" s="379">
        <v>0.29840765395100766</v>
      </c>
      <c r="L66" s="380">
        <v>25720</v>
      </c>
      <c r="M66" s="360"/>
      <c r="N66" s="452">
        <v>4.5051423955901582</v>
      </c>
      <c r="O66" s="471">
        <v>0.39778752286763197</v>
      </c>
      <c r="P66" s="472">
        <v>14452</v>
      </c>
      <c r="Q66" s="360" t="s">
        <v>399</v>
      </c>
      <c r="R66" s="359">
        <v>4.3906872914896891</v>
      </c>
      <c r="S66" s="379">
        <v>0.82434096001809953</v>
      </c>
      <c r="T66" s="380">
        <v>6097</v>
      </c>
      <c r="U66" s="360"/>
      <c r="V66" s="452">
        <v>4.6009925872064681</v>
      </c>
      <c r="W66" s="471">
        <v>0.4184901657087754</v>
      </c>
      <c r="X66" s="472">
        <v>14102</v>
      </c>
      <c r="Y66" s="346"/>
      <c r="Z66" s="362">
        <v>4.8048837551086363</v>
      </c>
      <c r="AA66" s="379">
        <v>0.55407495876978885</v>
      </c>
      <c r="AB66" s="380">
        <v>9188</v>
      </c>
      <c r="AC66" s="61"/>
      <c r="AD66" s="448">
        <v>4.2090010692359563</v>
      </c>
      <c r="AE66" s="442">
        <v>0.51585743095971304</v>
      </c>
      <c r="AF66" s="443">
        <v>9838</v>
      </c>
      <c r="AG66" s="346"/>
      <c r="AH66" s="362">
        <v>5.2806290758486654</v>
      </c>
      <c r="AI66" s="381">
        <v>0.55353152740753764</v>
      </c>
      <c r="AJ66" s="382">
        <v>10355</v>
      </c>
      <c r="AK66" s="5"/>
      <c r="AL66" s="425">
        <v>4.8</v>
      </c>
      <c r="AM66" s="426">
        <v>0.59581631884703379</v>
      </c>
      <c r="AN66" s="413">
        <v>9817</v>
      </c>
      <c r="AO66" s="5"/>
    </row>
    <row r="67" spans="1:41">
      <c r="A67" s="406"/>
      <c r="B67" s="359"/>
      <c r="C67" s="369"/>
      <c r="D67" s="370"/>
      <c r="E67" s="348"/>
      <c r="F67" s="448"/>
      <c r="G67" s="467"/>
      <c r="H67" s="468"/>
      <c r="I67" s="348"/>
      <c r="J67" s="359"/>
      <c r="K67" s="369"/>
      <c r="L67" s="370"/>
      <c r="M67" s="348"/>
      <c r="N67" s="448"/>
      <c r="O67" s="467"/>
      <c r="P67" s="468"/>
      <c r="Q67" s="348"/>
      <c r="R67" s="359"/>
      <c r="S67" s="369"/>
      <c r="T67" s="370"/>
      <c r="U67" s="348"/>
      <c r="V67" s="448"/>
      <c r="W67" s="467"/>
      <c r="X67" s="468"/>
      <c r="Y67" s="346"/>
      <c r="Z67" s="359"/>
      <c r="AA67" s="369"/>
      <c r="AB67" s="370"/>
      <c r="AC67" s="61"/>
      <c r="AD67" s="448"/>
      <c r="AE67" s="442"/>
      <c r="AF67" s="443"/>
      <c r="AG67" s="346"/>
      <c r="AH67" s="359"/>
      <c r="AI67" s="371"/>
      <c r="AJ67" s="372"/>
      <c r="AK67" s="5"/>
      <c r="AL67" s="428"/>
      <c r="AM67" s="431"/>
      <c r="AN67" s="429"/>
      <c r="AO67" s="5"/>
    </row>
    <row r="68" spans="1:41">
      <c r="A68" s="405" t="s">
        <v>454</v>
      </c>
      <c r="B68" s="359"/>
      <c r="C68" s="369"/>
      <c r="D68" s="370"/>
      <c r="E68" s="346"/>
      <c r="F68" s="448"/>
      <c r="G68" s="467"/>
      <c r="H68" s="468"/>
      <c r="I68" s="346"/>
      <c r="J68" s="359"/>
      <c r="K68" s="369"/>
      <c r="L68" s="370"/>
      <c r="M68" s="346"/>
      <c r="N68" s="448"/>
      <c r="O68" s="467"/>
      <c r="P68" s="468"/>
      <c r="Q68" s="346"/>
      <c r="R68" s="359"/>
      <c r="S68" s="369"/>
      <c r="T68" s="370"/>
      <c r="U68" s="346"/>
      <c r="V68" s="448"/>
      <c r="W68" s="467"/>
      <c r="X68" s="468"/>
      <c r="Y68" s="346"/>
      <c r="Z68" s="359"/>
      <c r="AA68" s="369"/>
      <c r="AB68" s="370"/>
      <c r="AC68" s="61"/>
      <c r="AD68" s="448"/>
      <c r="AE68" s="442"/>
      <c r="AF68" s="443"/>
      <c r="AG68" s="346"/>
      <c r="AH68" s="359"/>
      <c r="AI68" s="371"/>
      <c r="AJ68" s="372"/>
      <c r="AK68" s="5"/>
      <c r="AL68" s="428"/>
      <c r="AM68" s="426"/>
      <c r="AN68" s="429"/>
      <c r="AO68" s="5"/>
    </row>
    <row r="69" spans="1:41">
      <c r="A69" s="345" t="s">
        <v>455</v>
      </c>
      <c r="B69" s="359">
        <v>76.451638798045266</v>
      </c>
      <c r="C69" s="379">
        <v>1.3610381333168178</v>
      </c>
      <c r="D69" s="380">
        <v>6235</v>
      </c>
      <c r="E69" s="337"/>
      <c r="F69" s="448">
        <v>77.893849487705708</v>
      </c>
      <c r="G69" s="471">
        <v>1.4317480175409898</v>
      </c>
      <c r="H69" s="472">
        <v>5549</v>
      </c>
      <c r="I69" s="337"/>
      <c r="J69" s="359">
        <v>78.113466231619128</v>
      </c>
      <c r="K69" s="379">
        <v>1.3288516295323873</v>
      </c>
      <c r="L69" s="380">
        <v>6180</v>
      </c>
      <c r="M69" s="337"/>
      <c r="N69" s="452">
        <v>79.344702168085504</v>
      </c>
      <c r="O69" s="471">
        <v>1.5497862356016583</v>
      </c>
      <c r="P69" s="472">
        <v>3627</v>
      </c>
      <c r="Q69" s="337"/>
      <c r="R69" s="383" t="s">
        <v>314</v>
      </c>
      <c r="S69" s="384" t="s">
        <v>314</v>
      </c>
      <c r="T69" s="380" t="s">
        <v>314</v>
      </c>
      <c r="U69" s="337"/>
      <c r="V69" s="452">
        <v>79.410903211790725</v>
      </c>
      <c r="W69" s="471">
        <v>1.5802537216153283</v>
      </c>
      <c r="X69" s="472">
        <v>3684</v>
      </c>
      <c r="Y69" s="346"/>
      <c r="Z69" s="362">
        <v>79.848269039933257</v>
      </c>
      <c r="AA69" s="379">
        <v>1.9680204531612659</v>
      </c>
      <c r="AB69" s="380">
        <v>2562</v>
      </c>
      <c r="AC69" s="61"/>
      <c r="AD69" s="452">
        <v>78.908949848604848</v>
      </c>
      <c r="AE69" s="442">
        <v>1.9939705456581152</v>
      </c>
      <c r="AF69" s="443">
        <v>2718</v>
      </c>
      <c r="AG69" s="346"/>
      <c r="AH69" s="362">
        <v>68.797387845339344</v>
      </c>
      <c r="AI69" s="381">
        <v>2.100917731318475</v>
      </c>
      <c r="AJ69" s="382">
        <v>3085</v>
      </c>
      <c r="AK69" s="5"/>
      <c r="AL69" s="425">
        <v>69.400000000000006</v>
      </c>
      <c r="AM69" s="430">
        <v>2.3742985760484459</v>
      </c>
      <c r="AN69" s="432">
        <v>2873</v>
      </c>
      <c r="AO69" s="5"/>
    </row>
    <row r="70" spans="1:41">
      <c r="A70" s="347" t="s">
        <v>456</v>
      </c>
      <c r="B70" s="359">
        <v>20.89128439102242</v>
      </c>
      <c r="C70" s="369">
        <v>1.3040411216283641</v>
      </c>
      <c r="D70" s="370">
        <v>6235</v>
      </c>
      <c r="E70" s="346"/>
      <c r="F70" s="448">
        <v>19.952382551594745</v>
      </c>
      <c r="G70" s="467">
        <v>1.3788913021218523</v>
      </c>
      <c r="H70" s="468">
        <v>5549</v>
      </c>
      <c r="I70" s="346"/>
      <c r="J70" s="359">
        <v>21.005860773389184</v>
      </c>
      <c r="K70" s="369">
        <v>1.3091599836620382</v>
      </c>
      <c r="L70" s="370">
        <v>6180</v>
      </c>
      <c r="M70" s="346"/>
      <c r="N70" s="448">
        <v>19.964232942339919</v>
      </c>
      <c r="O70" s="467">
        <v>1.5302608644076674</v>
      </c>
      <c r="P70" s="468">
        <v>3627</v>
      </c>
      <c r="Q70" s="346"/>
      <c r="R70" s="383" t="s">
        <v>314</v>
      </c>
      <c r="S70" s="385" t="s">
        <v>314</v>
      </c>
      <c r="T70" s="370" t="s">
        <v>314</v>
      </c>
      <c r="U70" s="346"/>
      <c r="V70" s="448">
        <v>22.879338467520853</v>
      </c>
      <c r="W70" s="467">
        <v>1.6416297392254666</v>
      </c>
      <c r="X70" s="468">
        <v>3684</v>
      </c>
      <c r="Y70" s="346"/>
      <c r="Z70" s="359">
        <v>22.460863793020998</v>
      </c>
      <c r="AA70" s="369">
        <v>2.0474550825853974</v>
      </c>
      <c r="AB70" s="370">
        <v>2562</v>
      </c>
      <c r="AC70" s="61"/>
      <c r="AD70" s="448">
        <v>22.886538991139869</v>
      </c>
      <c r="AE70" s="442">
        <v>2.0533437627343858</v>
      </c>
      <c r="AF70" s="443">
        <v>2718</v>
      </c>
      <c r="AG70" s="346"/>
      <c r="AH70" s="362">
        <v>29.496958799685725</v>
      </c>
      <c r="AI70" s="371">
        <v>2.067855283293369</v>
      </c>
      <c r="AJ70" s="372">
        <v>3085</v>
      </c>
      <c r="AK70" s="5"/>
      <c r="AL70" s="425">
        <v>29</v>
      </c>
      <c r="AM70" s="426">
        <v>2.3378845283162821</v>
      </c>
      <c r="AN70" s="432">
        <v>2873</v>
      </c>
      <c r="AO70" s="5"/>
    </row>
    <row r="71" spans="1:41">
      <c r="A71" s="345" t="s">
        <v>457</v>
      </c>
      <c r="B71" s="359">
        <v>18.283469787824298</v>
      </c>
      <c r="C71" s="369">
        <v>1.2398833196842691</v>
      </c>
      <c r="D71" s="370">
        <v>6235</v>
      </c>
      <c r="E71" s="348"/>
      <c r="F71" s="448">
        <v>18.754379584713622</v>
      </c>
      <c r="G71" s="467">
        <v>1.3468206799474132</v>
      </c>
      <c r="H71" s="468">
        <v>5549</v>
      </c>
      <c r="I71" s="348"/>
      <c r="J71" s="359">
        <v>18.120611020829688</v>
      </c>
      <c r="K71" s="369">
        <v>1.2379376188278606</v>
      </c>
      <c r="L71" s="370">
        <v>6180</v>
      </c>
      <c r="M71" s="348"/>
      <c r="N71" s="448">
        <v>16.7001577139938</v>
      </c>
      <c r="O71" s="467">
        <v>1.427839780012599</v>
      </c>
      <c r="P71" s="468">
        <v>3627</v>
      </c>
      <c r="Q71" s="348"/>
      <c r="R71" s="383" t="s">
        <v>314</v>
      </c>
      <c r="S71" s="385" t="s">
        <v>314</v>
      </c>
      <c r="T71" s="370" t="s">
        <v>314</v>
      </c>
      <c r="U71" s="348"/>
      <c r="V71" s="452">
        <v>20.368904747290195</v>
      </c>
      <c r="W71" s="467">
        <v>1.573958544370587</v>
      </c>
      <c r="X71" s="468">
        <v>3684</v>
      </c>
      <c r="Y71" s="350"/>
      <c r="Z71" s="359">
        <v>19.170843539955442</v>
      </c>
      <c r="AA71" s="369">
        <v>1.9312803027873713</v>
      </c>
      <c r="AB71" s="370">
        <v>2562</v>
      </c>
      <c r="AC71" s="61"/>
      <c r="AD71" s="448">
        <v>19.005084698374706</v>
      </c>
      <c r="AE71" s="442">
        <v>1.917654161501634</v>
      </c>
      <c r="AF71" s="443">
        <v>2718</v>
      </c>
      <c r="AG71" s="350"/>
      <c r="AH71" s="359">
        <v>19.911803936677259</v>
      </c>
      <c r="AI71" s="371">
        <v>1.8107861120032602</v>
      </c>
      <c r="AJ71" s="372">
        <v>3085</v>
      </c>
      <c r="AK71" s="5"/>
      <c r="AL71" s="421">
        <v>19.5</v>
      </c>
      <c r="AM71" s="426">
        <v>2.0413154821551203</v>
      </c>
      <c r="AN71" s="432">
        <v>2873</v>
      </c>
      <c r="AO71" s="5"/>
    </row>
    <row r="72" spans="1:41">
      <c r="A72" s="349" t="s">
        <v>458</v>
      </c>
      <c r="B72" s="359">
        <v>7.8921309659720427</v>
      </c>
      <c r="C72" s="352">
        <v>0.86485252661714807</v>
      </c>
      <c r="D72" s="353">
        <v>6235</v>
      </c>
      <c r="E72" s="377"/>
      <c r="F72" s="448">
        <v>7.8720698446802295</v>
      </c>
      <c r="G72" s="464">
        <v>0.92917725842830157</v>
      </c>
      <c r="H72" s="465">
        <v>5549</v>
      </c>
      <c r="I72" s="377"/>
      <c r="J72" s="359">
        <v>7.4976601088420445</v>
      </c>
      <c r="K72" s="352">
        <v>0.8463778296406379</v>
      </c>
      <c r="L72" s="353">
        <v>6180</v>
      </c>
      <c r="M72" s="377"/>
      <c r="N72" s="448">
        <v>7.2000141034932321</v>
      </c>
      <c r="O72" s="464">
        <v>0.98954997044805193</v>
      </c>
      <c r="P72" s="465">
        <v>3627</v>
      </c>
      <c r="Q72" s="377"/>
      <c r="R72" s="383" t="s">
        <v>314</v>
      </c>
      <c r="S72" s="357" t="s">
        <v>314</v>
      </c>
      <c r="T72" s="353" t="s">
        <v>314</v>
      </c>
      <c r="U72" s="377"/>
      <c r="V72" s="452">
        <v>9.4243987051836822</v>
      </c>
      <c r="W72" s="464">
        <v>1.1418276217405365</v>
      </c>
      <c r="X72" s="465">
        <v>3684</v>
      </c>
      <c r="Y72" s="346"/>
      <c r="Z72" s="359">
        <v>6.9233728204683622</v>
      </c>
      <c r="AA72" s="352">
        <v>1.2454315249074717</v>
      </c>
      <c r="AB72" s="353">
        <v>2562</v>
      </c>
      <c r="AC72" s="61"/>
      <c r="AD72" s="448">
        <v>8.9329965658549515</v>
      </c>
      <c r="AE72" s="442">
        <v>1.394073306301177</v>
      </c>
      <c r="AF72" s="443">
        <v>2718</v>
      </c>
      <c r="AG72" s="346"/>
      <c r="AH72" s="359">
        <v>7.2881519841880253</v>
      </c>
      <c r="AI72" s="354">
        <v>1.1787017405144566</v>
      </c>
      <c r="AJ72" s="355">
        <v>3085</v>
      </c>
      <c r="AK72" s="5"/>
      <c r="AL72" s="421">
        <v>7.3</v>
      </c>
      <c r="AM72" s="422">
        <v>1.3402819866107309</v>
      </c>
      <c r="AN72" s="432">
        <v>2873</v>
      </c>
      <c r="AO72" s="5"/>
    </row>
    <row r="73" spans="1:41">
      <c r="A73" s="345" t="s">
        <v>459</v>
      </c>
      <c r="B73" s="359">
        <v>5.2603483438616854</v>
      </c>
      <c r="C73" s="352">
        <v>0.71609343683148019</v>
      </c>
      <c r="D73" s="353">
        <v>6235</v>
      </c>
      <c r="E73" s="377"/>
      <c r="F73" s="448">
        <v>4.7374603712727303</v>
      </c>
      <c r="G73" s="464">
        <v>0.73298032676631841</v>
      </c>
      <c r="H73" s="465">
        <v>5549</v>
      </c>
      <c r="I73" s="377"/>
      <c r="J73" s="359">
        <v>5.1381446061781357</v>
      </c>
      <c r="K73" s="352">
        <v>0.70953531144577386</v>
      </c>
      <c r="L73" s="353">
        <v>6180</v>
      </c>
      <c r="M73" s="377"/>
      <c r="N73" s="448">
        <v>4.6854018390065164</v>
      </c>
      <c r="O73" s="464">
        <v>0.80900318974727536</v>
      </c>
      <c r="P73" s="465">
        <v>3627</v>
      </c>
      <c r="Q73" s="377"/>
      <c r="R73" s="383" t="s">
        <v>314</v>
      </c>
      <c r="S73" s="357" t="s">
        <v>314</v>
      </c>
      <c r="T73" s="353" t="s">
        <v>314</v>
      </c>
      <c r="U73" s="377"/>
      <c r="V73" s="448">
        <v>5.6194960561240945</v>
      </c>
      <c r="W73" s="464">
        <v>0.90003197295405979</v>
      </c>
      <c r="X73" s="465">
        <v>3684</v>
      </c>
      <c r="Y73" s="360"/>
      <c r="Z73" s="362">
        <v>3.8769896931499295</v>
      </c>
      <c r="AA73" s="352">
        <v>0.94711274615532615</v>
      </c>
      <c r="AB73" s="353">
        <v>2562</v>
      </c>
      <c r="AC73" s="61"/>
      <c r="AD73" s="448">
        <v>5.5372150777743681</v>
      </c>
      <c r="AE73" s="442">
        <v>1.11784753562939</v>
      </c>
      <c r="AF73" s="443">
        <v>2718</v>
      </c>
      <c r="AG73" s="360"/>
      <c r="AH73" s="362">
        <v>4.0374719904545842</v>
      </c>
      <c r="AI73" s="354">
        <v>0.89255132074102805</v>
      </c>
      <c r="AJ73" s="355">
        <v>3085</v>
      </c>
      <c r="AK73" s="5"/>
      <c r="AL73" s="425">
        <v>3.1</v>
      </c>
      <c r="AM73" s="422">
        <v>0.8929715428023397</v>
      </c>
      <c r="AN73" s="432">
        <v>2873</v>
      </c>
      <c r="AO73" s="5"/>
    </row>
    <row r="74" spans="1:41">
      <c r="A74" s="361" t="s">
        <v>460</v>
      </c>
      <c r="B74" s="359">
        <v>2.8012805859469152</v>
      </c>
      <c r="C74" s="379">
        <v>0.52930393986067936</v>
      </c>
      <c r="D74" s="380">
        <v>6235</v>
      </c>
      <c r="E74" s="386"/>
      <c r="F74" s="448">
        <v>2.2837321165075122</v>
      </c>
      <c r="G74" s="471">
        <v>0.51542379118791637</v>
      </c>
      <c r="H74" s="472">
        <v>5549</v>
      </c>
      <c r="I74" s="386"/>
      <c r="J74" s="359">
        <v>2.2423872347217091</v>
      </c>
      <c r="K74" s="379">
        <v>0.47583419117250803</v>
      </c>
      <c r="L74" s="380">
        <v>6180</v>
      </c>
      <c r="M74" s="386"/>
      <c r="N74" s="448">
        <v>2.2764434730068737</v>
      </c>
      <c r="O74" s="471">
        <v>0.5709856174367951</v>
      </c>
      <c r="P74" s="472">
        <v>3627</v>
      </c>
      <c r="Q74" s="386"/>
      <c r="R74" s="383" t="s">
        <v>314</v>
      </c>
      <c r="S74" s="384" t="s">
        <v>314</v>
      </c>
      <c r="T74" s="380" t="s">
        <v>314</v>
      </c>
      <c r="U74" s="386"/>
      <c r="V74" s="452">
        <v>1.8662378631643068</v>
      </c>
      <c r="W74" s="471">
        <v>0.52888448721814441</v>
      </c>
      <c r="X74" s="472">
        <v>3684</v>
      </c>
      <c r="Y74" s="348"/>
      <c r="Z74" s="362">
        <v>1.6322953511026896</v>
      </c>
      <c r="AA74" s="379">
        <v>0.62167917140900364</v>
      </c>
      <c r="AB74" s="380">
        <v>2562</v>
      </c>
      <c r="AC74" s="61"/>
      <c r="AD74" s="448">
        <v>2.7376688609569695</v>
      </c>
      <c r="AE74" s="442">
        <v>0.79757089996997765</v>
      </c>
      <c r="AF74" s="443">
        <v>2718</v>
      </c>
      <c r="AG74" s="348"/>
      <c r="AH74" s="359">
        <v>2.3605324092675928</v>
      </c>
      <c r="AI74" s="381">
        <v>0.68840700452328651</v>
      </c>
      <c r="AJ74" s="382">
        <v>3085</v>
      </c>
      <c r="AK74" s="5"/>
      <c r="AL74" s="425">
        <v>1.7</v>
      </c>
      <c r="AM74" s="430">
        <v>0.66603354511986435</v>
      </c>
      <c r="AN74" s="432">
        <v>2873</v>
      </c>
      <c r="AO74" s="5"/>
    </row>
    <row r="75" spans="1:41">
      <c r="A75" s="347" t="s">
        <v>461</v>
      </c>
      <c r="B75" s="359">
        <v>6.734128158464074</v>
      </c>
      <c r="C75" s="379">
        <v>0.80389368147213425</v>
      </c>
      <c r="D75" s="380">
        <v>6235</v>
      </c>
      <c r="E75" s="386"/>
      <c r="F75" s="448">
        <v>6.4220871197129954</v>
      </c>
      <c r="G75" s="471">
        <v>0.84583026215709634</v>
      </c>
      <c r="H75" s="472">
        <v>5549</v>
      </c>
      <c r="I75" s="386"/>
      <c r="J75" s="359">
        <v>6.5992813217396238</v>
      </c>
      <c r="K75" s="379">
        <v>0.79790001877497296</v>
      </c>
      <c r="L75" s="380">
        <v>6180</v>
      </c>
      <c r="M75" s="386"/>
      <c r="N75" s="452">
        <v>5.4047181433996947</v>
      </c>
      <c r="O75" s="471">
        <v>0.86560222572251311</v>
      </c>
      <c r="P75" s="472">
        <v>3627</v>
      </c>
      <c r="Q75" s="386"/>
      <c r="R75" s="383" t="s">
        <v>314</v>
      </c>
      <c r="S75" s="384" t="s">
        <v>314</v>
      </c>
      <c r="T75" s="380" t="s">
        <v>314</v>
      </c>
      <c r="U75" s="386"/>
      <c r="V75" s="448">
        <v>5.8687673068804393</v>
      </c>
      <c r="W75" s="471">
        <v>0.91856189300496194</v>
      </c>
      <c r="X75" s="472">
        <v>3684</v>
      </c>
      <c r="Y75" s="346"/>
      <c r="Z75" s="362">
        <v>4.6824040344416549</v>
      </c>
      <c r="AA75" s="379">
        <v>1.036481749335473</v>
      </c>
      <c r="AB75" s="380">
        <v>2562</v>
      </c>
      <c r="AC75" s="61"/>
      <c r="AD75" s="448">
        <v>5.6641447218887899</v>
      </c>
      <c r="AE75" s="442">
        <v>1.1298273172261584</v>
      </c>
      <c r="AF75" s="443">
        <v>2718</v>
      </c>
      <c r="AG75" s="346"/>
      <c r="AH75" s="362">
        <v>3.965446642909682</v>
      </c>
      <c r="AI75" s="381">
        <v>0.88488617767946987</v>
      </c>
      <c r="AJ75" s="382">
        <v>3085</v>
      </c>
      <c r="AK75" s="5"/>
      <c r="AL75" s="425">
        <v>4.0999999999999996</v>
      </c>
      <c r="AM75" s="430">
        <v>1.0216358294618901</v>
      </c>
      <c r="AN75" s="432">
        <v>2873</v>
      </c>
      <c r="AO75" s="5"/>
    </row>
    <row r="76" spans="1:41">
      <c r="A76" s="406"/>
      <c r="B76" s="326"/>
      <c r="C76" s="352"/>
      <c r="D76" s="353"/>
      <c r="E76" s="377"/>
      <c r="F76" s="447"/>
      <c r="G76" s="464"/>
      <c r="H76" s="465"/>
      <c r="I76" s="377"/>
      <c r="J76" s="326"/>
      <c r="K76" s="352"/>
      <c r="L76" s="353"/>
      <c r="M76" s="377"/>
      <c r="N76" s="447"/>
      <c r="O76" s="464"/>
      <c r="P76" s="465"/>
      <c r="Q76" s="377"/>
      <c r="R76" s="326"/>
      <c r="S76" s="352"/>
      <c r="T76" s="353"/>
      <c r="U76" s="377"/>
      <c r="V76" s="447"/>
      <c r="W76" s="464"/>
      <c r="X76" s="465"/>
      <c r="Y76" s="377"/>
      <c r="Z76" s="326"/>
      <c r="AA76" s="352"/>
      <c r="AB76" s="353"/>
      <c r="AC76" s="61"/>
      <c r="AD76" s="447"/>
      <c r="AE76" s="442"/>
      <c r="AF76" s="443"/>
      <c r="AG76" s="377"/>
      <c r="AH76" s="326"/>
      <c r="AI76" s="354"/>
      <c r="AJ76" s="355"/>
      <c r="AK76" s="5"/>
      <c r="AL76" s="411"/>
      <c r="AM76" s="422"/>
      <c r="AN76" s="423"/>
      <c r="AO76" s="5"/>
    </row>
    <row r="77" spans="1:41">
      <c r="A77" s="405" t="s">
        <v>462</v>
      </c>
      <c r="B77" s="359"/>
      <c r="C77" s="352"/>
      <c r="D77" s="353"/>
      <c r="E77" s="377"/>
      <c r="F77" s="448"/>
      <c r="G77" s="464"/>
      <c r="H77" s="465"/>
      <c r="I77" s="377"/>
      <c r="J77" s="359"/>
      <c r="K77" s="352"/>
      <c r="L77" s="353"/>
      <c r="M77" s="377"/>
      <c r="N77" s="448"/>
      <c r="O77" s="464"/>
      <c r="P77" s="465"/>
      <c r="Q77" s="377"/>
      <c r="R77" s="359"/>
      <c r="S77" s="352"/>
      <c r="T77" s="353"/>
      <c r="U77" s="377"/>
      <c r="V77" s="448"/>
      <c r="W77" s="464"/>
      <c r="X77" s="465"/>
      <c r="Y77" s="360"/>
      <c r="Z77" s="359"/>
      <c r="AA77" s="352"/>
      <c r="AB77" s="353"/>
      <c r="AC77" s="61"/>
      <c r="AD77" s="448"/>
      <c r="AE77" s="442"/>
      <c r="AF77" s="443"/>
      <c r="AG77" s="360"/>
      <c r="AH77" s="359"/>
      <c r="AI77" s="354"/>
      <c r="AJ77" s="355"/>
      <c r="AK77" s="5"/>
      <c r="AL77" s="428"/>
      <c r="AM77" s="422"/>
      <c r="AN77" s="423"/>
      <c r="AO77" s="5"/>
    </row>
    <row r="78" spans="1:41">
      <c r="A78" s="361" t="s">
        <v>463</v>
      </c>
      <c r="B78" s="359">
        <v>35.444283575099412</v>
      </c>
      <c r="C78" s="352">
        <v>1.5343943943605609</v>
      </c>
      <c r="D78" s="353">
        <v>6235</v>
      </c>
      <c r="E78" s="377"/>
      <c r="F78" s="448">
        <v>33.455148291458343</v>
      </c>
      <c r="G78" s="464">
        <v>1.6279728433013663</v>
      </c>
      <c r="H78" s="465">
        <v>5549</v>
      </c>
      <c r="I78" s="377"/>
      <c r="J78" s="362">
        <v>32.789251704991642</v>
      </c>
      <c r="K78" s="352">
        <v>1.5087252657150536</v>
      </c>
      <c r="L78" s="353">
        <v>6180</v>
      </c>
      <c r="M78" s="377"/>
      <c r="N78" s="452">
        <v>29.46539661586154</v>
      </c>
      <c r="O78" s="464">
        <v>1.7452367980292482</v>
      </c>
      <c r="P78" s="465">
        <v>3627</v>
      </c>
      <c r="Q78" s="377"/>
      <c r="R78" s="383" t="s">
        <v>314</v>
      </c>
      <c r="S78" s="357" t="s">
        <v>314</v>
      </c>
      <c r="T78" s="353" t="s">
        <v>314</v>
      </c>
      <c r="U78" s="377"/>
      <c r="V78" s="448">
        <v>33.36800325248479</v>
      </c>
      <c r="W78" s="464">
        <v>1.8427848361221759</v>
      </c>
      <c r="X78" s="465">
        <v>3684</v>
      </c>
      <c r="Y78" s="348"/>
      <c r="Z78" s="359">
        <v>33.395959871703255</v>
      </c>
      <c r="AA78" s="352">
        <v>2.313864529873598</v>
      </c>
      <c r="AB78" s="353">
        <v>2562</v>
      </c>
      <c r="AC78" s="61"/>
      <c r="AD78" s="452">
        <v>32.486046777895297</v>
      </c>
      <c r="AE78" s="442">
        <v>2.2890311704608983</v>
      </c>
      <c r="AF78" s="443">
        <v>2718</v>
      </c>
      <c r="AG78" s="348"/>
      <c r="AH78" s="362">
        <v>31.39082830250992</v>
      </c>
      <c r="AI78" s="354">
        <v>2.1043601614744496</v>
      </c>
      <c r="AJ78" s="355">
        <v>3085</v>
      </c>
      <c r="AK78" s="5"/>
      <c r="AL78" s="425">
        <v>31.5</v>
      </c>
      <c r="AM78" s="422">
        <v>2.393290661508745</v>
      </c>
      <c r="AN78" s="432">
        <v>2873</v>
      </c>
      <c r="AO78" s="5"/>
    </row>
    <row r="79" spans="1:41">
      <c r="A79" s="347" t="s">
        <v>464</v>
      </c>
      <c r="B79" s="359">
        <v>4.3435567636143428</v>
      </c>
      <c r="C79" s="352">
        <v>0.65384741996956719</v>
      </c>
      <c r="D79" s="353">
        <v>6235</v>
      </c>
      <c r="E79" s="377"/>
      <c r="F79" s="448">
        <v>3.7446667743591773</v>
      </c>
      <c r="G79" s="464">
        <v>0.65505450109098451</v>
      </c>
      <c r="H79" s="465">
        <v>5549</v>
      </c>
      <c r="I79" s="377"/>
      <c r="J79" s="359">
        <v>4.5079303001276685</v>
      </c>
      <c r="K79" s="352">
        <v>0.66680261538683694</v>
      </c>
      <c r="L79" s="353">
        <v>6180</v>
      </c>
      <c r="M79" s="377"/>
      <c r="N79" s="452">
        <v>3.2985757928232622</v>
      </c>
      <c r="O79" s="464">
        <v>0.68371761722275837</v>
      </c>
      <c r="P79" s="465">
        <v>3627</v>
      </c>
      <c r="Q79" s="377"/>
      <c r="R79" s="383" t="s">
        <v>314</v>
      </c>
      <c r="S79" s="357" t="s">
        <v>314</v>
      </c>
      <c r="T79" s="353" t="s">
        <v>314</v>
      </c>
      <c r="U79" s="377"/>
      <c r="V79" s="448">
        <v>3.9825754222908656</v>
      </c>
      <c r="W79" s="464">
        <v>0.76423185728728305</v>
      </c>
      <c r="X79" s="465">
        <v>3684</v>
      </c>
      <c r="Y79" s="346"/>
      <c r="Z79" s="359">
        <v>4.1223360118560981</v>
      </c>
      <c r="AA79" s="352">
        <v>0.97537381588350591</v>
      </c>
      <c r="AB79" s="353">
        <v>2562</v>
      </c>
      <c r="AC79" s="61"/>
      <c r="AD79" s="448">
        <v>3.6376108514545571</v>
      </c>
      <c r="AE79" s="442">
        <v>0.91509967825636984</v>
      </c>
      <c r="AF79" s="443">
        <v>2718</v>
      </c>
      <c r="AG79" s="346"/>
      <c r="AH79" s="359">
        <v>3.5643342995318927</v>
      </c>
      <c r="AI79" s="354">
        <v>0.84068955541360824</v>
      </c>
      <c r="AJ79" s="355">
        <v>3085</v>
      </c>
      <c r="AK79" s="5"/>
      <c r="AL79" s="421">
        <v>3.5</v>
      </c>
      <c r="AM79" s="422">
        <v>0.94687480866932505</v>
      </c>
      <c r="AN79" s="432">
        <v>2873</v>
      </c>
      <c r="AO79" s="5"/>
    </row>
    <row r="80" spans="1:41">
      <c r="A80" s="345" t="s">
        <v>465</v>
      </c>
      <c r="B80" s="359">
        <v>5.9389266540619223</v>
      </c>
      <c r="C80" s="352">
        <v>0.75815062156200641</v>
      </c>
      <c r="D80" s="353">
        <v>6235</v>
      </c>
      <c r="E80" s="377"/>
      <c r="F80" s="448">
        <v>4.893142753775491</v>
      </c>
      <c r="G80" s="464">
        <v>0.74431762700576698</v>
      </c>
      <c r="H80" s="465">
        <v>5549</v>
      </c>
      <c r="I80" s="377"/>
      <c r="J80" s="359">
        <v>5.5122551351384965</v>
      </c>
      <c r="K80" s="352">
        <v>0.73346170284110768</v>
      </c>
      <c r="L80" s="353">
        <v>6180</v>
      </c>
      <c r="M80" s="377"/>
      <c r="N80" s="452">
        <v>4.6092074020680158</v>
      </c>
      <c r="O80" s="464">
        <v>0.80271883888978857</v>
      </c>
      <c r="P80" s="465">
        <v>3627</v>
      </c>
      <c r="Q80" s="377"/>
      <c r="R80" s="383" t="s">
        <v>314</v>
      </c>
      <c r="S80" s="357" t="s">
        <v>314</v>
      </c>
      <c r="T80" s="353" t="s">
        <v>314</v>
      </c>
      <c r="U80" s="377"/>
      <c r="V80" s="448">
        <v>5.0844319540111043</v>
      </c>
      <c r="W80" s="464">
        <v>0.85853509272299089</v>
      </c>
      <c r="X80" s="465">
        <v>3684</v>
      </c>
      <c r="Y80" s="337"/>
      <c r="Z80" s="359">
        <v>5.0688394648067714</v>
      </c>
      <c r="AA80" s="352">
        <v>1.0762157414306945</v>
      </c>
      <c r="AB80" s="353">
        <v>2562</v>
      </c>
      <c r="AC80" s="61"/>
      <c r="AD80" s="452">
        <v>3.8544337716648807</v>
      </c>
      <c r="AE80" s="442">
        <v>0.94091724738792215</v>
      </c>
      <c r="AF80" s="443">
        <v>2718</v>
      </c>
      <c r="AG80" s="337"/>
      <c r="AH80" s="362">
        <v>3.6399749239912107</v>
      </c>
      <c r="AI80" s="354">
        <v>0.84922983554638676</v>
      </c>
      <c r="AJ80" s="355">
        <v>3085</v>
      </c>
      <c r="AK80" s="5"/>
      <c r="AL80" s="425">
        <v>3.8</v>
      </c>
      <c r="AM80" s="422">
        <v>0.98508616097160306</v>
      </c>
      <c r="AN80" s="432">
        <v>2873</v>
      </c>
      <c r="AO80" s="5"/>
    </row>
    <row r="81" spans="1:41">
      <c r="A81" s="333" t="s">
        <v>466</v>
      </c>
      <c r="B81" s="359">
        <v>24.45235868310769</v>
      </c>
      <c r="C81" s="352">
        <v>1.3786924047595939</v>
      </c>
      <c r="D81" s="353">
        <v>6235</v>
      </c>
      <c r="E81" s="377"/>
      <c r="F81" s="448">
        <v>23.590611265002163</v>
      </c>
      <c r="G81" s="464">
        <v>1.4648778269999241</v>
      </c>
      <c r="H81" s="465">
        <v>5549</v>
      </c>
      <c r="I81" s="377"/>
      <c r="J81" s="359">
        <v>23.048592373452973</v>
      </c>
      <c r="K81" s="352">
        <v>1.3534915009473902</v>
      </c>
      <c r="L81" s="353">
        <v>6180</v>
      </c>
      <c r="M81" s="377"/>
      <c r="N81" s="452">
        <v>19.825860570449642</v>
      </c>
      <c r="O81" s="464">
        <v>1.5262661724121607</v>
      </c>
      <c r="P81" s="465">
        <v>3627</v>
      </c>
      <c r="Q81" s="377"/>
      <c r="R81" s="383" t="s">
        <v>314</v>
      </c>
      <c r="S81" s="357" t="s">
        <v>314</v>
      </c>
      <c r="T81" s="353" t="s">
        <v>314</v>
      </c>
      <c r="U81" s="377"/>
      <c r="V81" s="448">
        <v>22.389201695034476</v>
      </c>
      <c r="W81" s="464">
        <v>1.6291027846697812</v>
      </c>
      <c r="X81" s="465">
        <v>3684</v>
      </c>
      <c r="Y81" s="346"/>
      <c r="Z81" s="362">
        <v>19.834924474727291</v>
      </c>
      <c r="AA81" s="352">
        <v>1.9563590112630003</v>
      </c>
      <c r="AB81" s="353">
        <v>2562</v>
      </c>
      <c r="AC81" s="61"/>
      <c r="AD81" s="452">
        <v>21.742393469720987</v>
      </c>
      <c r="AE81" s="442">
        <v>2.0161528808638831</v>
      </c>
      <c r="AF81" s="443">
        <v>2718</v>
      </c>
      <c r="AG81" s="346"/>
      <c r="AH81" s="362">
        <v>17.978492135814232</v>
      </c>
      <c r="AI81" s="354">
        <v>1.7412779569300003</v>
      </c>
      <c r="AJ81" s="355">
        <v>3085</v>
      </c>
      <c r="AK81" s="5"/>
      <c r="AL81" s="425">
        <v>17.899999999999999</v>
      </c>
      <c r="AM81" s="422">
        <v>1.9751176849268557</v>
      </c>
      <c r="AN81" s="432">
        <v>2873</v>
      </c>
      <c r="AO81" s="5"/>
    </row>
    <row r="82" spans="1:41">
      <c r="A82" s="345" t="s">
        <v>467</v>
      </c>
      <c r="B82" s="359">
        <v>60.325522166500015</v>
      </c>
      <c r="C82" s="352">
        <v>1.569288181534457</v>
      </c>
      <c r="D82" s="353">
        <v>6235</v>
      </c>
      <c r="E82" s="387"/>
      <c r="F82" s="452">
        <v>63.042921237643966</v>
      </c>
      <c r="G82" s="464">
        <v>1.6654263352275045</v>
      </c>
      <c r="H82" s="465">
        <v>5549</v>
      </c>
      <c r="I82" s="387"/>
      <c r="J82" s="362">
        <v>64.041965491305746</v>
      </c>
      <c r="K82" s="352">
        <v>1.5422520056156088</v>
      </c>
      <c r="L82" s="353">
        <v>6180</v>
      </c>
      <c r="M82" s="387"/>
      <c r="N82" s="452">
        <v>65.008134130653119</v>
      </c>
      <c r="O82" s="464">
        <v>1.8258475054827592</v>
      </c>
      <c r="P82" s="465">
        <v>3627</v>
      </c>
      <c r="Q82" s="387"/>
      <c r="R82" s="383" t="s">
        <v>314</v>
      </c>
      <c r="S82" s="357" t="s">
        <v>314</v>
      </c>
      <c r="T82" s="353" t="s">
        <v>314</v>
      </c>
      <c r="U82" s="387"/>
      <c r="V82" s="452">
        <v>64.770717626245485</v>
      </c>
      <c r="W82" s="464">
        <v>1.8668497204750523</v>
      </c>
      <c r="X82" s="465">
        <v>3684</v>
      </c>
      <c r="Y82" s="348"/>
      <c r="Z82" s="362">
        <v>63.72061774839117</v>
      </c>
      <c r="AA82" s="352">
        <v>2.3589058475982583</v>
      </c>
      <c r="AB82" s="353">
        <v>2562</v>
      </c>
      <c r="AC82" s="61"/>
      <c r="AD82" s="452">
        <v>63.551495344255748</v>
      </c>
      <c r="AE82" s="442">
        <v>2.352389593047679</v>
      </c>
      <c r="AF82" s="443">
        <v>2718</v>
      </c>
      <c r="AG82" s="348"/>
      <c r="AH82" s="362">
        <v>63.861373807208444</v>
      </c>
      <c r="AI82" s="354">
        <v>2.1783744947300292</v>
      </c>
      <c r="AJ82" s="355">
        <v>3085</v>
      </c>
      <c r="AK82" s="5"/>
      <c r="AL82" s="425">
        <v>63.8</v>
      </c>
      <c r="AM82" s="422">
        <v>2.4760505579574641</v>
      </c>
      <c r="AN82" s="432">
        <v>2873</v>
      </c>
      <c r="AO82" s="5"/>
    </row>
    <row r="83" spans="1:41">
      <c r="A83" s="347" t="s">
        <v>468</v>
      </c>
      <c r="B83" s="359">
        <v>8.9322469645527285</v>
      </c>
      <c r="C83" s="352">
        <v>0.91486965113339558</v>
      </c>
      <c r="D83" s="353">
        <v>6235</v>
      </c>
      <c r="E83" s="387"/>
      <c r="F83" s="448">
        <v>8.7610611912550542</v>
      </c>
      <c r="G83" s="464">
        <v>0.97549919450168554</v>
      </c>
      <c r="H83" s="465">
        <v>5549</v>
      </c>
      <c r="I83" s="387"/>
      <c r="J83" s="359">
        <v>8.4884606524776345</v>
      </c>
      <c r="K83" s="352">
        <v>0.89573067140685536</v>
      </c>
      <c r="L83" s="353">
        <v>6180</v>
      </c>
      <c r="M83" s="387"/>
      <c r="N83" s="448">
        <v>7.8407720342116942</v>
      </c>
      <c r="O83" s="464">
        <v>1.0290723966558075</v>
      </c>
      <c r="P83" s="465">
        <v>3627</v>
      </c>
      <c r="Q83" s="387"/>
      <c r="R83" s="383" t="s">
        <v>314</v>
      </c>
      <c r="S83" s="357" t="s">
        <v>314</v>
      </c>
      <c r="T83" s="353" t="s">
        <v>314</v>
      </c>
      <c r="U83" s="387"/>
      <c r="V83" s="448">
        <v>7.8607745577726567</v>
      </c>
      <c r="W83" s="464">
        <v>1.0517755128640447</v>
      </c>
      <c r="X83" s="465">
        <v>3684</v>
      </c>
      <c r="Y83" s="346"/>
      <c r="Z83" s="359">
        <v>7.4174999189550865</v>
      </c>
      <c r="AA83" s="352">
        <v>1.2856830066964458</v>
      </c>
      <c r="AB83" s="353">
        <v>2562</v>
      </c>
      <c r="AC83" s="61"/>
      <c r="AD83" s="452">
        <v>6.7334426339326434</v>
      </c>
      <c r="AE83" s="442">
        <v>1.2248645351255276</v>
      </c>
      <c r="AF83" s="443">
        <v>2718</v>
      </c>
      <c r="AG83" s="346"/>
      <c r="AH83" s="362">
        <v>5.6669088163937467</v>
      </c>
      <c r="AI83" s="354">
        <v>1.0484138290888754</v>
      </c>
      <c r="AJ83" s="355">
        <v>3085</v>
      </c>
      <c r="AK83" s="5"/>
      <c r="AL83" s="425">
        <v>3.6</v>
      </c>
      <c r="AM83" s="422">
        <v>0.95980863087454615</v>
      </c>
      <c r="AN83" s="432">
        <v>2873</v>
      </c>
      <c r="AO83" s="5"/>
    </row>
    <row r="84" spans="1:41">
      <c r="A84" s="345" t="s">
        <v>469</v>
      </c>
      <c r="B84" s="359">
        <v>6.4643385951991945</v>
      </c>
      <c r="C84" s="352">
        <v>0.78876423160421405</v>
      </c>
      <c r="D84" s="353">
        <v>6235</v>
      </c>
      <c r="E84" s="377"/>
      <c r="F84" s="448">
        <v>6.1445071811110719</v>
      </c>
      <c r="G84" s="464">
        <v>0.82857499117499867</v>
      </c>
      <c r="H84" s="465">
        <v>5549</v>
      </c>
      <c r="I84" s="377"/>
      <c r="J84" s="359">
        <v>5.7616601158273042</v>
      </c>
      <c r="K84" s="352">
        <v>0.74888076570199846</v>
      </c>
      <c r="L84" s="353">
        <v>6180</v>
      </c>
      <c r="M84" s="377"/>
      <c r="N84" s="452">
        <v>4.6283915948008509</v>
      </c>
      <c r="O84" s="464">
        <v>0.80430673074467163</v>
      </c>
      <c r="P84" s="465">
        <v>3627</v>
      </c>
      <c r="Q84" s="377"/>
      <c r="R84" s="383" t="s">
        <v>314</v>
      </c>
      <c r="S84" s="357" t="s">
        <v>314</v>
      </c>
      <c r="T84" s="353" t="s">
        <v>314</v>
      </c>
      <c r="U84" s="377"/>
      <c r="V84" s="452">
        <v>4.5823991651725215</v>
      </c>
      <c r="W84" s="464">
        <v>0.81720085286004229</v>
      </c>
      <c r="X84" s="465">
        <v>3684</v>
      </c>
      <c r="Y84" s="346"/>
      <c r="Z84" s="362">
        <v>3.6436588805805741</v>
      </c>
      <c r="AA84" s="352">
        <v>0.9192839600732825</v>
      </c>
      <c r="AB84" s="353">
        <v>2562</v>
      </c>
      <c r="AC84" s="61"/>
      <c r="AD84" s="452">
        <v>4.5793947550745653</v>
      </c>
      <c r="AE84" s="442">
        <v>1.0217193758277308</v>
      </c>
      <c r="AF84" s="443">
        <v>2718</v>
      </c>
      <c r="AG84" s="346"/>
      <c r="AH84" s="362">
        <v>3.6786294270710727</v>
      </c>
      <c r="AI84" s="354">
        <v>0.85355584894633463</v>
      </c>
      <c r="AJ84" s="355">
        <v>3085</v>
      </c>
      <c r="AK84" s="5"/>
      <c r="AL84" s="425">
        <v>2.8</v>
      </c>
      <c r="AM84" s="422">
        <v>0.84997672141260416</v>
      </c>
      <c r="AN84" s="432">
        <v>2873</v>
      </c>
      <c r="AO84" s="5"/>
    </row>
    <row r="85" spans="1:41">
      <c r="A85" s="361" t="s">
        <v>470</v>
      </c>
      <c r="B85" s="359">
        <v>11.771256146105554</v>
      </c>
      <c r="C85" s="352">
        <v>1.0337440014791452</v>
      </c>
      <c r="D85" s="353">
        <v>6235</v>
      </c>
      <c r="E85" s="377"/>
      <c r="F85" s="448">
        <v>10.705643128341883</v>
      </c>
      <c r="G85" s="464">
        <v>1.0667848354825393</v>
      </c>
      <c r="H85" s="465">
        <v>5549</v>
      </c>
      <c r="I85" s="377"/>
      <c r="J85" s="359">
        <v>11.349473334295954</v>
      </c>
      <c r="K85" s="352">
        <v>1.019420961949451</v>
      </c>
      <c r="L85" s="353">
        <v>6180</v>
      </c>
      <c r="M85" s="377"/>
      <c r="N85" s="452">
        <v>9.6626125127464721</v>
      </c>
      <c r="O85" s="464">
        <v>1.1310404754321253</v>
      </c>
      <c r="P85" s="465">
        <v>3627</v>
      </c>
      <c r="Q85" s="377"/>
      <c r="R85" s="383" t="s">
        <v>314</v>
      </c>
      <c r="S85" s="357" t="s">
        <v>314</v>
      </c>
      <c r="T85" s="353" t="s">
        <v>314</v>
      </c>
      <c r="U85" s="377" t="s">
        <v>399</v>
      </c>
      <c r="V85" s="448">
        <v>10.639766714391872</v>
      </c>
      <c r="W85" s="464">
        <v>1.2050534382983171</v>
      </c>
      <c r="X85" s="465">
        <v>3684</v>
      </c>
      <c r="Y85" s="360"/>
      <c r="Z85" s="362">
        <v>8.4853835502249222</v>
      </c>
      <c r="AA85" s="352">
        <v>1.3671672526530552</v>
      </c>
      <c r="AB85" s="353">
        <v>2562</v>
      </c>
      <c r="AC85" s="61"/>
      <c r="AD85" s="448">
        <v>10.000792519519997</v>
      </c>
      <c r="AE85" s="442">
        <v>1.4663682746638136</v>
      </c>
      <c r="AF85" s="443">
        <v>2718</v>
      </c>
      <c r="AG85" s="360"/>
      <c r="AH85" s="362">
        <v>8.3222738221854531</v>
      </c>
      <c r="AI85" s="354">
        <v>1.2525080120793466</v>
      </c>
      <c r="AJ85" s="355">
        <v>3085</v>
      </c>
      <c r="AK85" s="5"/>
      <c r="AL85" s="425">
        <v>7.8</v>
      </c>
      <c r="AM85" s="422">
        <v>1.3816805544759547</v>
      </c>
      <c r="AN85" s="432">
        <v>2873</v>
      </c>
      <c r="AO85" s="5"/>
    </row>
    <row r="86" spans="1:41">
      <c r="A86" s="347" t="s">
        <v>471</v>
      </c>
      <c r="B86" s="359">
        <v>24.671268987121035</v>
      </c>
      <c r="C86" s="352">
        <v>1.3828421836070142</v>
      </c>
      <c r="D86" s="353">
        <v>6235</v>
      </c>
      <c r="E86" s="377"/>
      <c r="F86" s="448">
        <v>24.352498175151016</v>
      </c>
      <c r="G86" s="464">
        <v>1.4809060268665242</v>
      </c>
      <c r="H86" s="465">
        <v>5549</v>
      </c>
      <c r="I86" s="377"/>
      <c r="J86" s="359">
        <v>23.152551565336733</v>
      </c>
      <c r="K86" s="352">
        <v>1.3556238511367233</v>
      </c>
      <c r="L86" s="353">
        <v>6180</v>
      </c>
      <c r="M86" s="377"/>
      <c r="N86" s="452">
        <v>21.629046538113425</v>
      </c>
      <c r="O86" s="464">
        <v>1.5761347861257935</v>
      </c>
      <c r="P86" s="465">
        <v>3627</v>
      </c>
      <c r="Q86" s="377"/>
      <c r="R86" s="383" t="s">
        <v>314</v>
      </c>
      <c r="S86" s="357" t="s">
        <v>314</v>
      </c>
      <c r="T86" s="353" t="s">
        <v>314</v>
      </c>
      <c r="U86" s="377" t="s">
        <v>399</v>
      </c>
      <c r="V86" s="448">
        <v>24.579032331304539</v>
      </c>
      <c r="W86" s="464">
        <v>1.6826606820269649</v>
      </c>
      <c r="X86" s="465">
        <v>3684</v>
      </c>
      <c r="Y86" s="348"/>
      <c r="Z86" s="359">
        <v>25.260104064352696</v>
      </c>
      <c r="AA86" s="352">
        <v>2.1317412478459961</v>
      </c>
      <c r="AB86" s="353">
        <v>2562</v>
      </c>
      <c r="AC86" s="61"/>
      <c r="AD86" s="452">
        <v>27.628559193457843</v>
      </c>
      <c r="AE86" s="442">
        <v>2.1855927072213177</v>
      </c>
      <c r="AF86" s="443">
        <v>2718</v>
      </c>
      <c r="AG86" s="348"/>
      <c r="AH86" s="359">
        <v>25.64891575178757</v>
      </c>
      <c r="AI86" s="354">
        <v>1.9801849441439217</v>
      </c>
      <c r="AJ86" s="355">
        <v>3085</v>
      </c>
      <c r="AK86" s="5"/>
      <c r="AL86" s="421">
        <v>25.8</v>
      </c>
      <c r="AM86" s="422">
        <v>2.2542739332346411</v>
      </c>
      <c r="AN86" s="432">
        <v>2873</v>
      </c>
      <c r="AO86" s="5"/>
    </row>
    <row r="87" spans="1:41">
      <c r="A87" s="407"/>
      <c r="B87" s="389"/>
      <c r="C87" s="388"/>
      <c r="D87" s="388"/>
      <c r="E87" s="388"/>
      <c r="F87" s="453"/>
      <c r="G87" s="453"/>
      <c r="H87" s="453"/>
      <c r="I87" s="388"/>
      <c r="J87" s="390"/>
      <c r="K87" s="388"/>
      <c r="L87" s="388"/>
      <c r="M87" s="388"/>
      <c r="N87" s="453"/>
      <c r="O87" s="453"/>
      <c r="P87" s="453"/>
      <c r="Q87" s="388"/>
      <c r="R87" s="388"/>
      <c r="S87" s="388"/>
      <c r="T87" s="388"/>
      <c r="U87" s="388"/>
      <c r="V87" s="453"/>
      <c r="W87" s="453"/>
      <c r="X87" s="453"/>
      <c r="Y87" s="388"/>
      <c r="Z87" s="388"/>
      <c r="AA87" s="388"/>
      <c r="AB87" s="388"/>
      <c r="AC87" s="61"/>
      <c r="AD87" s="455"/>
      <c r="AE87" s="453"/>
      <c r="AF87" s="454"/>
      <c r="AG87" s="388"/>
      <c r="AH87" s="391"/>
      <c r="AI87" s="392"/>
      <c r="AJ87" s="393"/>
      <c r="AK87" s="5"/>
      <c r="AL87" s="433"/>
      <c r="AM87" s="434"/>
      <c r="AN87" s="435"/>
      <c r="AO87" s="5"/>
    </row>
    <row r="88" spans="1:41">
      <c r="A88" s="408" t="s">
        <v>389</v>
      </c>
      <c r="B88" s="395"/>
      <c r="C88" s="61"/>
      <c r="D88" s="61"/>
      <c r="E88" s="61"/>
      <c r="F88" s="61"/>
      <c r="G88" s="61"/>
      <c r="H88" s="61"/>
      <c r="I88" s="61"/>
      <c r="J88" s="390"/>
      <c r="K88" s="61"/>
      <c r="L88" s="61"/>
      <c r="M88" s="61"/>
      <c r="N88" s="61"/>
      <c r="O88" s="61"/>
      <c r="P88" s="61"/>
      <c r="Q88" s="61"/>
      <c r="R88" s="61"/>
      <c r="S88" s="61"/>
      <c r="T88" s="61"/>
      <c r="U88" s="61"/>
      <c r="V88" s="61"/>
      <c r="W88" s="394"/>
      <c r="X88" s="394"/>
      <c r="Y88" s="394"/>
      <c r="Z88" s="394"/>
      <c r="AA88" s="394"/>
      <c r="AB88" s="394"/>
      <c r="AC88" s="61"/>
      <c r="AD88" s="390"/>
      <c r="AE88" s="394"/>
      <c r="AF88" s="396"/>
      <c r="AG88" s="394"/>
      <c r="AH88" s="334"/>
      <c r="AI88" s="334"/>
      <c r="AJ88" s="397"/>
      <c r="AK88" s="5"/>
      <c r="AL88" s="398"/>
      <c r="AM88" s="398"/>
      <c r="AN88" s="399"/>
      <c r="AO88" s="5"/>
    </row>
    <row r="89" spans="1:41">
      <c r="A89" s="400" t="s">
        <v>390</v>
      </c>
      <c r="B89" s="395"/>
      <c r="C89" s="61"/>
      <c r="D89" s="61"/>
      <c r="E89" s="61"/>
      <c r="F89" s="61"/>
      <c r="G89" s="61"/>
      <c r="H89" s="61"/>
      <c r="I89" s="61"/>
      <c r="J89" s="390"/>
      <c r="K89" s="61"/>
      <c r="L89" s="61"/>
      <c r="M89" s="61"/>
      <c r="N89" s="61"/>
      <c r="O89" s="61"/>
      <c r="P89" s="61"/>
      <c r="Q89" s="61"/>
      <c r="R89" s="61"/>
      <c r="S89" s="61"/>
      <c r="T89" s="61"/>
      <c r="U89" s="61"/>
      <c r="V89" s="61"/>
      <c r="W89" s="400"/>
      <c r="X89" s="400"/>
      <c r="Y89" s="400"/>
      <c r="Z89" s="400"/>
      <c r="AA89" s="400"/>
      <c r="AB89" s="400"/>
      <c r="AC89" s="61"/>
      <c r="AD89" s="390"/>
      <c r="AE89" s="400"/>
      <c r="AF89" s="401"/>
      <c r="AG89" s="400"/>
      <c r="AH89" s="334"/>
      <c r="AI89" s="334"/>
      <c r="AJ89" s="397"/>
      <c r="AK89" s="5"/>
      <c r="AL89" s="398"/>
      <c r="AM89" s="398"/>
      <c r="AN89" s="399"/>
      <c r="AO89" s="5"/>
    </row>
    <row r="90" spans="1:41">
      <c r="A90" s="400" t="s">
        <v>472</v>
      </c>
      <c r="B90" s="395"/>
      <c r="C90" s="61"/>
      <c r="D90" s="61"/>
      <c r="E90" s="61"/>
      <c r="F90" s="61"/>
      <c r="G90" s="61"/>
      <c r="H90" s="61"/>
      <c r="I90" s="61"/>
      <c r="J90" s="390"/>
      <c r="K90" s="61"/>
      <c r="L90" s="61"/>
      <c r="M90" s="61"/>
      <c r="N90" s="61"/>
      <c r="O90" s="61"/>
      <c r="P90" s="61"/>
      <c r="Q90" s="61"/>
      <c r="R90" s="61"/>
      <c r="S90" s="61"/>
      <c r="T90" s="61"/>
      <c r="U90" s="61"/>
      <c r="V90" s="61"/>
      <c r="W90" s="400"/>
      <c r="X90" s="400"/>
      <c r="Y90" s="400"/>
      <c r="Z90" s="400"/>
      <c r="AA90" s="400"/>
      <c r="AB90" s="400"/>
      <c r="AC90" s="5"/>
      <c r="AD90" s="390"/>
      <c r="AE90" s="400"/>
      <c r="AF90" s="401"/>
      <c r="AG90" s="400"/>
      <c r="AH90" s="21"/>
      <c r="AI90" s="21"/>
      <c r="AJ90" s="21"/>
      <c r="AK90" s="5"/>
      <c r="AL90" s="322"/>
      <c r="AM90" s="22"/>
      <c r="AN90" s="22"/>
      <c r="AO90" s="5"/>
    </row>
    <row r="91" spans="1:41">
      <c r="A91" s="406"/>
      <c r="B91" s="395"/>
      <c r="C91" s="61"/>
      <c r="D91" s="61"/>
      <c r="E91" s="61"/>
      <c r="F91" s="61"/>
      <c r="G91" s="61"/>
      <c r="H91" s="61"/>
      <c r="I91" s="61"/>
      <c r="J91" s="390"/>
      <c r="K91" s="61"/>
      <c r="L91" s="61"/>
      <c r="M91" s="61"/>
      <c r="N91" s="61"/>
      <c r="O91" s="61"/>
      <c r="P91" s="61"/>
      <c r="Q91" s="61"/>
      <c r="R91" s="61"/>
      <c r="S91" s="61"/>
      <c r="T91" s="61"/>
      <c r="U91" s="61"/>
      <c r="V91" s="61"/>
      <c r="W91" s="377"/>
      <c r="X91" s="377"/>
      <c r="Y91" s="377"/>
      <c r="Z91" s="377"/>
      <c r="AA91" s="377"/>
      <c r="AB91" s="377"/>
      <c r="AC91" s="5"/>
      <c r="AD91" s="390"/>
      <c r="AE91" s="377"/>
      <c r="AF91" s="402"/>
      <c r="AG91" s="377"/>
      <c r="AH91" s="13"/>
      <c r="AI91" s="13"/>
      <c r="AJ91" s="13"/>
      <c r="AK91" s="5"/>
      <c r="AL91" s="324"/>
      <c r="AM91" s="5"/>
      <c r="AN91" s="5"/>
      <c r="AO91" s="5"/>
    </row>
  </sheetData>
  <protectedRanges>
    <protectedRange sqref="AL13:AL16" name="satified_16_1"/>
    <protectedRange sqref="AL27 AL36" name="satified_2_1"/>
    <protectedRange sqref="AL19 AL28" name="satified_16_1_1"/>
    <protectedRange sqref="AL20 AL29:AL30 AL37:AL38" name="satified_17_1"/>
    <protectedRange sqref="AL21 AL31 AL39" name="satified_18_1"/>
    <protectedRange sqref="AL22:AL23 AL32:AL33 AL40:AL41" name="satified_19_1"/>
    <protectedRange sqref="AL24:AL26 AL42:AL44 AL34:AL35" name="satified_24_1"/>
    <protectedRange sqref="AL54 AL63" name="satified_2_1_1"/>
    <protectedRange sqref="AL55 AL64" name="satified_16_1_2"/>
    <protectedRange sqref="AL47 AL56 AL65" name="satified_17_1_1"/>
    <protectedRange sqref="AL48 AL57 AL66" name="satified_18_1_1"/>
    <protectedRange sqref="AL49:AL50 AL58:AL59" name="satified_19_1_1"/>
    <protectedRange sqref="AL51:AL53 AL60:AL62" name="satified_24_1_1"/>
    <protectedRange sqref="AL69" name="satified_16_1_3"/>
    <protectedRange sqref="AL70" name="satified_17_1_2"/>
    <protectedRange sqref="AL71" name="satified_18_1_2"/>
    <protectedRange sqref="AL72:AL73" name="satified_19_1_2"/>
    <protectedRange sqref="AL74:AL75" name="satified_24_1_2"/>
    <protectedRange sqref="AL81" name="satified_2_1_2"/>
    <protectedRange sqref="AL82" name="satified_16_1_4"/>
    <protectedRange sqref="AL78:AL80" name="satified_24_1_3"/>
    <protectedRange sqref="AL83" name="satified_17_1_3"/>
    <protectedRange sqref="AL84" name="satified_18_1_3"/>
    <protectedRange sqref="AL85:AL86" name="satified_24_1_4"/>
  </protectedRanges>
  <mergeCells count="10">
    <mergeCell ref="Z5:AB5"/>
    <mergeCell ref="AD5:AF5"/>
    <mergeCell ref="AH5:AJ5"/>
    <mergeCell ref="AL5:AN5"/>
    <mergeCell ref="B5:D5"/>
    <mergeCell ref="F5:H5"/>
    <mergeCell ref="J5:L5"/>
    <mergeCell ref="N5:P5"/>
    <mergeCell ref="R5:T5"/>
    <mergeCell ref="V5:X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zoomScaleNormal="100" workbookViewId="0"/>
  </sheetViews>
  <sheetFormatPr defaultColWidth="8.81640625" defaultRowHeight="13"/>
  <cols>
    <col min="1" max="1" width="54.36328125" style="5" customWidth="1"/>
    <col min="2" max="2" width="17.54296875" style="5" customWidth="1"/>
    <col min="3" max="3" width="8.81640625" style="5"/>
    <col min="4" max="4" width="12.08984375" style="5" bestFit="1" customWidth="1"/>
    <col min="5" max="5" width="13.453125" style="5" bestFit="1" customWidth="1"/>
    <col min="6" max="6" width="8.81640625" style="5"/>
    <col min="7" max="7" width="42.81640625" style="5" customWidth="1"/>
    <col min="8" max="9" width="8.81640625" style="5"/>
    <col min="10" max="10" width="12.08984375" style="5" bestFit="1" customWidth="1"/>
    <col min="11" max="11" width="13.453125" style="5" bestFit="1" customWidth="1"/>
    <col min="12" max="16384" width="8.81640625" style="5"/>
  </cols>
  <sheetData>
    <row r="1" spans="1:10" ht="15.5">
      <c r="A1" s="308" t="s">
        <v>762</v>
      </c>
    </row>
    <row r="3" spans="1:10" ht="14.5">
      <c r="A3" s="4" t="s">
        <v>766</v>
      </c>
      <c r="G3" s="4" t="s">
        <v>768</v>
      </c>
    </row>
    <row r="5" spans="1:10">
      <c r="A5" s="25" t="s">
        <v>12</v>
      </c>
      <c r="B5" s="795" t="s">
        <v>763</v>
      </c>
      <c r="C5" s="795"/>
      <c r="D5" s="827"/>
      <c r="G5" s="719"/>
      <c r="H5" s="795" t="s">
        <v>763</v>
      </c>
      <c r="I5" s="795"/>
      <c r="J5" s="827"/>
    </row>
    <row r="6" spans="1:10" ht="26">
      <c r="A6" s="719"/>
      <c r="B6" s="148" t="s">
        <v>14</v>
      </c>
      <c r="C6" s="142" t="s">
        <v>340</v>
      </c>
      <c r="D6" s="720" t="s">
        <v>206</v>
      </c>
      <c r="G6" s="719"/>
      <c r="H6" s="148" t="s">
        <v>14</v>
      </c>
      <c r="I6" s="142" t="s">
        <v>340</v>
      </c>
      <c r="J6" s="720" t="s">
        <v>206</v>
      </c>
    </row>
    <row r="7" spans="1:10">
      <c r="A7" s="725" t="s">
        <v>272</v>
      </c>
      <c r="B7" s="744">
        <v>8.4543771099638789</v>
      </c>
      <c r="C7" s="746">
        <v>0.83467543748859141</v>
      </c>
      <c r="D7" s="750">
        <v>9817</v>
      </c>
      <c r="G7" s="725"/>
      <c r="H7" s="726"/>
      <c r="I7" s="727"/>
      <c r="J7" s="728"/>
    </row>
    <row r="8" spans="1:10">
      <c r="A8" s="725" t="s">
        <v>275</v>
      </c>
      <c r="B8" s="744">
        <v>9.8215214963294795</v>
      </c>
      <c r="C8" s="746">
        <v>0.88984411006460018</v>
      </c>
      <c r="D8" s="751">
        <v>9817</v>
      </c>
      <c r="G8" s="725"/>
      <c r="H8" s="726"/>
      <c r="I8" s="727"/>
      <c r="J8" s="728"/>
    </row>
    <row r="9" spans="1:10">
      <c r="A9" s="725" t="s">
        <v>268</v>
      </c>
      <c r="B9" s="744">
        <v>14.764038998850237</v>
      </c>
      <c r="C9" s="746">
        <v>1.0627920047961483</v>
      </c>
      <c r="D9" s="751">
        <v>9817</v>
      </c>
      <c r="G9" s="725"/>
      <c r="H9" s="726"/>
      <c r="I9" s="727"/>
      <c r="J9" s="728"/>
    </row>
    <row r="10" spans="1:10">
      <c r="A10" s="725" t="s">
        <v>764</v>
      </c>
      <c r="B10" s="744">
        <v>15.396289904564982</v>
      </c>
      <c r="C10" s="746">
        <v>1.0802969886398257</v>
      </c>
      <c r="D10" s="751">
        <v>9817</v>
      </c>
      <c r="G10" s="725"/>
      <c r="H10" s="726"/>
      <c r="I10" s="727"/>
      <c r="J10" s="728"/>
    </row>
    <row r="11" spans="1:10">
      <c r="A11" s="725" t="s">
        <v>271</v>
      </c>
      <c r="B11" s="744">
        <v>17.117457218557558</v>
      </c>
      <c r="C11" s="746">
        <v>1.126867734664061</v>
      </c>
      <c r="D11" s="751">
        <v>9817</v>
      </c>
      <c r="G11" s="725"/>
      <c r="H11" s="726"/>
      <c r="I11" s="727"/>
      <c r="J11" s="728"/>
    </row>
    <row r="12" spans="1:10">
      <c r="A12" s="725" t="s">
        <v>270</v>
      </c>
      <c r="B12" s="744">
        <v>18.60795665162517</v>
      </c>
      <c r="C12" s="746">
        <v>1.1645718766958115</v>
      </c>
      <c r="D12" s="751">
        <v>9817</v>
      </c>
      <c r="G12" s="725" t="s">
        <v>270</v>
      </c>
      <c r="H12" s="744">
        <v>24.9</v>
      </c>
      <c r="I12" s="746">
        <v>3.4910000000000001</v>
      </c>
      <c r="J12" s="751">
        <v>1349</v>
      </c>
    </row>
    <row r="13" spans="1:10">
      <c r="A13" s="725" t="s">
        <v>276</v>
      </c>
      <c r="B13" s="744">
        <v>20.428593356626568</v>
      </c>
      <c r="C13" s="746">
        <v>1.2060609085710787</v>
      </c>
      <c r="D13" s="751">
        <v>9817</v>
      </c>
      <c r="G13" s="725"/>
      <c r="H13" s="744"/>
      <c r="I13" s="746"/>
      <c r="J13" s="751"/>
    </row>
    <row r="14" spans="1:10">
      <c r="A14" s="725" t="s">
        <v>266</v>
      </c>
      <c r="B14" s="744">
        <v>24.691257086378993</v>
      </c>
      <c r="C14" s="746">
        <v>1.2907543230402663</v>
      </c>
      <c r="D14" s="751">
        <v>9817</v>
      </c>
      <c r="G14" s="725"/>
      <c r="H14" s="744"/>
      <c r="I14" s="746"/>
      <c r="J14" s="751"/>
    </row>
    <row r="15" spans="1:10">
      <c r="A15" s="725" t="s">
        <v>267</v>
      </c>
      <c r="B15" s="744">
        <v>37.297050174959857</v>
      </c>
      <c r="C15" s="746">
        <v>1.4473908068584258</v>
      </c>
      <c r="D15" s="751">
        <v>9817</v>
      </c>
      <c r="G15" s="725" t="s">
        <v>267</v>
      </c>
      <c r="H15" s="744">
        <v>42.8</v>
      </c>
      <c r="I15" s="746">
        <v>3.9948999999999999</v>
      </c>
      <c r="J15" s="751">
        <v>1349</v>
      </c>
    </row>
    <row r="16" spans="1:10">
      <c r="A16" s="725" t="s">
        <v>765</v>
      </c>
      <c r="B16" s="744">
        <v>42.255980099071238</v>
      </c>
      <c r="C16" s="746">
        <v>1.4786170637947791</v>
      </c>
      <c r="D16" s="751">
        <v>9817</v>
      </c>
      <c r="G16" s="725"/>
      <c r="H16" s="726"/>
      <c r="I16" s="727"/>
      <c r="J16" s="728"/>
    </row>
    <row r="17" spans="1:10">
      <c r="A17" s="729" t="s">
        <v>265</v>
      </c>
      <c r="B17" s="745">
        <v>59.043377926685423</v>
      </c>
      <c r="C17" s="747">
        <v>1.472026260415749</v>
      </c>
      <c r="D17" s="752">
        <v>9817</v>
      </c>
      <c r="G17" s="729"/>
      <c r="H17" s="730"/>
      <c r="I17" s="731"/>
      <c r="J17" s="732"/>
    </row>
    <row r="20" spans="1:10" ht="14.5">
      <c r="A20" s="4" t="s">
        <v>767</v>
      </c>
      <c r="G20" s="4" t="s">
        <v>768</v>
      </c>
    </row>
    <row r="22" spans="1:10">
      <c r="A22" s="25" t="s">
        <v>12</v>
      </c>
      <c r="B22" s="716"/>
      <c r="C22" s="795" t="s">
        <v>763</v>
      </c>
      <c r="D22" s="799"/>
      <c r="E22" s="799"/>
      <c r="G22" s="403"/>
      <c r="H22" s="795" t="s">
        <v>763</v>
      </c>
      <c r="I22" s="799"/>
      <c r="J22" s="799"/>
    </row>
    <row r="23" spans="1:10" ht="26">
      <c r="A23" s="721"/>
      <c r="B23" s="70"/>
      <c r="C23" s="148" t="s">
        <v>14</v>
      </c>
      <c r="D23" s="142" t="s">
        <v>340</v>
      </c>
      <c r="E23" s="724" t="s">
        <v>206</v>
      </c>
      <c r="G23" s="721"/>
      <c r="H23" s="148" t="s">
        <v>14</v>
      </c>
      <c r="I23" s="142" t="s">
        <v>340</v>
      </c>
      <c r="J23" s="724" t="s">
        <v>206</v>
      </c>
    </row>
    <row r="24" spans="1:10">
      <c r="A24" s="800" t="s">
        <v>770</v>
      </c>
      <c r="B24" s="802" t="s">
        <v>16</v>
      </c>
      <c r="C24" s="804">
        <v>72.611369264373408</v>
      </c>
      <c r="D24" s="828">
        <v>1.3344382662091259</v>
      </c>
      <c r="E24" s="819">
        <v>9817</v>
      </c>
      <c r="G24" s="800" t="s">
        <v>770</v>
      </c>
      <c r="H24" s="804">
        <v>83.1</v>
      </c>
      <c r="I24" s="818">
        <v>3.0259999999999998</v>
      </c>
      <c r="J24" s="819">
        <v>1349</v>
      </c>
    </row>
    <row r="25" spans="1:10">
      <c r="A25" s="801"/>
      <c r="B25" s="803"/>
      <c r="C25" s="805"/>
      <c r="D25" s="829"/>
      <c r="E25" s="821"/>
      <c r="G25" s="801"/>
      <c r="H25" s="805"/>
      <c r="I25" s="807"/>
      <c r="J25" s="820"/>
    </row>
    <row r="26" spans="1:10" ht="25">
      <c r="A26" s="753" t="s">
        <v>774</v>
      </c>
      <c r="B26" s="733" t="s">
        <v>771</v>
      </c>
      <c r="C26" s="756">
        <v>3.0137082281915948</v>
      </c>
      <c r="D26" s="757">
        <v>0.41061065725660378</v>
      </c>
      <c r="E26" s="748">
        <v>9817</v>
      </c>
    </row>
    <row r="27" spans="1:10" ht="37.5">
      <c r="A27" s="754"/>
      <c r="B27" s="733" t="s">
        <v>772</v>
      </c>
      <c r="C27" s="756">
        <v>17.526750057158544</v>
      </c>
      <c r="D27" s="757">
        <v>0.93535464943231073</v>
      </c>
      <c r="E27" s="380">
        <v>9817</v>
      </c>
    </row>
    <row r="28" spans="1:10" ht="50">
      <c r="A28" s="754"/>
      <c r="B28" s="733" t="s">
        <v>773</v>
      </c>
      <c r="C28" s="756">
        <v>41.745791537946545</v>
      </c>
      <c r="D28" s="757">
        <v>1.2899383538215736</v>
      </c>
      <c r="E28" s="380">
        <v>9817</v>
      </c>
    </row>
    <row r="29" spans="1:10" ht="25">
      <c r="A29" s="754"/>
      <c r="B29" s="733" t="s">
        <v>344</v>
      </c>
      <c r="C29" s="756">
        <v>20.338683415802478</v>
      </c>
      <c r="D29" s="757">
        <v>1.2514302655872833</v>
      </c>
      <c r="E29" s="380">
        <v>9817</v>
      </c>
    </row>
    <row r="30" spans="1:10" ht="25">
      <c r="A30" s="755"/>
      <c r="B30" s="735" t="s">
        <v>775</v>
      </c>
      <c r="C30" s="758">
        <v>17.363314539176805</v>
      </c>
      <c r="D30" s="759">
        <v>1.2514302655872833</v>
      </c>
      <c r="E30" s="749">
        <v>9817</v>
      </c>
    </row>
    <row r="32" spans="1:10">
      <c r="D32" s="13"/>
    </row>
    <row r="33" spans="1:11" ht="14.5">
      <c r="A33" s="4" t="s">
        <v>795</v>
      </c>
      <c r="G33" s="4" t="s">
        <v>768</v>
      </c>
    </row>
    <row r="35" spans="1:11">
      <c r="A35" s="25" t="s">
        <v>12</v>
      </c>
      <c r="B35" s="716"/>
      <c r="C35" s="795" t="s">
        <v>763</v>
      </c>
      <c r="D35" s="799"/>
      <c r="E35" s="799"/>
      <c r="G35" s="403"/>
      <c r="H35" s="716"/>
      <c r="I35" s="795" t="s">
        <v>763</v>
      </c>
      <c r="J35" s="799"/>
      <c r="K35" s="799"/>
    </row>
    <row r="36" spans="1:11" ht="26">
      <c r="A36" s="403"/>
      <c r="B36" s="36"/>
      <c r="C36" s="148" t="s">
        <v>14</v>
      </c>
      <c r="D36" s="142" t="s">
        <v>340</v>
      </c>
      <c r="E36" s="724" t="s">
        <v>206</v>
      </c>
      <c r="G36" s="403"/>
      <c r="H36" s="36"/>
      <c r="I36" s="148" t="s">
        <v>14</v>
      </c>
      <c r="J36" s="142" t="s">
        <v>340</v>
      </c>
      <c r="K36" s="143" t="s">
        <v>206</v>
      </c>
    </row>
    <row r="37" spans="1:11">
      <c r="A37" s="826" t="s">
        <v>777</v>
      </c>
      <c r="B37" s="802" t="s">
        <v>16</v>
      </c>
      <c r="C37" s="813">
        <v>57.424810582431299</v>
      </c>
      <c r="D37" s="824">
        <v>1.4799885971223965</v>
      </c>
      <c r="E37" s="819">
        <v>9817</v>
      </c>
      <c r="G37" s="826" t="s">
        <v>777</v>
      </c>
      <c r="H37" s="802" t="s">
        <v>16</v>
      </c>
      <c r="I37" s="804">
        <v>68.5</v>
      </c>
      <c r="J37" s="824">
        <v>3.8</v>
      </c>
      <c r="K37" s="819">
        <v>1349</v>
      </c>
    </row>
    <row r="38" spans="1:11">
      <c r="A38" s="822"/>
      <c r="B38" s="803"/>
      <c r="C38" s="813"/>
      <c r="D38" s="824"/>
      <c r="E38" s="820"/>
      <c r="G38" s="822"/>
      <c r="H38" s="803"/>
      <c r="I38" s="805"/>
      <c r="J38" s="824"/>
      <c r="K38" s="820"/>
    </row>
    <row r="39" spans="1:11">
      <c r="A39" s="800" t="s">
        <v>776</v>
      </c>
      <c r="B39" s="802" t="s">
        <v>16</v>
      </c>
      <c r="C39" s="804">
        <v>40.648194723845499</v>
      </c>
      <c r="D39" s="823">
        <v>1.4697851759282905</v>
      </c>
      <c r="E39" s="819">
        <v>9817</v>
      </c>
      <c r="G39" s="800" t="s">
        <v>776</v>
      </c>
      <c r="H39" s="802" t="s">
        <v>16</v>
      </c>
      <c r="I39" s="804">
        <v>54.400000000000006</v>
      </c>
      <c r="J39" s="823">
        <v>4</v>
      </c>
      <c r="K39" s="819">
        <v>1349</v>
      </c>
    </row>
    <row r="40" spans="1:11">
      <c r="A40" s="801"/>
      <c r="B40" s="803"/>
      <c r="C40" s="805"/>
      <c r="D40" s="825"/>
      <c r="E40" s="820"/>
      <c r="G40" s="801"/>
      <c r="H40" s="803"/>
      <c r="I40" s="805"/>
      <c r="J40" s="825"/>
      <c r="K40" s="820"/>
    </row>
    <row r="41" spans="1:11">
      <c r="A41" s="826" t="s">
        <v>778</v>
      </c>
      <c r="B41" s="812" t="s">
        <v>16</v>
      </c>
      <c r="C41" s="813">
        <v>41.427186973907496</v>
      </c>
      <c r="D41" s="824">
        <v>1.4741667184428167</v>
      </c>
      <c r="E41" s="819">
        <v>9817</v>
      </c>
      <c r="G41" s="826" t="s">
        <v>778</v>
      </c>
      <c r="H41" s="812" t="s">
        <v>16</v>
      </c>
      <c r="I41" s="813">
        <v>54.6</v>
      </c>
      <c r="J41" s="824">
        <v>4</v>
      </c>
      <c r="K41" s="819">
        <v>1349</v>
      </c>
    </row>
    <row r="42" spans="1:11">
      <c r="A42" s="822"/>
      <c r="B42" s="812"/>
      <c r="C42" s="813"/>
      <c r="D42" s="824"/>
      <c r="E42" s="821"/>
      <c r="G42" s="822"/>
      <c r="H42" s="812"/>
      <c r="I42" s="813"/>
      <c r="J42" s="824"/>
      <c r="K42" s="821"/>
    </row>
    <row r="43" spans="1:11">
      <c r="A43" s="822"/>
      <c r="B43" s="812"/>
      <c r="C43" s="813"/>
      <c r="D43" s="824"/>
      <c r="E43" s="820"/>
      <c r="G43" s="822"/>
      <c r="H43" s="812"/>
      <c r="I43" s="813"/>
      <c r="J43" s="824"/>
      <c r="K43" s="820"/>
    </row>
    <row r="44" spans="1:11">
      <c r="A44" s="800" t="s">
        <v>779</v>
      </c>
      <c r="B44" s="802" t="s">
        <v>16</v>
      </c>
      <c r="C44" s="804">
        <v>21.527689023098002</v>
      </c>
      <c r="D44" s="823">
        <v>1.2295655366610596</v>
      </c>
      <c r="E44" s="819">
        <v>9817</v>
      </c>
      <c r="G44" s="800" t="s">
        <v>779</v>
      </c>
      <c r="H44" s="802" t="s">
        <v>16</v>
      </c>
      <c r="I44" s="804">
        <v>28.499999999999996</v>
      </c>
      <c r="J44" s="823">
        <v>3.6</v>
      </c>
      <c r="K44" s="819">
        <v>1349</v>
      </c>
    </row>
    <row r="45" spans="1:11">
      <c r="A45" s="822"/>
      <c r="B45" s="812"/>
      <c r="C45" s="813"/>
      <c r="D45" s="824"/>
      <c r="E45" s="821"/>
      <c r="G45" s="822"/>
      <c r="H45" s="812"/>
      <c r="I45" s="813"/>
      <c r="J45" s="824"/>
      <c r="K45" s="821"/>
    </row>
    <row r="46" spans="1:11">
      <c r="A46" s="801"/>
      <c r="B46" s="803"/>
      <c r="C46" s="805"/>
      <c r="D46" s="825"/>
      <c r="E46" s="820"/>
      <c r="G46" s="801"/>
      <c r="H46" s="803"/>
      <c r="I46" s="805"/>
      <c r="J46" s="825"/>
      <c r="K46" s="820"/>
    </row>
    <row r="47" spans="1:11">
      <c r="A47" s="800" t="s">
        <v>780</v>
      </c>
      <c r="B47" s="802" t="s">
        <v>16</v>
      </c>
      <c r="C47" s="804">
        <v>28.270521302957402</v>
      </c>
      <c r="D47" s="823">
        <v>1.3481878817440283</v>
      </c>
      <c r="E47" s="819">
        <v>9817</v>
      </c>
      <c r="G47" s="800" t="s">
        <v>780</v>
      </c>
      <c r="H47" s="802" t="s">
        <v>16</v>
      </c>
      <c r="I47" s="804">
        <v>37.6</v>
      </c>
      <c r="J47" s="823">
        <v>3.9</v>
      </c>
      <c r="K47" s="819">
        <v>1349</v>
      </c>
    </row>
    <row r="48" spans="1:11">
      <c r="A48" s="822"/>
      <c r="B48" s="812"/>
      <c r="C48" s="813"/>
      <c r="D48" s="824"/>
      <c r="E48" s="821"/>
      <c r="G48" s="822"/>
      <c r="H48" s="812"/>
      <c r="I48" s="813"/>
      <c r="J48" s="824"/>
      <c r="K48" s="821"/>
    </row>
    <row r="49" spans="1:11">
      <c r="A49" s="801"/>
      <c r="B49" s="803"/>
      <c r="C49" s="805"/>
      <c r="D49" s="825"/>
      <c r="E49" s="820"/>
      <c r="G49" s="801"/>
      <c r="H49" s="803"/>
      <c r="I49" s="805"/>
      <c r="J49" s="825"/>
      <c r="K49" s="820"/>
    </row>
    <row r="50" spans="1:11">
      <c r="A50" s="826" t="s">
        <v>781</v>
      </c>
      <c r="B50" s="812" t="s">
        <v>16</v>
      </c>
      <c r="C50" s="813">
        <v>15.368809910982002</v>
      </c>
      <c r="D50" s="824">
        <v>1.0802969886398257</v>
      </c>
      <c r="E50" s="819">
        <v>9817</v>
      </c>
      <c r="G50" s="826" t="s">
        <v>781</v>
      </c>
      <c r="H50" s="812" t="s">
        <v>16</v>
      </c>
      <c r="I50" s="813">
        <v>22</v>
      </c>
      <c r="J50" s="824">
        <v>3.3</v>
      </c>
      <c r="K50" s="819">
        <v>1349</v>
      </c>
    </row>
    <row r="51" spans="1:11">
      <c r="A51" s="822"/>
      <c r="B51" s="812"/>
      <c r="C51" s="813"/>
      <c r="D51" s="824"/>
      <c r="E51" s="821"/>
      <c r="G51" s="822"/>
      <c r="H51" s="812"/>
      <c r="I51" s="813"/>
      <c r="J51" s="824"/>
      <c r="K51" s="821"/>
    </row>
    <row r="52" spans="1:11">
      <c r="A52" s="822"/>
      <c r="B52" s="812"/>
      <c r="C52" s="813"/>
      <c r="D52" s="824"/>
      <c r="E52" s="820"/>
      <c r="G52" s="822"/>
      <c r="H52" s="812"/>
      <c r="I52" s="813"/>
      <c r="J52" s="824"/>
      <c r="K52" s="820"/>
    </row>
    <row r="53" spans="1:11">
      <c r="A53" s="800" t="s">
        <v>782</v>
      </c>
      <c r="B53" s="802" t="s">
        <v>16</v>
      </c>
      <c r="C53" s="804">
        <v>4.9962371838251398</v>
      </c>
      <c r="D53" s="823">
        <v>0.65229556893873486</v>
      </c>
      <c r="E53" s="819">
        <v>9817</v>
      </c>
      <c r="G53" s="800" t="s">
        <v>782</v>
      </c>
      <c r="H53" s="802" t="s">
        <v>16</v>
      </c>
      <c r="I53" s="804">
        <v>6</v>
      </c>
      <c r="J53" s="823">
        <v>1.9</v>
      </c>
      <c r="K53" s="819">
        <v>1349</v>
      </c>
    </row>
    <row r="54" spans="1:11">
      <c r="A54" s="822"/>
      <c r="B54" s="812"/>
      <c r="C54" s="813"/>
      <c r="D54" s="824"/>
      <c r="E54" s="821"/>
      <c r="G54" s="822"/>
      <c r="H54" s="812"/>
      <c r="I54" s="813"/>
      <c r="J54" s="824"/>
      <c r="K54" s="821"/>
    </row>
    <row r="55" spans="1:11">
      <c r="A55" s="801"/>
      <c r="B55" s="803"/>
      <c r="C55" s="805"/>
      <c r="D55" s="825"/>
      <c r="E55" s="820"/>
      <c r="G55" s="801"/>
      <c r="H55" s="803"/>
      <c r="I55" s="805"/>
      <c r="J55" s="825"/>
      <c r="K55" s="820"/>
    </row>
    <row r="56" spans="1:11">
      <c r="D56" s="13"/>
    </row>
    <row r="58" spans="1:11" ht="14.5">
      <c r="A58" s="4" t="s">
        <v>796</v>
      </c>
      <c r="G58" s="4" t="s">
        <v>768</v>
      </c>
      <c r="H58" s="723"/>
    </row>
    <row r="59" spans="1:11">
      <c r="G59" s="722"/>
      <c r="H59" s="723"/>
    </row>
    <row r="60" spans="1:11">
      <c r="A60" s="25" t="s">
        <v>12</v>
      </c>
      <c r="B60" s="716"/>
      <c r="C60" s="795" t="s">
        <v>763</v>
      </c>
      <c r="D60" s="799"/>
      <c r="E60" s="799"/>
      <c r="G60" s="403"/>
      <c r="H60" s="716"/>
      <c r="I60" s="795" t="s">
        <v>763</v>
      </c>
      <c r="J60" s="799"/>
      <c r="K60" s="799"/>
    </row>
    <row r="61" spans="1:11" ht="26">
      <c r="A61" s="403"/>
      <c r="B61" s="36"/>
      <c r="C61" s="148" t="s">
        <v>14</v>
      </c>
      <c r="D61" s="142" t="s">
        <v>340</v>
      </c>
      <c r="E61" s="724" t="s">
        <v>206</v>
      </c>
      <c r="G61" s="403"/>
      <c r="H61" s="36"/>
      <c r="I61" s="148" t="s">
        <v>14</v>
      </c>
      <c r="J61" s="142" t="s">
        <v>340</v>
      </c>
      <c r="K61" s="724" t="s">
        <v>206</v>
      </c>
    </row>
    <row r="62" spans="1:11">
      <c r="A62" s="800" t="s">
        <v>790</v>
      </c>
      <c r="B62" s="802" t="s">
        <v>16</v>
      </c>
      <c r="C62" s="804">
        <v>24.2118113985203</v>
      </c>
      <c r="D62" s="806">
        <v>1.282070857021278</v>
      </c>
      <c r="E62" s="808">
        <v>9817</v>
      </c>
      <c r="G62" s="800" t="s">
        <v>790</v>
      </c>
      <c r="H62" s="802" t="s">
        <v>16</v>
      </c>
      <c r="I62" s="804">
        <v>28.599999999999998</v>
      </c>
      <c r="J62" s="818">
        <v>3.6480000000000001</v>
      </c>
      <c r="K62" s="819">
        <v>1349</v>
      </c>
    </row>
    <row r="63" spans="1:11">
      <c r="A63" s="801"/>
      <c r="B63" s="803"/>
      <c r="C63" s="805"/>
      <c r="D63" s="807"/>
      <c r="E63" s="809"/>
      <c r="G63" s="801"/>
      <c r="H63" s="803"/>
      <c r="I63" s="805"/>
      <c r="J63" s="807"/>
      <c r="K63" s="820"/>
    </row>
    <row r="64" spans="1:11">
      <c r="A64" s="36" t="s">
        <v>783</v>
      </c>
      <c r="B64" s="718" t="s">
        <v>16</v>
      </c>
      <c r="C64" s="761">
        <v>7.0616524405681194</v>
      </c>
      <c r="D64" s="760">
        <v>0.76866066075438066</v>
      </c>
      <c r="E64" s="762">
        <v>9817</v>
      </c>
      <c r="G64" s="44"/>
      <c r="H64" s="736"/>
      <c r="I64" s="734"/>
      <c r="J64" s="727"/>
      <c r="K64" s="736"/>
    </row>
    <row r="65" spans="1:11">
      <c r="A65" s="36" t="s">
        <v>784</v>
      </c>
      <c r="B65" s="718" t="s">
        <v>16</v>
      </c>
      <c r="C65" s="761">
        <v>1.54605576038782</v>
      </c>
      <c r="D65" s="760">
        <v>0.36379888889832879</v>
      </c>
      <c r="E65" s="762">
        <v>9817</v>
      </c>
      <c r="G65" s="44"/>
      <c r="H65" s="736"/>
      <c r="I65" s="734"/>
      <c r="J65" s="727"/>
      <c r="K65" s="736"/>
    </row>
    <row r="66" spans="1:11">
      <c r="A66" s="36" t="s">
        <v>785</v>
      </c>
      <c r="B66" s="718" t="s">
        <v>16</v>
      </c>
      <c r="C66" s="761">
        <v>5.4424937318193702</v>
      </c>
      <c r="D66" s="760">
        <v>0.67645680751973547</v>
      </c>
      <c r="E66" s="762">
        <v>9817</v>
      </c>
      <c r="G66" s="44"/>
      <c r="H66" s="736"/>
      <c r="I66" s="734"/>
      <c r="J66" s="727"/>
      <c r="K66" s="736"/>
    </row>
    <row r="67" spans="1:11">
      <c r="A67" s="36" t="s">
        <v>786</v>
      </c>
      <c r="B67" s="718" t="s">
        <v>16</v>
      </c>
      <c r="C67" s="761">
        <v>1.31564709486761</v>
      </c>
      <c r="D67" s="760">
        <v>0.33902199566207175</v>
      </c>
      <c r="E67" s="762">
        <v>9817</v>
      </c>
      <c r="G67" s="44"/>
      <c r="H67" s="736"/>
      <c r="I67" s="734"/>
      <c r="J67" s="727"/>
      <c r="K67" s="736"/>
    </row>
    <row r="68" spans="1:11">
      <c r="A68" s="36" t="s">
        <v>787</v>
      </c>
      <c r="B68" s="718" t="s">
        <v>16</v>
      </c>
      <c r="C68" s="761">
        <v>0.43219849249522996</v>
      </c>
      <c r="D68" s="760">
        <v>0.18891101803315372</v>
      </c>
      <c r="E68" s="762">
        <v>9817</v>
      </c>
      <c r="G68" s="44"/>
      <c r="H68" s="736"/>
      <c r="I68" s="737"/>
      <c r="J68" s="727"/>
      <c r="K68" s="736"/>
    </row>
    <row r="69" spans="1:11">
      <c r="A69" s="36" t="s">
        <v>788</v>
      </c>
      <c r="B69" s="718" t="s">
        <v>16</v>
      </c>
      <c r="C69" s="761">
        <v>20.915652019589999</v>
      </c>
      <c r="D69" s="760">
        <v>1.2169115366444849</v>
      </c>
      <c r="E69" s="762">
        <v>9817</v>
      </c>
      <c r="G69" s="44"/>
      <c r="H69" s="736"/>
      <c r="I69" s="734"/>
      <c r="J69" s="727"/>
      <c r="K69" s="736"/>
    </row>
    <row r="70" spans="1:11">
      <c r="A70" s="36" t="s">
        <v>789</v>
      </c>
      <c r="B70" s="718" t="s">
        <v>16</v>
      </c>
      <c r="C70" s="761">
        <v>72.41398349413079</v>
      </c>
      <c r="D70" s="760">
        <v>1.3378932039653577</v>
      </c>
      <c r="E70" s="762">
        <v>9817</v>
      </c>
      <c r="G70" s="44"/>
      <c r="H70" s="736"/>
      <c r="I70" s="734"/>
      <c r="J70" s="727"/>
      <c r="K70" s="736"/>
    </row>
    <row r="73" spans="1:11" ht="14.5">
      <c r="A73" s="4" t="s">
        <v>794</v>
      </c>
      <c r="G73" s="4" t="s">
        <v>768</v>
      </c>
    </row>
    <row r="75" spans="1:11">
      <c r="A75" s="25" t="s">
        <v>12</v>
      </c>
      <c r="B75" s="716"/>
      <c r="C75" s="795" t="s">
        <v>763</v>
      </c>
      <c r="D75" s="799"/>
      <c r="E75" s="799"/>
      <c r="G75" s="403"/>
      <c r="H75" s="716"/>
      <c r="I75" s="795" t="s">
        <v>763</v>
      </c>
      <c r="J75" s="799"/>
      <c r="K75" s="799"/>
    </row>
    <row r="76" spans="1:11" ht="26">
      <c r="A76" s="403"/>
      <c r="B76" s="36"/>
      <c r="C76" s="148" t="s">
        <v>14</v>
      </c>
      <c r="D76" s="142" t="s">
        <v>340</v>
      </c>
      <c r="E76" s="143" t="s">
        <v>206</v>
      </c>
      <c r="G76" s="403"/>
      <c r="H76" s="36"/>
      <c r="I76" s="148" t="s">
        <v>14</v>
      </c>
      <c r="J76" s="142" t="s">
        <v>340</v>
      </c>
      <c r="K76" s="143" t="s">
        <v>206</v>
      </c>
    </row>
    <row r="77" spans="1:11">
      <c r="A77" s="810" t="s">
        <v>791</v>
      </c>
      <c r="B77" s="802" t="s">
        <v>16</v>
      </c>
      <c r="C77" s="804">
        <v>86.676532386776699</v>
      </c>
      <c r="D77" s="814">
        <v>1</v>
      </c>
      <c r="E77" s="816">
        <v>9817</v>
      </c>
      <c r="G77" s="36" t="s">
        <v>792</v>
      </c>
      <c r="H77" s="763" t="s">
        <v>16</v>
      </c>
      <c r="I77" s="764">
        <v>19.100000000000001</v>
      </c>
      <c r="J77" s="760">
        <v>3.3210000000000002</v>
      </c>
      <c r="K77" s="762">
        <v>1349</v>
      </c>
    </row>
    <row r="78" spans="1:11">
      <c r="A78" s="811"/>
      <c r="B78" s="812"/>
      <c r="C78" s="813"/>
      <c r="D78" s="815"/>
      <c r="E78" s="817"/>
      <c r="G78" s="741" t="s">
        <v>793</v>
      </c>
      <c r="H78" s="763" t="s">
        <v>16</v>
      </c>
      <c r="I78" s="764">
        <v>67.7</v>
      </c>
      <c r="J78" s="760">
        <v>3.7759999999999998</v>
      </c>
      <c r="K78" s="762">
        <v>1349</v>
      </c>
    </row>
    <row r="79" spans="1:11">
      <c r="A79" s="811"/>
      <c r="B79" s="812"/>
      <c r="C79" s="813"/>
      <c r="D79" s="815"/>
      <c r="E79" s="817"/>
    </row>
    <row r="80" spans="1:11">
      <c r="A80" s="36" t="s">
        <v>792</v>
      </c>
      <c r="B80" s="739" t="s">
        <v>16</v>
      </c>
      <c r="C80" s="764">
        <v>13.537920689567597</v>
      </c>
      <c r="D80" s="740">
        <v>1.5</v>
      </c>
      <c r="E80" s="762">
        <v>4827</v>
      </c>
    </row>
    <row r="81" spans="1:5">
      <c r="A81" s="741" t="s">
        <v>793</v>
      </c>
      <c r="B81" s="739" t="s">
        <v>16</v>
      </c>
      <c r="C81" s="764">
        <v>58.70000000000001</v>
      </c>
      <c r="D81" s="740">
        <v>1.5</v>
      </c>
      <c r="E81" s="762">
        <v>9817</v>
      </c>
    </row>
    <row r="82" spans="1:5">
      <c r="A82" s="44"/>
      <c r="B82" s="742"/>
      <c r="C82" s="738"/>
      <c r="D82" s="44"/>
      <c r="E82" s="743"/>
    </row>
    <row r="84" spans="1:5">
      <c r="A84" s="4" t="s">
        <v>389</v>
      </c>
    </row>
    <row r="85" spans="1:5">
      <c r="A85" s="5" t="s">
        <v>769</v>
      </c>
    </row>
  </sheetData>
  <mergeCells count="104">
    <mergeCell ref="H24:H25"/>
    <mergeCell ref="I24:I25"/>
    <mergeCell ref="J24:J25"/>
    <mergeCell ref="B5:D5"/>
    <mergeCell ref="H5:J5"/>
    <mergeCell ref="C22:E22"/>
    <mergeCell ref="H22:J22"/>
    <mergeCell ref="A24:A25"/>
    <mergeCell ref="B24:B25"/>
    <mergeCell ref="C24:C25"/>
    <mergeCell ref="D24:D25"/>
    <mergeCell ref="E24:E25"/>
    <mergeCell ref="G24:G25"/>
    <mergeCell ref="C35:E35"/>
    <mergeCell ref="I35:K35"/>
    <mergeCell ref="A37:A38"/>
    <mergeCell ref="B37:B38"/>
    <mergeCell ref="C37:C38"/>
    <mergeCell ref="D37:D38"/>
    <mergeCell ref="E37:E38"/>
    <mergeCell ref="G37:G38"/>
    <mergeCell ref="H37:H38"/>
    <mergeCell ref="I37:I38"/>
    <mergeCell ref="J37:J38"/>
    <mergeCell ref="K37:K38"/>
    <mergeCell ref="K39:K40"/>
    <mergeCell ref="A41:A43"/>
    <mergeCell ref="B41:B43"/>
    <mergeCell ref="C41:C43"/>
    <mergeCell ref="D41:D43"/>
    <mergeCell ref="E41:E43"/>
    <mergeCell ref="G41:G43"/>
    <mergeCell ref="H41:H43"/>
    <mergeCell ref="I41:I43"/>
    <mergeCell ref="J41:J43"/>
    <mergeCell ref="K41:K43"/>
    <mergeCell ref="A39:A40"/>
    <mergeCell ref="B39:B40"/>
    <mergeCell ref="C39:C40"/>
    <mergeCell ref="D39:D40"/>
    <mergeCell ref="E39:E40"/>
    <mergeCell ref="G39:G40"/>
    <mergeCell ref="H39:H40"/>
    <mergeCell ref="I39:I40"/>
    <mergeCell ref="J39:J40"/>
    <mergeCell ref="K44:K46"/>
    <mergeCell ref="A47:A49"/>
    <mergeCell ref="B47:B49"/>
    <mergeCell ref="C47:C49"/>
    <mergeCell ref="D47:D49"/>
    <mergeCell ref="E47:E49"/>
    <mergeCell ref="G47:G49"/>
    <mergeCell ref="H47:H49"/>
    <mergeCell ref="I47:I49"/>
    <mergeCell ref="J47:J49"/>
    <mergeCell ref="K47:K49"/>
    <mergeCell ref="A44:A46"/>
    <mergeCell ref="B44:B46"/>
    <mergeCell ref="C44:C46"/>
    <mergeCell ref="D44:D46"/>
    <mergeCell ref="E44:E46"/>
    <mergeCell ref="G44:G46"/>
    <mergeCell ref="H44:H46"/>
    <mergeCell ref="I44:I46"/>
    <mergeCell ref="J44:J46"/>
    <mergeCell ref="K50:K52"/>
    <mergeCell ref="A53:A55"/>
    <mergeCell ref="B53:B55"/>
    <mergeCell ref="C53:C55"/>
    <mergeCell ref="D53:D55"/>
    <mergeCell ref="E53:E55"/>
    <mergeCell ref="G53:G55"/>
    <mergeCell ref="H53:H55"/>
    <mergeCell ref="I53:I55"/>
    <mergeCell ref="J53:J55"/>
    <mergeCell ref="K53:K55"/>
    <mergeCell ref="A50:A52"/>
    <mergeCell ref="B50:B52"/>
    <mergeCell ref="C50:C52"/>
    <mergeCell ref="D50:D52"/>
    <mergeCell ref="E50:E52"/>
    <mergeCell ref="G50:G52"/>
    <mergeCell ref="H50:H52"/>
    <mergeCell ref="I50:I52"/>
    <mergeCell ref="J50:J52"/>
    <mergeCell ref="C60:E60"/>
    <mergeCell ref="I60:K60"/>
    <mergeCell ref="A62:A63"/>
    <mergeCell ref="B62:B63"/>
    <mergeCell ref="C62:C63"/>
    <mergeCell ref="D62:D63"/>
    <mergeCell ref="E62:E63"/>
    <mergeCell ref="G62:G63"/>
    <mergeCell ref="A77:A79"/>
    <mergeCell ref="B77:B79"/>
    <mergeCell ref="C77:C79"/>
    <mergeCell ref="D77:D79"/>
    <mergeCell ref="E77:E79"/>
    <mergeCell ref="H62:H63"/>
    <mergeCell ref="I62:I63"/>
    <mergeCell ref="J62:J63"/>
    <mergeCell ref="K62:K63"/>
    <mergeCell ref="C75:E75"/>
    <mergeCell ref="I75:K7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8"/>
  <sheetViews>
    <sheetView zoomScaleNormal="100" workbookViewId="0"/>
  </sheetViews>
  <sheetFormatPr defaultColWidth="8.81640625" defaultRowHeight="13"/>
  <cols>
    <col min="1" max="1" width="84.90625" style="5" customWidth="1"/>
    <col min="2" max="9" width="8.81640625" style="5"/>
    <col min="10" max="10" width="11.6328125" style="5" bestFit="1" customWidth="1"/>
    <col min="11" max="16384" width="8.81640625" style="5"/>
  </cols>
  <sheetData>
    <row r="1" spans="1:58" ht="15.5">
      <c r="A1" s="308" t="s">
        <v>555</v>
      </c>
    </row>
    <row r="3" spans="1:58" ht="14.5">
      <c r="A3" s="73" t="s">
        <v>556</v>
      </c>
      <c r="B3" s="44"/>
      <c r="C3" s="44"/>
      <c r="D3" s="44"/>
      <c r="E3" s="44"/>
      <c r="F3" s="44"/>
      <c r="G3" s="44"/>
      <c r="H3" s="4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4" spans="1:58" ht="14.5">
      <c r="A4" s="74"/>
      <c r="B4" s="75"/>
      <c r="C4" s="75"/>
      <c r="D4" s="75"/>
      <c r="E4" s="75"/>
      <c r="F4" s="75"/>
      <c r="G4" s="75"/>
      <c r="H4" s="75"/>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1:58" ht="14.5">
      <c r="A5" s="76" t="s">
        <v>207</v>
      </c>
      <c r="B5" s="830" t="s">
        <v>557</v>
      </c>
      <c r="C5" s="830"/>
      <c r="D5" s="830"/>
      <c r="E5" s="76"/>
      <c r="F5" s="831" t="s">
        <v>558</v>
      </c>
      <c r="G5" s="831"/>
      <c r="H5" s="831"/>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58" ht="14.5">
      <c r="A6" s="76"/>
      <c r="B6" s="77" t="s">
        <v>205</v>
      </c>
      <c r="C6" s="77" t="s">
        <v>559</v>
      </c>
      <c r="D6" s="77" t="s">
        <v>206</v>
      </c>
      <c r="E6" s="76"/>
      <c r="F6" s="483" t="s">
        <v>205</v>
      </c>
      <c r="G6" s="483" t="s">
        <v>560</v>
      </c>
      <c r="H6" s="483" t="s">
        <v>206</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58" ht="14.5">
      <c r="F7" s="431"/>
      <c r="G7" s="431"/>
      <c r="H7" s="431"/>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58" ht="14.5">
      <c r="A8" s="5" t="s">
        <v>561</v>
      </c>
      <c r="B8" s="54">
        <v>9.0967702308050509</v>
      </c>
      <c r="C8" s="54">
        <v>0.71424943922594875</v>
      </c>
      <c r="D8" s="85">
        <v>6227</v>
      </c>
      <c r="F8" s="676">
        <v>8.8162248662250189</v>
      </c>
      <c r="G8" s="478">
        <v>0.70423361643828319</v>
      </c>
      <c r="H8" s="479">
        <v>6227</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ht="14.5">
      <c r="A9" s="5" t="s">
        <v>562</v>
      </c>
      <c r="B9" s="54">
        <v>18.041969905390534</v>
      </c>
      <c r="C9" s="54">
        <v>0.95511215316068276</v>
      </c>
      <c r="D9" s="85">
        <v>6227</v>
      </c>
      <c r="F9" s="676">
        <v>17.626124585176111</v>
      </c>
      <c r="G9" s="478">
        <v>0.9464328491068128</v>
      </c>
      <c r="H9" s="479">
        <v>6227</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58" ht="14.5">
      <c r="A10" s="75" t="s">
        <v>563</v>
      </c>
      <c r="B10" s="86">
        <v>17.870823585432721</v>
      </c>
      <c r="C10" s="86">
        <v>0.95156323959526712</v>
      </c>
      <c r="D10" s="677">
        <v>6227</v>
      </c>
      <c r="E10" s="75"/>
      <c r="F10" s="678">
        <v>18.893926408169275</v>
      </c>
      <c r="G10" s="481">
        <v>0.9723092936651152</v>
      </c>
      <c r="H10" s="482">
        <v>6227</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ht="14.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ht="14.5">
      <c r="A12" s="73" t="s">
        <v>564</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ht="14.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ht="14.5">
      <c r="A14" s="76" t="s">
        <v>207</v>
      </c>
      <c r="B14" s="830" t="s">
        <v>565</v>
      </c>
      <c r="C14" s="830"/>
      <c r="D14" s="830"/>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ht="14.5">
      <c r="A15" s="76"/>
      <c r="B15" s="77" t="s">
        <v>205</v>
      </c>
      <c r="C15" s="77" t="s">
        <v>560</v>
      </c>
      <c r="D15" s="77" t="s">
        <v>206</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row>
    <row r="16" spans="1:58" ht="14.5">
      <c r="B16" s="13"/>
      <c r="C16" s="13"/>
      <c r="D16" s="13"/>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row>
    <row r="17" spans="1:58" ht="14.5">
      <c r="A17" s="5" t="s">
        <v>566</v>
      </c>
      <c r="B17" s="679">
        <v>42.932125285922538</v>
      </c>
      <c r="C17" s="494">
        <v>1.2294296481729101</v>
      </c>
      <c r="D17" s="59">
        <v>6227</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row>
    <row r="18" spans="1:58" ht="14.5">
      <c r="A18" s="5" t="s">
        <v>567</v>
      </c>
      <c r="B18" s="679">
        <v>12.058310992449051</v>
      </c>
      <c r="C18" s="494">
        <v>0.80883005362885929</v>
      </c>
      <c r="D18" s="59">
        <v>6227</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row>
    <row r="19" spans="1:58" ht="14.5">
      <c r="A19" s="5" t="s">
        <v>568</v>
      </c>
      <c r="B19" s="679">
        <v>11.73159885450697</v>
      </c>
      <c r="C19" s="494">
        <v>0.79927802117599356</v>
      </c>
      <c r="D19" s="59">
        <v>6227</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row>
    <row r="20" spans="1:58" ht="14.5">
      <c r="A20" s="75" t="s">
        <v>569</v>
      </c>
      <c r="B20" s="680">
        <v>33.277964867121433</v>
      </c>
      <c r="C20" s="495">
        <v>1.1703874607498361</v>
      </c>
      <c r="D20" s="496">
        <v>6227</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row>
    <row r="21" spans="1:58" ht="14.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row>
    <row r="22" spans="1:58" ht="14.5">
      <c r="A22" s="73" t="s">
        <v>570</v>
      </c>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row>
    <row r="23" spans="1:58" ht="14.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row>
    <row r="24" spans="1:58" ht="14.5">
      <c r="A24" s="76" t="s">
        <v>571</v>
      </c>
      <c r="B24" s="831" t="s">
        <v>572</v>
      </c>
      <c r="C24" s="831"/>
      <c r="D24" s="831"/>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row>
    <row r="25" spans="1:58" ht="14.5">
      <c r="A25" s="76"/>
      <c r="B25" s="483" t="s">
        <v>205</v>
      </c>
      <c r="C25" s="483" t="s">
        <v>560</v>
      </c>
      <c r="D25" s="483" t="s">
        <v>206</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row>
    <row r="26" spans="1:58" ht="14.5">
      <c r="B26" s="431"/>
      <c r="C26" s="431"/>
      <c r="D26" s="431"/>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row>
    <row r="27" spans="1:58" ht="14.5">
      <c r="A27" s="5" t="s">
        <v>573</v>
      </c>
      <c r="B27" s="676">
        <v>36.342716725634908</v>
      </c>
      <c r="C27" s="478">
        <v>1.8746249860233932</v>
      </c>
      <c r="D27" s="479">
        <v>2529</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row>
    <row r="28" spans="1:58" ht="14.5">
      <c r="A28" s="5" t="s">
        <v>574</v>
      </c>
      <c r="B28" s="676">
        <v>26.227565740748105</v>
      </c>
      <c r="C28" s="478">
        <v>1.7143824248730719</v>
      </c>
      <c r="D28" s="479">
        <v>2529</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row>
    <row r="29" spans="1:58" ht="14.5">
      <c r="A29" s="5" t="s">
        <v>575</v>
      </c>
      <c r="B29" s="676">
        <v>19.749058071996728</v>
      </c>
      <c r="C29" s="478">
        <v>1.5516005303851146</v>
      </c>
      <c r="D29" s="479">
        <v>2529</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row>
    <row r="30" spans="1:58" ht="14.5">
      <c r="A30" s="75" t="s">
        <v>576</v>
      </c>
      <c r="B30" s="678">
        <v>17.680659461620248</v>
      </c>
      <c r="C30" s="481">
        <v>1.4869002269702158</v>
      </c>
      <c r="D30" s="482">
        <v>2529</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row>
    <row r="31" spans="1:58" ht="14.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row>
    <row r="32" spans="1:58" ht="14.5">
      <c r="A32" s="73" t="s">
        <v>577</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row>
    <row r="33" spans="1:58" ht="14.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row>
    <row r="34" spans="1:58" ht="14.5">
      <c r="A34" s="76" t="s">
        <v>578</v>
      </c>
      <c r="B34" s="832" t="s">
        <v>579</v>
      </c>
      <c r="C34" s="832"/>
      <c r="D34" s="832"/>
      <c r="E34" s="527"/>
      <c r="F34" s="832" t="s">
        <v>580</v>
      </c>
      <c r="G34" s="832"/>
      <c r="H34" s="832"/>
      <c r="I34" s="527"/>
      <c r="J34" s="832" t="s">
        <v>581</v>
      </c>
      <c r="K34" s="832"/>
      <c r="L34" s="832"/>
      <c r="M34" s="527"/>
      <c r="N34" s="832" t="s">
        <v>582</v>
      </c>
      <c r="O34" s="832"/>
      <c r="P34" s="832"/>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1:58" ht="14.5">
      <c r="A35" s="76"/>
      <c r="B35" s="96" t="s">
        <v>205</v>
      </c>
      <c r="C35" s="96" t="s">
        <v>560</v>
      </c>
      <c r="D35" s="96" t="s">
        <v>206</v>
      </c>
      <c r="E35" s="527"/>
      <c r="F35" s="96" t="s">
        <v>205</v>
      </c>
      <c r="G35" s="96" t="s">
        <v>560</v>
      </c>
      <c r="H35" s="96" t="s">
        <v>206</v>
      </c>
      <c r="I35" s="527"/>
      <c r="J35" s="96" t="s">
        <v>205</v>
      </c>
      <c r="K35" s="96" t="s">
        <v>560</v>
      </c>
      <c r="L35" s="96" t="s">
        <v>206</v>
      </c>
      <c r="M35" s="527"/>
      <c r="N35" s="96" t="s">
        <v>205</v>
      </c>
      <c r="O35" s="96" t="s">
        <v>560</v>
      </c>
      <c r="P35" s="96" t="s">
        <v>206</v>
      </c>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row>
    <row r="36" spans="1:58" ht="14.5">
      <c r="B36" s="13"/>
      <c r="C36" s="13"/>
      <c r="D36" s="13"/>
      <c r="E36" s="681"/>
      <c r="F36" s="13"/>
      <c r="G36" s="13"/>
      <c r="H36" s="13"/>
      <c r="I36" s="681"/>
      <c r="J36" s="13"/>
      <c r="K36" s="13"/>
      <c r="L36" s="13"/>
      <c r="M36" s="681"/>
      <c r="N36" s="13"/>
      <c r="O36" s="13"/>
      <c r="P36" s="13"/>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spans="1:58" ht="14.5">
      <c r="A37" s="5" t="s">
        <v>573</v>
      </c>
      <c r="B37" s="679">
        <v>19.323126005941784</v>
      </c>
      <c r="C37" s="494">
        <v>3.2938191981954743</v>
      </c>
      <c r="D37" s="59">
        <v>552</v>
      </c>
      <c r="E37" s="681"/>
      <c r="F37" s="679">
        <v>22.540245817759256</v>
      </c>
      <c r="G37" s="494">
        <v>3.2944218904444114</v>
      </c>
      <c r="H37" s="59">
        <v>618</v>
      </c>
      <c r="I37" s="681"/>
      <c r="J37" s="679">
        <v>23.183247772114001</v>
      </c>
      <c r="K37" s="494">
        <v>4.1356253126585631</v>
      </c>
      <c r="L37" s="59">
        <v>400</v>
      </c>
      <c r="M37" s="681"/>
      <c r="N37" s="679">
        <v>58.320514498803824</v>
      </c>
      <c r="O37" s="494">
        <v>3.1204599702060434</v>
      </c>
      <c r="P37" s="59">
        <v>959</v>
      </c>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row>
    <row r="38" spans="1:58" ht="14.5">
      <c r="A38" s="5" t="s">
        <v>574</v>
      </c>
      <c r="B38" s="679">
        <v>43.970264920922496</v>
      </c>
      <c r="C38" s="494">
        <v>4.1407151766218044</v>
      </c>
      <c r="D38" s="59">
        <v>552</v>
      </c>
      <c r="E38" s="681"/>
      <c r="F38" s="679">
        <v>29.804269266948356</v>
      </c>
      <c r="G38" s="494">
        <v>3.6062549173670999</v>
      </c>
      <c r="H38" s="59">
        <v>618</v>
      </c>
      <c r="I38" s="681"/>
      <c r="J38" s="679">
        <v>26.648920764592788</v>
      </c>
      <c r="K38" s="494">
        <v>4.3328049868872256</v>
      </c>
      <c r="L38" s="59">
        <v>400</v>
      </c>
      <c r="M38" s="681"/>
      <c r="N38" s="679">
        <v>14.721254755576634</v>
      </c>
      <c r="O38" s="494">
        <v>2.2425368219970281</v>
      </c>
      <c r="P38" s="59">
        <v>959</v>
      </c>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1:58" ht="14.5">
      <c r="A39" s="5" t="s">
        <v>575</v>
      </c>
      <c r="B39" s="679">
        <v>36.706609073135709</v>
      </c>
      <c r="C39" s="494">
        <v>4.02103494650681</v>
      </c>
      <c r="D39" s="59">
        <v>552</v>
      </c>
      <c r="E39" s="681"/>
      <c r="F39" s="679">
        <v>32.908862156579374</v>
      </c>
      <c r="G39" s="494">
        <v>3.7046812371392512</v>
      </c>
      <c r="H39" s="59">
        <v>618</v>
      </c>
      <c r="I39" s="681"/>
      <c r="J39" s="679">
        <v>29.112413286773581</v>
      </c>
      <c r="K39" s="494">
        <v>4.451949972690695</v>
      </c>
      <c r="L39" s="59">
        <v>400</v>
      </c>
      <c r="M39" s="681"/>
      <c r="N39" s="679"/>
      <c r="O39" s="494"/>
      <c r="P39" s="59">
        <v>959</v>
      </c>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row>
    <row r="40" spans="1:58" ht="14.5">
      <c r="A40" s="75" t="s">
        <v>576</v>
      </c>
      <c r="B40" s="680"/>
      <c r="C40" s="495"/>
      <c r="D40" s="496">
        <v>552</v>
      </c>
      <c r="E40" s="83"/>
      <c r="F40" s="680">
        <v>14.746622758713016</v>
      </c>
      <c r="G40" s="495">
        <v>2.7955284418814803</v>
      </c>
      <c r="H40" s="496">
        <v>618</v>
      </c>
      <c r="I40" s="83"/>
      <c r="J40" s="680">
        <v>21.055418176519638</v>
      </c>
      <c r="K40" s="495">
        <v>3.9954819736979439</v>
      </c>
      <c r="L40" s="496">
        <v>400</v>
      </c>
      <c r="M40" s="83"/>
      <c r="N40" s="680">
        <v>26.958230745619545</v>
      </c>
      <c r="O40" s="495">
        <v>2.8085237648281112</v>
      </c>
      <c r="P40" s="496">
        <v>959</v>
      </c>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row>
    <row r="41" spans="1:58" ht="14.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row>
    <row r="42" spans="1:58" ht="14.5">
      <c r="A42" s="73" t="s">
        <v>583</v>
      </c>
      <c r="B42" s="68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row>
    <row r="43" spans="1:58" ht="14.5">
      <c r="A43"/>
      <c r="B43" s="682"/>
      <c r="C43"/>
      <c r="D43" s="683"/>
      <c r="E43" s="683"/>
      <c r="F43" s="683"/>
      <c r="G43" s="68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row>
    <row r="44" spans="1:58" ht="14.5">
      <c r="A44" s="76" t="s">
        <v>584</v>
      </c>
      <c r="B44" s="830" t="s">
        <v>565</v>
      </c>
      <c r="C44" s="830"/>
      <c r="D44" s="830"/>
      <c r="E44" s="68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row>
    <row r="45" spans="1:58" ht="14.5">
      <c r="A45" s="76"/>
      <c r="B45" s="77" t="s">
        <v>205</v>
      </c>
      <c r="C45" s="77" t="s">
        <v>560</v>
      </c>
      <c r="D45" s="77" t="s">
        <v>206</v>
      </c>
      <c r="E45" s="68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1:58" ht="14.5">
      <c r="E46" s="68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1:58" ht="14.5">
      <c r="A47" s="5" t="s">
        <v>585</v>
      </c>
      <c r="B47" s="679">
        <v>43.487384029570052</v>
      </c>
      <c r="C47" s="494">
        <v>9.7654626090489014</v>
      </c>
      <c r="D47" s="59">
        <v>99</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1:58" ht="14.5">
      <c r="A48" s="5" t="s">
        <v>586</v>
      </c>
      <c r="B48" s="679">
        <v>33.151096770682628</v>
      </c>
      <c r="C48" s="494">
        <v>2.2591972043281077</v>
      </c>
      <c r="D48" s="59">
        <v>1668</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1:58" ht="14.5">
      <c r="A49" s="5" t="s">
        <v>587</v>
      </c>
      <c r="B49" s="679">
        <v>29.490387321251067</v>
      </c>
      <c r="C49" s="494">
        <v>4.5668956365700089</v>
      </c>
      <c r="D49" s="59">
        <v>383</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1:58" ht="14.5">
      <c r="A50" s="5" t="s">
        <v>588</v>
      </c>
      <c r="B50" s="679">
        <v>23.878432388297732</v>
      </c>
      <c r="C50" s="494">
        <v>3.6750865175086056</v>
      </c>
      <c r="D50" s="59">
        <v>517</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1:58" ht="14.5">
      <c r="A51" s="5" t="s">
        <v>589</v>
      </c>
      <c r="B51" s="679">
        <v>18.925343561552076</v>
      </c>
      <c r="C51" s="494">
        <v>5.6909506813792197</v>
      </c>
      <c r="D51" s="59">
        <v>182</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1:58" ht="14.5">
      <c r="A52" s="5" t="s">
        <v>590</v>
      </c>
      <c r="B52" s="679">
        <v>18.498825481960619</v>
      </c>
      <c r="C52" s="494">
        <v>6.2139027655223984</v>
      </c>
      <c r="D52" s="59">
        <v>150</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ht="14.5">
      <c r="A53" s="5" t="s">
        <v>591</v>
      </c>
      <c r="B53" s="679">
        <v>16.169831710923262</v>
      </c>
      <c r="C53" s="494">
        <v>5.1413346997605034</v>
      </c>
      <c r="D53" s="59">
        <v>197</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58" ht="14.5">
      <c r="A54" s="5" t="s">
        <v>592</v>
      </c>
      <c r="B54" s="679">
        <v>15.170019842419968</v>
      </c>
      <c r="C54" s="494">
        <v>2.4704798673427821</v>
      </c>
      <c r="D54" s="59">
        <v>810</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1:58" ht="14.5">
      <c r="A55" s="5" t="s">
        <v>593</v>
      </c>
      <c r="B55" s="679">
        <v>11.965803135845645</v>
      </c>
      <c r="C55" s="494">
        <v>1.9465567738308247</v>
      </c>
      <c r="D55" s="59">
        <v>1068</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1:58" ht="14.5">
      <c r="A56" s="75" t="s">
        <v>594</v>
      </c>
      <c r="B56" s="680">
        <v>10.690622691075362</v>
      </c>
      <c r="C56" s="495">
        <v>2.9729120047497313</v>
      </c>
      <c r="D56" s="496">
        <v>415</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1:58" ht="14.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1:58" ht="14.5">
      <c r="A58" s="73" t="s">
        <v>595</v>
      </c>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1:58" ht="14.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row>
    <row r="60" spans="1:58" ht="14.5">
      <c r="A60" s="76" t="s">
        <v>596</v>
      </c>
      <c r="B60" s="831" t="s">
        <v>572</v>
      </c>
      <c r="C60" s="831"/>
      <c r="D60" s="831"/>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row>
    <row r="61" spans="1:58" ht="14.5">
      <c r="A61" s="76"/>
      <c r="B61" s="483" t="s">
        <v>205</v>
      </c>
      <c r="C61" s="483" t="s">
        <v>560</v>
      </c>
      <c r="D61" s="483" t="s">
        <v>206</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row>
    <row r="62" spans="1:58" ht="14.5">
      <c r="B62" s="431"/>
      <c r="C62" s="431"/>
      <c r="D62" s="431"/>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row>
    <row r="63" spans="1:58" ht="14.5">
      <c r="A63" s="5" t="s">
        <v>573</v>
      </c>
      <c r="B63" s="676">
        <v>50.464156459000939</v>
      </c>
      <c r="C63" s="478">
        <v>2.8698426575488165</v>
      </c>
      <c r="D63" s="479">
        <v>1668</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row>
    <row r="64" spans="1:58" ht="14.5">
      <c r="A64" s="5" t="s">
        <v>574</v>
      </c>
      <c r="B64" s="676">
        <v>40.825340175760992</v>
      </c>
      <c r="C64" s="478">
        <v>2.8212371060370183</v>
      </c>
      <c r="D64" s="479">
        <v>1668</v>
      </c>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row>
    <row r="65" spans="1:58" ht="14.5">
      <c r="A65" s="5" t="s">
        <v>575</v>
      </c>
      <c r="B65" s="676">
        <v>5.0679741736845481</v>
      </c>
      <c r="C65" s="478">
        <v>1.2590134422987735</v>
      </c>
      <c r="D65" s="479">
        <v>1668</v>
      </c>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row>
    <row r="66" spans="1:58" ht="14.5">
      <c r="A66" s="75" t="s">
        <v>576</v>
      </c>
      <c r="B66" s="678">
        <v>3.6425291915535007</v>
      </c>
      <c r="C66" s="481">
        <v>1.0753529050068058</v>
      </c>
      <c r="D66" s="482">
        <v>1668</v>
      </c>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row>
    <row r="67" spans="1:58" ht="14.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row>
    <row r="68" spans="1:58" ht="14.5">
      <c r="A68" s="73" t="s">
        <v>597</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row>
    <row r="69" spans="1:58" ht="14.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row>
    <row r="70" spans="1:58" ht="14.5">
      <c r="A70" s="76" t="s">
        <v>598</v>
      </c>
      <c r="B70" s="831" t="s">
        <v>572</v>
      </c>
      <c r="C70" s="831"/>
      <c r="D70" s="831"/>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row>
    <row r="71" spans="1:58" ht="14.5">
      <c r="A71" s="76"/>
      <c r="B71" s="483" t="s">
        <v>205</v>
      </c>
      <c r="C71" s="483" t="s">
        <v>560</v>
      </c>
      <c r="D71" s="483" t="s">
        <v>206</v>
      </c>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row>
    <row r="72" spans="1:58" ht="14.5">
      <c r="B72" s="431"/>
      <c r="C72" s="431"/>
      <c r="D72" s="431"/>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row>
    <row r="73" spans="1:58" ht="14.5">
      <c r="A73" s="5" t="s">
        <v>573</v>
      </c>
      <c r="B73" s="676">
        <v>29.081114305936349</v>
      </c>
      <c r="C73" s="478">
        <v>3.3788025201326328</v>
      </c>
      <c r="D73" s="479">
        <v>1068</v>
      </c>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row>
    <row r="74" spans="1:58" ht="14.5">
      <c r="A74" s="5" t="s">
        <v>574</v>
      </c>
      <c r="B74" s="676">
        <v>56.368781837533732</v>
      </c>
      <c r="C74" s="478">
        <v>3.6897278147053005</v>
      </c>
      <c r="D74" s="479">
        <v>1068</v>
      </c>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row>
    <row r="75" spans="1:58" ht="14.5">
      <c r="A75" s="5" t="s">
        <v>575</v>
      </c>
      <c r="B75" s="676">
        <v>9.1333785203619193</v>
      </c>
      <c r="C75" s="478">
        <v>2.1433557230516929</v>
      </c>
      <c r="D75" s="479">
        <v>1068</v>
      </c>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row>
    <row r="76" spans="1:58" ht="14.5">
      <c r="A76" s="75" t="s">
        <v>576</v>
      </c>
      <c r="B76" s="678">
        <v>5.4167253361679819</v>
      </c>
      <c r="C76" s="481">
        <v>1.6840381139926923</v>
      </c>
      <c r="D76" s="482">
        <v>1068</v>
      </c>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row>
    <row r="77" spans="1:58" ht="14.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row>
    <row r="78" spans="1:58" ht="14.5">
      <c r="A78" s="73" t="s">
        <v>599</v>
      </c>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row>
    <row r="79" spans="1:58" ht="14.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row>
    <row r="80" spans="1:58" ht="14.5">
      <c r="A80" s="76" t="s">
        <v>600</v>
      </c>
      <c r="B80" s="830" t="s">
        <v>557</v>
      </c>
      <c r="C80" s="830"/>
      <c r="D80" s="830"/>
      <c r="E80" s="76"/>
      <c r="F80" s="831" t="s">
        <v>558</v>
      </c>
      <c r="G80" s="831"/>
      <c r="H80" s="831"/>
      <c r="I80" s="830" t="s">
        <v>601</v>
      </c>
      <c r="J80" s="830"/>
      <c r="K80" s="794"/>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row>
    <row r="81" spans="1:57" ht="14.5">
      <c r="A81" s="76"/>
      <c r="B81" s="77" t="s">
        <v>205</v>
      </c>
      <c r="C81" s="77" t="s">
        <v>559</v>
      </c>
      <c r="D81" s="77" t="s">
        <v>206</v>
      </c>
      <c r="E81" s="76"/>
      <c r="F81" s="483" t="s">
        <v>205</v>
      </c>
      <c r="G81" s="483" t="s">
        <v>560</v>
      </c>
      <c r="H81" s="483" t="s">
        <v>206</v>
      </c>
      <c r="I81" s="77" t="s">
        <v>205</v>
      </c>
      <c r="J81" s="77" t="s">
        <v>206</v>
      </c>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row>
    <row r="82" spans="1:57" ht="14.5">
      <c r="F82" s="431"/>
      <c r="G82" s="431"/>
      <c r="H82" s="431"/>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row>
    <row r="83" spans="1:57" ht="14.5">
      <c r="A83" s="5" t="s">
        <v>602</v>
      </c>
      <c r="B83" s="54">
        <v>29.559743743231842</v>
      </c>
      <c r="C83" s="54">
        <v>5.6564879076133554</v>
      </c>
      <c r="D83" s="85">
        <v>250</v>
      </c>
      <c r="F83" s="676">
        <v>41.337381284612377</v>
      </c>
      <c r="G83" s="478">
        <v>6.1043337511993103</v>
      </c>
      <c r="H83" s="479">
        <v>250</v>
      </c>
      <c r="I83" s="679">
        <v>11.777637541380535</v>
      </c>
      <c r="J83" s="59">
        <v>250</v>
      </c>
      <c r="K83"/>
      <c r="L83" s="684"/>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row>
    <row r="84" spans="1:57" ht="14.5">
      <c r="A84" s="5" t="s">
        <v>603</v>
      </c>
      <c r="B84" s="54">
        <v>54.89962225380426</v>
      </c>
      <c r="C84" s="54">
        <v>2.7718550568445806</v>
      </c>
      <c r="D84" s="85">
        <v>1238</v>
      </c>
      <c r="F84" s="676">
        <v>63.886259708172574</v>
      </c>
      <c r="G84" s="478">
        <v>2.6756895074892295</v>
      </c>
      <c r="H84" s="479">
        <v>1238</v>
      </c>
      <c r="I84" s="679">
        <v>8.9866374543683136</v>
      </c>
      <c r="J84" s="59">
        <v>1238</v>
      </c>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row>
    <row r="85" spans="1:57" ht="14.5">
      <c r="A85" s="5" t="s">
        <v>604</v>
      </c>
      <c r="B85" s="54">
        <v>49.750206568197704</v>
      </c>
      <c r="C85" s="54">
        <v>2.6285319228621189</v>
      </c>
      <c r="D85" s="85">
        <v>1390</v>
      </c>
      <c r="F85" s="676">
        <v>58.324957834026357</v>
      </c>
      <c r="G85" s="478">
        <v>2.5918741598427477</v>
      </c>
      <c r="H85" s="479">
        <v>1390</v>
      </c>
      <c r="I85" s="679">
        <v>8.5747512658286524</v>
      </c>
      <c r="J85" s="59">
        <v>1390</v>
      </c>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row>
    <row r="86" spans="1:57" ht="14.5">
      <c r="A86" s="5" t="s">
        <v>605</v>
      </c>
      <c r="B86" s="54">
        <v>42.822139115028072</v>
      </c>
      <c r="C86" s="54">
        <v>7.1112792006202445</v>
      </c>
      <c r="D86" s="85">
        <v>186</v>
      </c>
      <c r="F86" s="676">
        <v>48.302022881093606</v>
      </c>
      <c r="G86" s="478">
        <v>7.1815639796395336</v>
      </c>
      <c r="H86" s="479">
        <v>186</v>
      </c>
      <c r="I86" s="679">
        <v>5.4798837660655337</v>
      </c>
      <c r="J86" s="59">
        <v>186</v>
      </c>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row>
    <row r="87" spans="1:57" ht="14.5">
      <c r="A87" s="5" t="s">
        <v>606</v>
      </c>
      <c r="B87" s="54">
        <v>33.459835418055526</v>
      </c>
      <c r="C87" s="54">
        <v>8.442465292713857</v>
      </c>
      <c r="D87" s="85">
        <v>120</v>
      </c>
      <c r="F87" s="676">
        <v>38.824071106632765</v>
      </c>
      <c r="G87" s="478">
        <v>8.7197949293182564</v>
      </c>
      <c r="H87" s="479">
        <v>120</v>
      </c>
      <c r="I87" s="679">
        <v>5.3642356885772386</v>
      </c>
      <c r="J87" s="59">
        <v>120</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row>
    <row r="88" spans="1:57" ht="14.5">
      <c r="A88" s="5" t="s">
        <v>607</v>
      </c>
      <c r="B88" s="54">
        <v>31.796633893094338</v>
      </c>
      <c r="C88" s="54">
        <v>2.8034745415575788</v>
      </c>
      <c r="D88" s="85">
        <v>1060</v>
      </c>
      <c r="F88" s="676">
        <v>33.908862884674832</v>
      </c>
      <c r="G88" s="478">
        <v>2.8499114347079093</v>
      </c>
      <c r="H88" s="479">
        <v>1060</v>
      </c>
      <c r="I88" s="679">
        <v>2.1122289915804942</v>
      </c>
      <c r="J88" s="59">
        <v>1060</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row>
    <row r="89" spans="1:57" ht="14.5">
      <c r="A89" s="5" t="s">
        <v>608</v>
      </c>
      <c r="B89" s="54">
        <v>36.017847222318217</v>
      </c>
      <c r="C89" s="54">
        <v>6.2726797070966347</v>
      </c>
      <c r="D89" s="85">
        <v>225</v>
      </c>
      <c r="F89" s="676">
        <v>36.763415765049999</v>
      </c>
      <c r="G89" s="478">
        <v>6.3002377964497622</v>
      </c>
      <c r="H89" s="479">
        <v>225</v>
      </c>
      <c r="I89" s="679">
        <v>0.74556854273178175</v>
      </c>
      <c r="J89" s="59">
        <v>225</v>
      </c>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row>
    <row r="90" spans="1:57" ht="14.5">
      <c r="A90" s="5" t="s">
        <v>609</v>
      </c>
      <c r="B90" s="54">
        <v>30.875783361267679</v>
      </c>
      <c r="C90" s="54">
        <v>6.3867827919289732</v>
      </c>
      <c r="D90" s="85">
        <v>201</v>
      </c>
      <c r="F90" s="676">
        <v>31.499310549139576</v>
      </c>
      <c r="G90" s="478">
        <v>6.4217890906876214</v>
      </c>
      <c r="H90" s="479">
        <v>201</v>
      </c>
      <c r="I90" s="679">
        <v>0.62352718787189687</v>
      </c>
      <c r="J90" s="59">
        <v>201</v>
      </c>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row>
    <row r="91" spans="1:57" ht="14.5">
      <c r="A91" s="5" t="s">
        <v>610</v>
      </c>
      <c r="B91" s="54">
        <v>32.081076043975933</v>
      </c>
      <c r="C91" s="54">
        <v>4.0121232078573685</v>
      </c>
      <c r="D91" s="85">
        <v>520</v>
      </c>
      <c r="F91" s="676">
        <v>32.545368670614899</v>
      </c>
      <c r="G91" s="478">
        <v>4.0272156306876115</v>
      </c>
      <c r="H91" s="479">
        <v>520</v>
      </c>
      <c r="I91" s="679">
        <v>0.46429262663896509</v>
      </c>
      <c r="J91" s="59">
        <v>520</v>
      </c>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row>
    <row r="92" spans="1:57" ht="14.5">
      <c r="A92" s="5" t="s">
        <v>611</v>
      </c>
      <c r="B92" s="54">
        <v>33.178735586002347</v>
      </c>
      <c r="C92" s="54">
        <v>5.565151412135025</v>
      </c>
      <c r="D92" s="85">
        <v>275</v>
      </c>
      <c r="F92" s="676">
        <v>33.597032245378067</v>
      </c>
      <c r="G92" s="478">
        <v>5.5825667865685205</v>
      </c>
      <c r="H92" s="479">
        <v>275</v>
      </c>
      <c r="I92" s="679">
        <v>0.41829665937572003</v>
      </c>
      <c r="J92" s="59">
        <v>275</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row>
    <row r="93" spans="1:57" ht="14.5">
      <c r="A93" s="5" t="s">
        <v>612</v>
      </c>
      <c r="B93" s="54">
        <v>33.93287908864226</v>
      </c>
      <c r="C93" s="54">
        <v>7.7335317137724378</v>
      </c>
      <c r="D93" s="85">
        <v>144</v>
      </c>
      <c r="F93" s="676">
        <v>34.094871794645989</v>
      </c>
      <c r="G93" s="478">
        <v>7.7424598295860125</v>
      </c>
      <c r="H93" s="479">
        <v>144</v>
      </c>
      <c r="I93" s="679">
        <v>0.16199270600372984</v>
      </c>
      <c r="J93" s="59">
        <v>144</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row>
    <row r="94" spans="1:57" ht="14.5">
      <c r="A94" s="5" t="s">
        <v>613</v>
      </c>
      <c r="B94" s="54">
        <v>38.881540697328902</v>
      </c>
      <c r="C94" s="54">
        <v>7.0437687852001298</v>
      </c>
      <c r="D94" s="85">
        <v>184</v>
      </c>
      <c r="F94" s="676">
        <v>38.774249762726427</v>
      </c>
      <c r="G94" s="478">
        <v>7.0402149537320087</v>
      </c>
      <c r="H94" s="479">
        <v>184</v>
      </c>
      <c r="I94" s="679">
        <v>-0.10729093460247441</v>
      </c>
      <c r="J94" s="59">
        <v>184</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row>
    <row r="95" spans="1:57" ht="14.5">
      <c r="A95" s="5" t="s">
        <v>614</v>
      </c>
      <c r="B95" s="54">
        <v>48.318735013894077</v>
      </c>
      <c r="C95" s="54">
        <v>12.243072744065961</v>
      </c>
      <c r="D95" s="85">
        <v>64</v>
      </c>
      <c r="F95" s="676">
        <v>47.946359162130712</v>
      </c>
      <c r="G95" s="478">
        <v>12.239662908860065</v>
      </c>
      <c r="H95" s="479">
        <v>64</v>
      </c>
      <c r="I95" s="679">
        <v>-0.37237585176336552</v>
      </c>
      <c r="J95" s="59">
        <v>64</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row>
    <row r="96" spans="1:57" ht="14.5">
      <c r="A96" s="5" t="s">
        <v>615</v>
      </c>
      <c r="B96" s="54">
        <v>32.934061753792712</v>
      </c>
      <c r="C96" s="54">
        <v>8.4088982695045207</v>
      </c>
      <c r="D96" s="85">
        <v>120</v>
      </c>
      <c r="F96" s="676">
        <v>32.490295409694255</v>
      </c>
      <c r="G96" s="478">
        <v>8.3796404048779252</v>
      </c>
      <c r="H96" s="479">
        <v>120</v>
      </c>
      <c r="I96" s="679">
        <v>-0.4437663440984565</v>
      </c>
      <c r="J96" s="59">
        <v>120</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row>
    <row r="97" spans="1:58" ht="14.5">
      <c r="A97" s="5" t="s">
        <v>616</v>
      </c>
      <c r="B97" s="54">
        <v>35.241999768256036</v>
      </c>
      <c r="C97" s="54">
        <v>5.8069272326779817</v>
      </c>
      <c r="D97" s="85">
        <v>260</v>
      </c>
      <c r="F97" s="676">
        <v>34.119248764278851</v>
      </c>
      <c r="G97" s="478">
        <v>5.7629970718737491</v>
      </c>
      <c r="H97" s="479">
        <v>260</v>
      </c>
      <c r="I97" s="679">
        <v>-1.1227510039771857</v>
      </c>
      <c r="J97" s="59">
        <v>260</v>
      </c>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row>
    <row r="98" spans="1:58" ht="14.5">
      <c r="A98" s="5" t="s">
        <v>617</v>
      </c>
      <c r="B98" s="54">
        <v>66.672596818049115</v>
      </c>
      <c r="C98" s="54">
        <v>8.7301455243459305</v>
      </c>
      <c r="D98" s="85">
        <v>112</v>
      </c>
      <c r="F98" s="676">
        <v>65.020021347036504</v>
      </c>
      <c r="G98" s="478">
        <v>8.8324336558275753</v>
      </c>
      <c r="H98" s="479">
        <v>112</v>
      </c>
      <c r="I98" s="679">
        <v>-1.6525754710126108</v>
      </c>
      <c r="J98" s="59">
        <v>112</v>
      </c>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row>
    <row r="99" spans="1:58" ht="14.5">
      <c r="A99" s="5" t="s">
        <v>618</v>
      </c>
      <c r="B99" s="54">
        <v>29.671417014415109</v>
      </c>
      <c r="C99" s="54">
        <v>3.803962844109158</v>
      </c>
      <c r="D99" s="85">
        <v>554</v>
      </c>
      <c r="F99" s="676">
        <v>27.790243839158279</v>
      </c>
      <c r="G99" s="478">
        <v>3.7303132849314311</v>
      </c>
      <c r="H99" s="479">
        <v>554</v>
      </c>
      <c r="I99" s="679">
        <v>-1.8811731752568299</v>
      </c>
      <c r="J99" s="59">
        <v>554</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row>
    <row r="100" spans="1:58" ht="14.5">
      <c r="A100" s="5" t="s">
        <v>619</v>
      </c>
      <c r="B100" s="54">
        <v>46.841790523272245</v>
      </c>
      <c r="C100" s="54">
        <v>3.3645704999786372</v>
      </c>
      <c r="D100" s="85">
        <v>845</v>
      </c>
      <c r="F100" s="676">
        <v>44.401104649207809</v>
      </c>
      <c r="G100" s="478">
        <v>3.3500993446120515</v>
      </c>
      <c r="H100" s="479">
        <v>845</v>
      </c>
      <c r="I100" s="679">
        <v>-2.4406858740644353</v>
      </c>
      <c r="J100" s="59">
        <v>845</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row>
    <row r="101" spans="1:58" ht="14.5">
      <c r="A101" s="5" t="s">
        <v>620</v>
      </c>
      <c r="B101" s="54">
        <v>31.641639632039208</v>
      </c>
      <c r="C101" s="54">
        <v>4.1179715322066857</v>
      </c>
      <c r="D101" s="85">
        <v>490</v>
      </c>
      <c r="F101" s="676">
        <v>28.733278819305308</v>
      </c>
      <c r="G101" s="478">
        <v>4.0067663159392159</v>
      </c>
      <c r="H101" s="479">
        <v>490</v>
      </c>
      <c r="I101" s="679">
        <v>-2.9083608127338998</v>
      </c>
      <c r="J101" s="59">
        <v>490</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row>
    <row r="102" spans="1:58" ht="14.5">
      <c r="A102" s="5" t="s">
        <v>621</v>
      </c>
      <c r="B102" s="54">
        <v>49.846345700465861</v>
      </c>
      <c r="C102" s="54">
        <v>10.756846685566231</v>
      </c>
      <c r="D102" s="85">
        <v>83</v>
      </c>
      <c r="F102" s="676">
        <v>46.906209526516179</v>
      </c>
      <c r="G102" s="478">
        <v>10.736285717631072</v>
      </c>
      <c r="H102" s="479">
        <v>83</v>
      </c>
      <c r="I102" s="679">
        <v>-2.9401361739496821</v>
      </c>
      <c r="J102" s="59">
        <v>83</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row>
    <row r="103" spans="1:58" ht="14.5">
      <c r="A103" s="5" t="s">
        <v>622</v>
      </c>
      <c r="B103" s="54">
        <v>49.081570751774564</v>
      </c>
      <c r="C103" s="54">
        <v>2.7769503892625709</v>
      </c>
      <c r="D103" s="85">
        <v>1245</v>
      </c>
      <c r="F103" s="676">
        <v>41.68197409294396</v>
      </c>
      <c r="G103" s="478">
        <v>2.7387156438649733</v>
      </c>
      <c r="H103" s="479">
        <v>1245</v>
      </c>
      <c r="I103" s="679">
        <v>-7.3995966588306032</v>
      </c>
      <c r="J103" s="59">
        <v>1245</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row>
    <row r="104" spans="1:58" ht="14.5">
      <c r="A104" s="75" t="s">
        <v>623</v>
      </c>
      <c r="B104" s="86">
        <v>45.529864962545538</v>
      </c>
      <c r="C104" s="86">
        <v>3.3617831117022443</v>
      </c>
      <c r="D104" s="677">
        <v>843</v>
      </c>
      <c r="E104" s="75"/>
      <c r="F104" s="678">
        <v>36.404992887010593</v>
      </c>
      <c r="G104" s="481">
        <v>3.2481364823618173</v>
      </c>
      <c r="H104" s="482">
        <v>843</v>
      </c>
      <c r="I104" s="680">
        <v>-9.1248720755349453</v>
      </c>
      <c r="J104" s="496">
        <v>843</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row>
    <row r="105" spans="1:58" ht="14.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row>
    <row r="106" spans="1:58" ht="14.5">
      <c r="A106" s="73" t="s">
        <v>624</v>
      </c>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row>
    <row r="107" spans="1:58" ht="14.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row>
    <row r="108" spans="1:58" ht="14.5">
      <c r="A108" s="76" t="s">
        <v>625</v>
      </c>
      <c r="B108" s="831" t="s">
        <v>572</v>
      </c>
      <c r="C108" s="831"/>
      <c r="D108" s="831"/>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row>
    <row r="109" spans="1:58" ht="14.5">
      <c r="A109" s="76"/>
      <c r="B109" s="483" t="s">
        <v>205</v>
      </c>
      <c r="C109" s="483" t="s">
        <v>560</v>
      </c>
      <c r="D109" s="483" t="s">
        <v>206</v>
      </c>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row>
    <row r="110" spans="1:58" ht="14.5">
      <c r="B110" s="431"/>
      <c r="C110" s="431"/>
      <c r="D110" s="431"/>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row>
    <row r="111" spans="1:58" ht="14.5">
      <c r="A111" s="5" t="s">
        <v>573</v>
      </c>
      <c r="B111" s="676">
        <v>26.485476145020499</v>
      </c>
      <c r="C111" s="478">
        <v>6.6527803646665236</v>
      </c>
      <c r="D111" s="479">
        <v>169</v>
      </c>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row>
    <row r="112" spans="1:58" ht="14.5">
      <c r="A112" s="5" t="s">
        <v>574</v>
      </c>
      <c r="B112" s="676">
        <v>26.633001200580509</v>
      </c>
      <c r="C112" s="478">
        <v>6.6645855986450915</v>
      </c>
      <c r="D112" s="479">
        <v>169</v>
      </c>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row>
    <row r="113" spans="1:58" ht="14.5">
      <c r="A113" s="5" t="s">
        <v>626</v>
      </c>
      <c r="B113" s="676">
        <v>11.57574661408338</v>
      </c>
      <c r="C113" s="478">
        <v>4.8236182063242579</v>
      </c>
      <c r="D113" s="479">
        <v>169</v>
      </c>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row>
    <row r="114" spans="1:58" ht="14.5">
      <c r="A114" s="5" t="s">
        <v>627</v>
      </c>
      <c r="B114" s="676">
        <v>19.233589367325159</v>
      </c>
      <c r="C114" s="478">
        <v>5.9423507170980772</v>
      </c>
      <c r="D114" s="479">
        <v>169</v>
      </c>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row>
    <row r="115" spans="1:58" ht="14.5">
      <c r="A115" s="5" t="s">
        <v>628</v>
      </c>
      <c r="B115" s="676">
        <v>5.9065319898236872</v>
      </c>
      <c r="C115" s="478">
        <v>3.5543381015272768</v>
      </c>
      <c r="D115" s="479">
        <v>169</v>
      </c>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row>
    <row r="116" spans="1:58" ht="14.5">
      <c r="A116" s="75" t="s">
        <v>629</v>
      </c>
      <c r="B116" s="678">
        <v>10.165654683166764</v>
      </c>
      <c r="C116" s="481">
        <v>4.5561876148448945</v>
      </c>
      <c r="D116" s="482">
        <v>169</v>
      </c>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row>
    <row r="117" spans="1:58" ht="14.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row>
    <row r="118" spans="1:58" ht="14.5">
      <c r="A118" s="73" t="s">
        <v>630</v>
      </c>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row>
    <row r="119" spans="1:58" ht="14.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row>
    <row r="120" spans="1:58" ht="14.5">
      <c r="A120" s="76" t="s">
        <v>631</v>
      </c>
      <c r="B120" s="831" t="s">
        <v>572</v>
      </c>
      <c r="C120" s="831"/>
      <c r="D120" s="831"/>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row>
    <row r="121" spans="1:58" ht="14.5">
      <c r="A121" s="76"/>
      <c r="B121" s="483" t="s">
        <v>205</v>
      </c>
      <c r="C121" s="483" t="s">
        <v>560</v>
      </c>
      <c r="D121" s="483" t="s">
        <v>206</v>
      </c>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row>
    <row r="122" spans="1:58" ht="14.5">
      <c r="B122" s="431"/>
      <c r="C122" s="431"/>
      <c r="D122" s="431"/>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row>
    <row r="123" spans="1:58" ht="14.5">
      <c r="A123" s="5" t="s">
        <v>573</v>
      </c>
      <c r="B123" s="676">
        <v>46.083822225485186</v>
      </c>
      <c r="C123" s="478">
        <v>6.0590312439601144</v>
      </c>
      <c r="D123" s="479">
        <v>260</v>
      </c>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row>
    <row r="124" spans="1:58" ht="14.5">
      <c r="A124" s="5" t="s">
        <v>574</v>
      </c>
      <c r="B124" s="676">
        <v>30.87371005609257</v>
      </c>
      <c r="C124" s="478">
        <v>5.6154612190540698</v>
      </c>
      <c r="D124" s="479">
        <v>260</v>
      </c>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row>
    <row r="125" spans="1:58" ht="14.5">
      <c r="A125" s="5" t="s">
        <v>575</v>
      </c>
      <c r="B125" s="676">
        <v>3.8179352330744085</v>
      </c>
      <c r="C125" s="478">
        <v>2.3293284105295098</v>
      </c>
      <c r="D125" s="479">
        <v>260</v>
      </c>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row>
    <row r="126" spans="1:58" ht="14.5">
      <c r="A126" s="5" t="s">
        <v>628</v>
      </c>
      <c r="B126" s="676">
        <v>12.601083726491755</v>
      </c>
      <c r="C126" s="478">
        <v>4.0339115346866352</v>
      </c>
      <c r="D126" s="479">
        <v>260</v>
      </c>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row>
    <row r="127" spans="1:58" ht="14.5">
      <c r="A127" s="75" t="s">
        <v>629</v>
      </c>
      <c r="B127" s="678">
        <v>6.6234487588560862</v>
      </c>
      <c r="C127" s="481">
        <v>3.0229460929273553</v>
      </c>
      <c r="D127" s="482">
        <v>260</v>
      </c>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row>
    <row r="128" spans="1:58" ht="14.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row>
    <row r="129" spans="1:58" ht="14.5">
      <c r="A129" s="73" t="s">
        <v>632</v>
      </c>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row>
    <row r="130" spans="1:58" ht="14.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row>
    <row r="131" spans="1:58" ht="14.5">
      <c r="A131" s="76" t="s">
        <v>633</v>
      </c>
      <c r="B131" s="830" t="s">
        <v>565</v>
      </c>
      <c r="C131" s="830"/>
      <c r="D131" s="830"/>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row>
    <row r="132" spans="1:58" ht="14.5">
      <c r="A132" s="76"/>
      <c r="B132" s="77" t="s">
        <v>205</v>
      </c>
      <c r="C132" s="77" t="s">
        <v>560</v>
      </c>
      <c r="D132" s="77" t="s">
        <v>206</v>
      </c>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row>
    <row r="133" spans="1:58" ht="14.5">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row>
    <row r="134" spans="1:58" ht="14.5">
      <c r="A134" s="5" t="s">
        <v>634</v>
      </c>
      <c r="B134" s="679">
        <v>24.221324385774029</v>
      </c>
      <c r="C134" s="494">
        <v>5.2076506916220895</v>
      </c>
      <c r="D134" s="59">
        <v>260</v>
      </c>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row>
    <row r="135" spans="1:58" ht="14.5">
      <c r="A135" s="5" t="s">
        <v>635</v>
      </c>
      <c r="B135" s="679">
        <v>12.703431292788292</v>
      </c>
      <c r="C135" s="494">
        <v>4.0478881683902097</v>
      </c>
      <c r="D135" s="59">
        <v>260</v>
      </c>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row>
    <row r="136" spans="1:58" ht="14.5">
      <c r="A136" s="5" t="s">
        <v>569</v>
      </c>
      <c r="B136" s="679">
        <v>29.537598525199442</v>
      </c>
      <c r="C136" s="494">
        <v>5.5454361511191843</v>
      </c>
      <c r="D136" s="59">
        <v>260</v>
      </c>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row>
    <row r="137" spans="1:58" ht="14.5">
      <c r="A137" s="75" t="s">
        <v>636</v>
      </c>
      <c r="B137" s="680">
        <v>33.537645796238245</v>
      </c>
      <c r="C137" s="495">
        <v>5.7388324391005368</v>
      </c>
      <c r="D137" s="496">
        <v>260</v>
      </c>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row>
    <row r="138" spans="1:58" ht="14.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row>
    <row r="139" spans="1:58" ht="14.5">
      <c r="A139" s="73" t="s">
        <v>637</v>
      </c>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row>
    <row r="140" spans="1:58" ht="14.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row>
    <row r="141" spans="1:58" ht="14.5">
      <c r="A141" s="76" t="s">
        <v>638</v>
      </c>
      <c r="B141" s="831" t="s">
        <v>572</v>
      </c>
      <c r="C141" s="831"/>
      <c r="D141" s="83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row>
    <row r="142" spans="1:58" ht="14.5">
      <c r="A142" s="76"/>
      <c r="B142" s="483" t="s">
        <v>205</v>
      </c>
      <c r="C142" s="483" t="s">
        <v>560</v>
      </c>
      <c r="D142" s="483" t="s">
        <v>206</v>
      </c>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row>
    <row r="143" spans="1:58" ht="14.5">
      <c r="B143" s="431"/>
      <c r="C143" s="431"/>
      <c r="D143" s="431"/>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row>
    <row r="144" spans="1:58" ht="14.5">
      <c r="A144" s="5" t="s">
        <v>573</v>
      </c>
      <c r="B144" s="676">
        <v>14.99298422387135</v>
      </c>
      <c r="C144" s="478">
        <v>6.4414923424345432</v>
      </c>
      <c r="D144" s="479">
        <v>118</v>
      </c>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row>
    <row r="145" spans="1:58" ht="14.5">
      <c r="A145" s="5" t="s">
        <v>574</v>
      </c>
      <c r="B145" s="676">
        <v>4.4814599906866084</v>
      </c>
      <c r="C145" s="478">
        <v>3.733091779054392</v>
      </c>
      <c r="D145" s="479">
        <v>118</v>
      </c>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row>
    <row r="146" spans="1:58" ht="14.5">
      <c r="A146" s="5" t="s">
        <v>626</v>
      </c>
      <c r="B146" s="676">
        <v>27.294032334466067</v>
      </c>
      <c r="C146" s="478">
        <v>8.0377398937546172</v>
      </c>
      <c r="D146" s="479">
        <v>118</v>
      </c>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row>
    <row r="147" spans="1:58" ht="14.5">
      <c r="A147" s="5" t="s">
        <v>627</v>
      </c>
      <c r="B147" s="676">
        <v>44.668834691396626</v>
      </c>
      <c r="C147" s="478">
        <v>8.9702033324739343</v>
      </c>
      <c r="D147" s="479">
        <v>118</v>
      </c>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row>
    <row r="148" spans="1:58" ht="14.5">
      <c r="A148" s="75" t="s">
        <v>576</v>
      </c>
      <c r="B148" s="678"/>
      <c r="C148" s="481"/>
      <c r="D148" s="482">
        <v>118</v>
      </c>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row>
    <row r="149" spans="1:58" ht="14.5">
      <c r="A149"/>
      <c r="B149" s="684"/>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row>
    <row r="150" spans="1:58" ht="14.5">
      <c r="A150" s="73" t="s">
        <v>639</v>
      </c>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row>
    <row r="151" spans="1:58" ht="14.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row>
    <row r="152" spans="1:58" ht="14.5">
      <c r="A152" s="76" t="s">
        <v>640</v>
      </c>
      <c r="B152" s="831" t="s">
        <v>572</v>
      </c>
      <c r="C152" s="831"/>
      <c r="D152" s="831"/>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row>
    <row r="153" spans="1:58" ht="14.5">
      <c r="A153" s="76"/>
      <c r="B153" s="483" t="s">
        <v>205</v>
      </c>
      <c r="C153" s="483" t="s">
        <v>560</v>
      </c>
      <c r="D153" s="483" t="s">
        <v>206</v>
      </c>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row>
    <row r="154" spans="1:58" ht="14.5">
      <c r="B154" s="431"/>
      <c r="C154" s="431"/>
      <c r="D154" s="431"/>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row>
    <row r="155" spans="1:58" ht="14.5">
      <c r="A155" s="5" t="s">
        <v>561</v>
      </c>
      <c r="B155" s="676">
        <v>32.650406410754556</v>
      </c>
      <c r="C155" s="478">
        <v>3.4939349058372269</v>
      </c>
      <c r="D155" s="479">
        <v>692</v>
      </c>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row>
    <row r="156" spans="1:58" ht="14.5">
      <c r="A156" s="5" t="s">
        <v>562</v>
      </c>
      <c r="B156" s="676">
        <v>42.932892356448328</v>
      </c>
      <c r="C156" s="478">
        <v>3.6880009877120044</v>
      </c>
      <c r="D156" s="479">
        <v>692</v>
      </c>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row>
    <row r="157" spans="1:58" ht="14.5">
      <c r="A157" s="75" t="s">
        <v>563</v>
      </c>
      <c r="B157" s="678">
        <v>24.416701232797109</v>
      </c>
      <c r="C157" s="481">
        <v>3.200806644313047</v>
      </c>
      <c r="D157" s="482">
        <v>692</v>
      </c>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row>
    <row r="158" spans="1:58" ht="14.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row>
    <row r="159" spans="1:58" ht="14.5">
      <c r="A159" s="82" t="s">
        <v>641</v>
      </c>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row>
    <row r="160" spans="1:58" ht="14.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row>
    <row r="161" spans="1:58" ht="14.5">
      <c r="A161" s="76" t="s">
        <v>642</v>
      </c>
      <c r="B161" s="830" t="s">
        <v>643</v>
      </c>
      <c r="C161" s="830"/>
      <c r="D161" s="830"/>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row>
    <row r="162" spans="1:58" ht="14.5">
      <c r="A162" s="76"/>
      <c r="B162" s="77" t="s">
        <v>205</v>
      </c>
      <c r="C162" s="77" t="s">
        <v>560</v>
      </c>
      <c r="D162" s="77" t="s">
        <v>206</v>
      </c>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row>
    <row r="163" spans="1:58" ht="14.5">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row>
    <row r="164" spans="1:58" ht="14.5">
      <c r="A164" s="5" t="s">
        <v>644</v>
      </c>
      <c r="B164" s="54">
        <v>79.367438485129696</v>
      </c>
      <c r="C164" s="54">
        <v>3.0150934723880125</v>
      </c>
      <c r="D164" s="85">
        <v>692</v>
      </c>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row>
    <row r="165" spans="1:58" ht="14.5">
      <c r="A165" s="5" t="s">
        <v>645</v>
      </c>
      <c r="B165" s="54">
        <v>14.587220991013305</v>
      </c>
      <c r="C165" s="54">
        <v>2.6299696184748047</v>
      </c>
      <c r="D165" s="85">
        <v>692</v>
      </c>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row>
    <row r="166" spans="1:58" ht="14.5">
      <c r="A166" s="75" t="s">
        <v>646</v>
      </c>
      <c r="B166" s="86">
        <v>6.0453405238569982</v>
      </c>
      <c r="C166" s="86">
        <v>1.7757121653422538</v>
      </c>
      <c r="D166" s="677">
        <v>692</v>
      </c>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row>
    <row r="167" spans="1:58" ht="14.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row>
    <row r="168" spans="1:58" ht="14.5">
      <c r="A168" s="82" t="s">
        <v>647</v>
      </c>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row>
    <row r="169" spans="1:58" ht="14.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row>
    <row r="170" spans="1:58" ht="14.5">
      <c r="A170" s="76" t="s">
        <v>648</v>
      </c>
      <c r="B170" s="830" t="s">
        <v>649</v>
      </c>
      <c r="C170" s="830"/>
      <c r="D170" s="830"/>
      <c r="E170" s="76"/>
      <c r="F170" s="830" t="s">
        <v>650</v>
      </c>
      <c r="G170" s="830"/>
      <c r="H170" s="83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row>
    <row r="171" spans="1:58" ht="14.5">
      <c r="A171" s="76"/>
      <c r="B171" s="77" t="s">
        <v>205</v>
      </c>
      <c r="C171" s="77" t="s">
        <v>560</v>
      </c>
      <c r="D171" s="77" t="s">
        <v>206</v>
      </c>
      <c r="E171" s="76"/>
      <c r="F171" s="77" t="s">
        <v>205</v>
      </c>
      <c r="G171" s="77" t="s">
        <v>560</v>
      </c>
      <c r="H171" s="77" t="s">
        <v>206</v>
      </c>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row>
    <row r="172" spans="1:58" ht="14.5">
      <c r="E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row>
    <row r="173" spans="1:58" ht="14.5">
      <c r="A173" s="5" t="s">
        <v>561</v>
      </c>
      <c r="B173" s="679">
        <v>33.060748299144713</v>
      </c>
      <c r="C173" s="494">
        <v>3.9532418811534722</v>
      </c>
      <c r="D173" s="59">
        <v>544</v>
      </c>
      <c r="E173" s="681"/>
      <c r="F173" s="679">
        <v>31.071941004934374</v>
      </c>
      <c r="G173" s="494">
        <v>7.4560262780921303</v>
      </c>
      <c r="H173" s="59">
        <v>148</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row>
    <row r="174" spans="1:58" ht="14.5">
      <c r="A174" s="5" t="s">
        <v>562</v>
      </c>
      <c r="B174" s="679">
        <v>43.020956430254941</v>
      </c>
      <c r="C174" s="494">
        <v>4.1605833778572485</v>
      </c>
      <c r="D174" s="59">
        <v>544</v>
      </c>
      <c r="E174" s="681"/>
      <c r="F174" s="679">
        <v>42.594135583298339</v>
      </c>
      <c r="G174" s="494">
        <v>7.9666960607822235</v>
      </c>
      <c r="H174" s="59">
        <v>148</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row>
    <row r="175" spans="1:58" ht="14.5">
      <c r="A175" s="75" t="s">
        <v>563</v>
      </c>
      <c r="B175" s="680">
        <v>23.918295270600279</v>
      </c>
      <c r="C175" s="495">
        <v>3.5847745736240841</v>
      </c>
      <c r="D175" s="496">
        <v>544</v>
      </c>
      <c r="E175" s="83"/>
      <c r="F175" s="680">
        <v>26.333923411767334</v>
      </c>
      <c r="G175" s="495">
        <v>7.0960516484200795</v>
      </c>
      <c r="H175" s="496">
        <v>148</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row>
    <row r="176" spans="1:58" ht="14.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row>
    <row r="177" spans="1:58" ht="14.5">
      <c r="A177" s="82" t="s">
        <v>651</v>
      </c>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row>
    <row r="178" spans="1:58" ht="14.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row>
    <row r="179" spans="1:58" ht="14.5">
      <c r="A179" s="76" t="s">
        <v>652</v>
      </c>
      <c r="B179" s="830" t="s">
        <v>653</v>
      </c>
      <c r="C179" s="830"/>
      <c r="D179" s="830"/>
      <c r="E179" s="76"/>
      <c r="F179" s="830" t="s">
        <v>654</v>
      </c>
      <c r="G179" s="830"/>
      <c r="H179" s="830"/>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row>
    <row r="180" spans="1:58" ht="14.5">
      <c r="A180" s="76"/>
      <c r="B180" s="77" t="s">
        <v>205</v>
      </c>
      <c r="C180" s="77" t="s">
        <v>560</v>
      </c>
      <c r="D180" s="77" t="s">
        <v>206</v>
      </c>
      <c r="E180" s="76"/>
      <c r="F180" s="77" t="s">
        <v>205</v>
      </c>
      <c r="G180" s="77" t="s">
        <v>560</v>
      </c>
      <c r="H180" s="77" t="s">
        <v>206</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row>
    <row r="181" spans="1:58" ht="14.5">
      <c r="E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row>
    <row r="182" spans="1:58" ht="14.5">
      <c r="A182" s="5" t="s">
        <v>586</v>
      </c>
      <c r="B182" s="679">
        <v>33.389488682649841</v>
      </c>
      <c r="C182" s="494">
        <v>3.9630804581257588</v>
      </c>
      <c r="D182" s="59">
        <v>544</v>
      </c>
      <c r="E182" s="681"/>
      <c r="F182" s="679">
        <v>43.24852221508322</v>
      </c>
      <c r="G182" s="494">
        <v>4.1632342249729142</v>
      </c>
      <c r="H182" s="59">
        <v>544</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row>
    <row r="183" spans="1:58" ht="14.5">
      <c r="A183" s="5" t="s">
        <v>592</v>
      </c>
      <c r="B183" s="679">
        <v>40.748193550533138</v>
      </c>
      <c r="C183" s="494">
        <v>4.1291589336902881</v>
      </c>
      <c r="D183" s="59">
        <v>544</v>
      </c>
      <c r="E183" s="681"/>
      <c r="F183" s="679">
        <v>23.844712742264605</v>
      </c>
      <c r="G183" s="494">
        <v>3.5809866276280427</v>
      </c>
      <c r="H183" s="59">
        <v>544</v>
      </c>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row>
    <row r="184" spans="1:58" ht="14.5">
      <c r="A184" s="5" t="s">
        <v>593</v>
      </c>
      <c r="B184" s="679">
        <v>14.131065886498392</v>
      </c>
      <c r="C184" s="494">
        <v>2.9272655263074014</v>
      </c>
      <c r="D184" s="59">
        <v>544</v>
      </c>
      <c r="E184" s="681"/>
      <c r="F184" s="679">
        <v>40.836397407735973</v>
      </c>
      <c r="G184" s="494">
        <v>4.1305476628985458</v>
      </c>
      <c r="H184" s="59">
        <v>544</v>
      </c>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row>
    <row r="185" spans="1:58" ht="14.5">
      <c r="A185" s="75" t="s">
        <v>655</v>
      </c>
      <c r="B185" s="680">
        <v>30.552519025919501</v>
      </c>
      <c r="C185" s="495">
        <v>3.8708681791474833</v>
      </c>
      <c r="D185" s="496">
        <v>544</v>
      </c>
      <c r="E185" s="83"/>
      <c r="F185" s="680">
        <v>16.196520438926825</v>
      </c>
      <c r="G185" s="495">
        <v>3.0959825826589715</v>
      </c>
      <c r="H185" s="496">
        <v>544</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row>
    <row r="186" spans="1:58" ht="14.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row>
    <row r="187" spans="1:58" ht="14.5">
      <c r="A187" s="82" t="s">
        <v>656</v>
      </c>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row>
    <row r="188" spans="1:58" ht="14.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row>
    <row r="189" spans="1:58" ht="14.5">
      <c r="A189" s="76" t="s">
        <v>652</v>
      </c>
      <c r="B189" s="831" t="s">
        <v>572</v>
      </c>
      <c r="C189" s="831"/>
      <c r="D189" s="831"/>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row>
    <row r="190" spans="1:58" ht="14.5">
      <c r="A190" s="76"/>
      <c r="B190" s="483" t="s">
        <v>205</v>
      </c>
      <c r="C190" s="483" t="s">
        <v>560</v>
      </c>
      <c r="D190" s="483" t="s">
        <v>206</v>
      </c>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row>
    <row r="191" spans="1:58" ht="14.5">
      <c r="B191" s="431"/>
      <c r="C191" s="431"/>
      <c r="D191" s="43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row>
    <row r="192" spans="1:58" ht="14.5">
      <c r="A192" s="5" t="s">
        <v>586</v>
      </c>
      <c r="B192" s="676">
        <v>50.755212246873462</v>
      </c>
      <c r="C192" s="478">
        <v>8.0546314361055149</v>
      </c>
      <c r="D192" s="479">
        <v>148</v>
      </c>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row>
    <row r="193" spans="1:58" ht="14.5">
      <c r="A193" s="5" t="s">
        <v>593</v>
      </c>
      <c r="B193" s="676">
        <v>24.979212370760838</v>
      </c>
      <c r="C193" s="478">
        <v>6.9743765836493319</v>
      </c>
      <c r="D193" s="479">
        <v>148</v>
      </c>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row>
    <row r="194" spans="1:58" ht="14.5">
      <c r="A194" s="5" t="s">
        <v>592</v>
      </c>
      <c r="B194" s="676">
        <v>13.518458380355874</v>
      </c>
      <c r="C194" s="478">
        <v>5.508717599970776</v>
      </c>
      <c r="D194" s="479">
        <v>148</v>
      </c>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row>
    <row r="195" spans="1:58" ht="14.5">
      <c r="A195" s="75" t="s">
        <v>657</v>
      </c>
      <c r="B195" s="678">
        <v>4.9955704841779189</v>
      </c>
      <c r="C195" s="481">
        <v>3.5098591314104177</v>
      </c>
      <c r="D195" s="482">
        <v>148</v>
      </c>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row>
    <row r="196" spans="1:58" ht="14.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row>
    <row r="197" spans="1:58" ht="14.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row>
    <row r="198" spans="1:58" ht="14.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row>
  </sheetData>
  <mergeCells count="25">
    <mergeCell ref="B5:D5"/>
    <mergeCell ref="F5:H5"/>
    <mergeCell ref="B14:D14"/>
    <mergeCell ref="B24:D24"/>
    <mergeCell ref="B34:D34"/>
    <mergeCell ref="F34:H34"/>
    <mergeCell ref="B161:D161"/>
    <mergeCell ref="J34:L34"/>
    <mergeCell ref="N34:P34"/>
    <mergeCell ref="B44:D44"/>
    <mergeCell ref="B60:D60"/>
    <mergeCell ref="B70:D70"/>
    <mergeCell ref="B80:D80"/>
    <mergeCell ref="F80:H80"/>
    <mergeCell ref="B108:D108"/>
    <mergeCell ref="B120:D120"/>
    <mergeCell ref="B131:D131"/>
    <mergeCell ref="B141:D141"/>
    <mergeCell ref="B152:D152"/>
    <mergeCell ref="I80:J80"/>
    <mergeCell ref="B170:D170"/>
    <mergeCell ref="F170:H170"/>
    <mergeCell ref="B179:D179"/>
    <mergeCell ref="F179:H179"/>
    <mergeCell ref="B189:D18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1"/>
  <sheetViews>
    <sheetView zoomScaleNormal="100" workbookViewId="0"/>
  </sheetViews>
  <sheetFormatPr defaultColWidth="8.81640625" defaultRowHeight="13"/>
  <cols>
    <col min="1" max="1" width="33.1796875" style="5" customWidth="1"/>
    <col min="2" max="3" width="8.81640625" style="5"/>
    <col min="4" max="4" width="12.81640625" style="5" bestFit="1" customWidth="1"/>
    <col min="5" max="5" width="1.1796875" style="5" customWidth="1"/>
    <col min="6" max="7" width="8.81640625" style="5"/>
    <col min="8" max="8" width="11.453125" style="5" customWidth="1"/>
    <col min="9" max="9" width="1.453125" style="13" customWidth="1"/>
    <col min="10" max="11" width="8.81640625" style="5"/>
    <col min="12" max="12" width="12" style="5" customWidth="1"/>
    <col min="13" max="13" width="1.81640625" style="5" customWidth="1"/>
    <col min="14" max="15" width="8.81640625" style="5"/>
    <col min="16" max="16" width="11.453125" style="5" customWidth="1"/>
    <col min="17" max="17" width="1.1796875" style="5" customWidth="1"/>
    <col min="18" max="19" width="8.81640625" style="5"/>
    <col min="20" max="20" width="11.81640625" style="5" customWidth="1"/>
    <col min="21" max="21" width="1.54296875" style="5" customWidth="1"/>
    <col min="22" max="24" width="8.81640625" style="5"/>
    <col min="25" max="25" width="1.6328125" style="5" customWidth="1"/>
    <col min="26" max="27" width="8.81640625" style="5"/>
    <col min="28" max="28" width="10.81640625" style="5" customWidth="1"/>
    <col min="29" max="29" width="1.54296875" style="5" customWidth="1"/>
    <col min="30" max="31" width="8.81640625" style="5"/>
    <col min="32" max="32" width="10.81640625" style="5" customWidth="1"/>
    <col min="33" max="33" width="1.54296875" style="5" customWidth="1"/>
    <col min="34" max="35" width="8.81640625" style="5"/>
    <col min="36" max="36" width="10.1796875" style="5" customWidth="1"/>
    <col min="37" max="16384" width="8.81640625" style="5"/>
  </cols>
  <sheetData>
    <row r="1" spans="1:37" ht="15.5">
      <c r="A1" s="308" t="s">
        <v>474</v>
      </c>
    </row>
    <row r="3" spans="1:37">
      <c r="A3" s="73" t="s">
        <v>185</v>
      </c>
      <c r="B3" s="44"/>
      <c r="C3" s="44"/>
      <c r="D3" s="44"/>
      <c r="E3" s="44"/>
      <c r="F3" s="44"/>
      <c r="G3" s="44"/>
      <c r="H3" s="44"/>
      <c r="I3" s="50"/>
    </row>
    <row r="4" spans="1:37">
      <c r="A4" s="74"/>
      <c r="B4" s="75"/>
      <c r="C4" s="75"/>
      <c r="D4" s="75"/>
      <c r="E4" s="75"/>
      <c r="F4" s="75"/>
      <c r="G4" s="75"/>
      <c r="H4" s="75"/>
      <c r="I4" s="50"/>
    </row>
    <row r="5" spans="1:37">
      <c r="A5" s="76" t="s">
        <v>207</v>
      </c>
      <c r="B5" s="840" t="s">
        <v>333</v>
      </c>
      <c r="C5" s="841"/>
      <c r="D5" s="842"/>
      <c r="E5" s="521"/>
      <c r="F5" s="838" t="s">
        <v>334</v>
      </c>
      <c r="G5" s="838"/>
      <c r="H5" s="838"/>
      <c r="I5" s="521"/>
      <c r="J5" s="839" t="s">
        <v>335</v>
      </c>
      <c r="K5" s="839"/>
      <c r="L5" s="839"/>
      <c r="M5" s="521"/>
      <c r="N5" s="838" t="s">
        <v>336</v>
      </c>
      <c r="O5" s="838"/>
      <c r="P5" s="838"/>
      <c r="Q5" s="521"/>
      <c r="R5" s="839" t="s">
        <v>337</v>
      </c>
      <c r="S5" s="839"/>
      <c r="T5" s="839"/>
      <c r="U5" s="521"/>
      <c r="V5" s="838" t="s">
        <v>338</v>
      </c>
      <c r="W5" s="838"/>
      <c r="X5" s="838"/>
      <c r="Y5" s="521"/>
      <c r="Z5" s="839" t="s">
        <v>339</v>
      </c>
      <c r="AA5" s="839"/>
      <c r="AB5" s="839"/>
      <c r="AC5" s="527"/>
      <c r="AD5" s="832" t="s">
        <v>13</v>
      </c>
      <c r="AE5" s="832"/>
      <c r="AF5" s="832"/>
      <c r="AG5" s="76"/>
      <c r="AH5" s="831" t="s">
        <v>52</v>
      </c>
      <c r="AI5" s="831"/>
      <c r="AJ5" s="831"/>
      <c r="AK5" s="103"/>
    </row>
    <row r="6" spans="1:37" ht="25.5">
      <c r="A6" s="76"/>
      <c r="B6" s="650" t="s">
        <v>14</v>
      </c>
      <c r="C6" s="651" t="s">
        <v>340</v>
      </c>
      <c r="D6" s="652" t="s">
        <v>206</v>
      </c>
      <c r="E6" s="522"/>
      <c r="F6" s="523" t="s">
        <v>14</v>
      </c>
      <c r="G6" s="524" t="s">
        <v>340</v>
      </c>
      <c r="H6" s="525" t="s">
        <v>206</v>
      </c>
      <c r="I6" s="522"/>
      <c r="J6" s="650" t="s">
        <v>14</v>
      </c>
      <c r="K6" s="651" t="s">
        <v>340</v>
      </c>
      <c r="L6" s="652" t="s">
        <v>206</v>
      </c>
      <c r="M6" s="522"/>
      <c r="N6" s="523" t="s">
        <v>14</v>
      </c>
      <c r="O6" s="524" t="s">
        <v>340</v>
      </c>
      <c r="P6" s="525" t="s">
        <v>206</v>
      </c>
      <c r="Q6" s="522"/>
      <c r="R6" s="650" t="s">
        <v>14</v>
      </c>
      <c r="S6" s="651" t="s">
        <v>340</v>
      </c>
      <c r="T6" s="652" t="s">
        <v>206</v>
      </c>
      <c r="U6" s="522"/>
      <c r="V6" s="523" t="s">
        <v>14</v>
      </c>
      <c r="W6" s="524" t="s">
        <v>340</v>
      </c>
      <c r="X6" s="525" t="s">
        <v>206</v>
      </c>
      <c r="Y6" s="522"/>
      <c r="Z6" s="650" t="s">
        <v>14</v>
      </c>
      <c r="AA6" s="651" t="s">
        <v>340</v>
      </c>
      <c r="AB6" s="652" t="s">
        <v>206</v>
      </c>
      <c r="AC6" s="527"/>
      <c r="AD6" s="96" t="s">
        <v>205</v>
      </c>
      <c r="AE6" s="96" t="s">
        <v>473</v>
      </c>
      <c r="AF6" s="96" t="s">
        <v>206</v>
      </c>
      <c r="AG6" s="76"/>
      <c r="AH6" s="483" t="s">
        <v>205</v>
      </c>
      <c r="AI6" s="483" t="s">
        <v>476</v>
      </c>
      <c r="AJ6" s="483" t="s">
        <v>206</v>
      </c>
      <c r="AK6" s="104"/>
    </row>
    <row r="7" spans="1:37">
      <c r="B7" s="658"/>
      <c r="C7" s="658"/>
      <c r="D7" s="659"/>
      <c r="E7" s="526"/>
      <c r="F7" s="526"/>
      <c r="G7" s="526"/>
      <c r="H7" s="526"/>
      <c r="I7" s="526"/>
      <c r="J7" s="653"/>
      <c r="K7" s="653"/>
      <c r="L7" s="653"/>
      <c r="M7" s="526"/>
      <c r="N7" s="526"/>
      <c r="O7" s="526"/>
      <c r="P7" s="526"/>
      <c r="Q7" s="526"/>
      <c r="R7" s="653"/>
      <c r="S7" s="653"/>
      <c r="T7" s="653"/>
      <c r="U7" s="526"/>
      <c r="V7" s="526"/>
      <c r="W7" s="526"/>
      <c r="X7" s="526"/>
      <c r="Y7" s="526"/>
      <c r="Z7" s="653"/>
      <c r="AA7" s="653"/>
      <c r="AB7" s="653"/>
      <c r="AC7" s="13"/>
      <c r="AD7" s="13"/>
      <c r="AE7" s="13"/>
      <c r="AF7" s="13"/>
      <c r="AH7" s="431"/>
      <c r="AI7" s="431"/>
      <c r="AJ7" s="431"/>
      <c r="AK7" s="13"/>
    </row>
    <row r="8" spans="1:37">
      <c r="A8" s="5" t="s">
        <v>186</v>
      </c>
      <c r="B8" s="654">
        <v>84.300330431966159</v>
      </c>
      <c r="C8" s="654">
        <v>0.58194582357421609</v>
      </c>
      <c r="D8" s="655">
        <v>24174</v>
      </c>
      <c r="E8" s="13"/>
      <c r="F8" s="92">
        <v>84.822017099456133</v>
      </c>
      <c r="G8" s="92">
        <v>0.56430123916633335</v>
      </c>
      <c r="H8" s="59">
        <v>25720</v>
      </c>
      <c r="J8" s="654">
        <v>85.873315862864928</v>
      </c>
      <c r="K8" s="654">
        <v>0.69241143167811003</v>
      </c>
      <c r="L8" s="655">
        <v>14452</v>
      </c>
      <c r="M8" s="13"/>
      <c r="N8" s="92">
        <v>88.521055577730763</v>
      </c>
      <c r="O8" s="92">
        <v>1.1912664502495076</v>
      </c>
      <c r="P8" s="59">
        <v>6097</v>
      </c>
      <c r="Q8" s="13"/>
      <c r="R8" s="654">
        <v>87.577702250972536</v>
      </c>
      <c r="S8" s="654">
        <v>0.64668388075895678</v>
      </c>
      <c r="T8" s="655">
        <v>14102</v>
      </c>
      <c r="U8" s="13"/>
      <c r="V8" s="92">
        <v>90.172127366414841</v>
      </c>
      <c r="W8" s="92">
        <v>0.73718494546594115</v>
      </c>
      <c r="X8" s="59">
        <v>9188</v>
      </c>
      <c r="Y8" s="13"/>
      <c r="Z8" s="654">
        <v>89.801766170696553</v>
      </c>
      <c r="AA8" s="654">
        <v>0.79048033595331901</v>
      </c>
      <c r="AB8" s="655">
        <v>9838</v>
      </c>
      <c r="AC8" s="13"/>
      <c r="AD8" s="54">
        <v>90.42112602819391</v>
      </c>
      <c r="AE8" s="54">
        <v>0.71948882607856035</v>
      </c>
      <c r="AF8" s="528">
        <v>10355</v>
      </c>
      <c r="AH8" s="539">
        <v>90.938706287616213</v>
      </c>
      <c r="AI8" s="478">
        <v>0.80576904772517821</v>
      </c>
      <c r="AJ8" s="479">
        <v>9817</v>
      </c>
      <c r="AK8" s="59"/>
    </row>
    <row r="9" spans="1:37">
      <c r="A9" s="5" t="s">
        <v>187</v>
      </c>
      <c r="B9" s="654">
        <v>78.257635124269314</v>
      </c>
      <c r="C9" s="654">
        <v>0.65984117265306708</v>
      </c>
      <c r="D9" s="655">
        <v>24174</v>
      </c>
      <c r="E9" s="13"/>
      <c r="F9" s="92">
        <v>80.408968794729461</v>
      </c>
      <c r="G9" s="92">
        <v>0.62420978289163997</v>
      </c>
      <c r="H9" s="59">
        <v>25720</v>
      </c>
      <c r="J9" s="654">
        <v>82.284147092811395</v>
      </c>
      <c r="K9" s="654">
        <v>0.75902156394155185</v>
      </c>
      <c r="L9" s="655">
        <v>14452</v>
      </c>
      <c r="M9" s="13"/>
      <c r="N9" s="92">
        <v>84.114202557153391</v>
      </c>
      <c r="O9" s="92">
        <v>1.3660727195221156</v>
      </c>
      <c r="P9" s="59">
        <v>6097</v>
      </c>
      <c r="Q9" s="13"/>
      <c r="R9" s="654">
        <v>83.546354526290685</v>
      </c>
      <c r="S9" s="654">
        <v>0.72692418001570758</v>
      </c>
      <c r="T9" s="655">
        <v>14102</v>
      </c>
      <c r="U9" s="13"/>
      <c r="V9" s="92">
        <v>87.301102274145805</v>
      </c>
      <c r="W9" s="92">
        <v>0.82452421802544507</v>
      </c>
      <c r="X9" s="59">
        <v>9188</v>
      </c>
      <c r="Y9" s="13"/>
      <c r="Z9" s="654">
        <v>87.216223538000833</v>
      </c>
      <c r="AA9" s="654">
        <v>0.87219656492202091</v>
      </c>
      <c r="AB9" s="655">
        <v>9838</v>
      </c>
      <c r="AC9" s="13"/>
      <c r="AD9" s="54">
        <v>89.067843067763803</v>
      </c>
      <c r="AE9" s="54">
        <v>0.76286073972011792</v>
      </c>
      <c r="AF9" s="528">
        <v>10355</v>
      </c>
      <c r="AH9" s="477">
        <v>89.126085306058343</v>
      </c>
      <c r="AI9" s="478">
        <v>0.87384914870640529</v>
      </c>
      <c r="AJ9" s="479">
        <v>9817</v>
      </c>
      <c r="AK9" s="59"/>
    </row>
    <row r="10" spans="1:37">
      <c r="A10" s="5" t="s">
        <v>188</v>
      </c>
      <c r="B10" s="654">
        <v>70.566620068046575</v>
      </c>
      <c r="C10" s="654">
        <v>0.72902494335340862</v>
      </c>
      <c r="D10" s="655">
        <v>24174</v>
      </c>
      <c r="E10" s="13"/>
      <c r="F10" s="92">
        <v>71.937761328218457</v>
      </c>
      <c r="G10" s="92">
        <v>0.70662547874433557</v>
      </c>
      <c r="H10" s="59">
        <v>25720</v>
      </c>
      <c r="J10" s="654">
        <v>73.200929121096223</v>
      </c>
      <c r="K10" s="654">
        <v>0.8805077058141606</v>
      </c>
      <c r="L10" s="655">
        <v>14452</v>
      </c>
      <c r="M10" s="13"/>
      <c r="N10" s="92">
        <v>76.324315600132138</v>
      </c>
      <c r="O10" s="92">
        <v>1.5886102949767533</v>
      </c>
      <c r="P10" s="59">
        <v>6097</v>
      </c>
      <c r="Q10" s="13"/>
      <c r="R10" s="654">
        <v>73.721142085731699</v>
      </c>
      <c r="S10" s="654">
        <v>0.86296576296530958</v>
      </c>
      <c r="T10" s="655">
        <v>14102</v>
      </c>
      <c r="U10" s="13"/>
      <c r="V10" s="92">
        <v>79.024691425108429</v>
      </c>
      <c r="W10" s="92">
        <v>1.0081986779607348</v>
      </c>
      <c r="X10" s="59">
        <v>9188</v>
      </c>
      <c r="Y10" s="13"/>
      <c r="Z10" s="654">
        <v>78.22667746327086</v>
      </c>
      <c r="AA10" s="654">
        <v>1.0780178311099959</v>
      </c>
      <c r="AB10" s="655">
        <v>9838</v>
      </c>
      <c r="AC10" s="13"/>
      <c r="AD10" s="54">
        <v>78.8887692552141</v>
      </c>
      <c r="AE10" s="54">
        <v>0.99769141458943267</v>
      </c>
      <c r="AF10" s="528">
        <v>10355</v>
      </c>
      <c r="AH10" s="477">
        <v>78.702017033278381</v>
      </c>
      <c r="AI10" s="478">
        <v>1.1492202240391975</v>
      </c>
      <c r="AJ10" s="479">
        <v>9817</v>
      </c>
      <c r="AK10" s="59"/>
    </row>
    <row r="11" spans="1:37">
      <c r="A11" s="5" t="s">
        <v>189</v>
      </c>
      <c r="B11" s="654">
        <v>64.400573510597198</v>
      </c>
      <c r="C11" s="654">
        <v>0.76592991045360037</v>
      </c>
      <c r="D11" s="655">
        <v>24174</v>
      </c>
      <c r="E11" s="13"/>
      <c r="F11" s="92">
        <v>65.998559711391465</v>
      </c>
      <c r="G11" s="92">
        <v>0.74501593584999171</v>
      </c>
      <c r="H11" s="59">
        <v>25720</v>
      </c>
      <c r="J11" s="654">
        <v>68.921919097750177</v>
      </c>
      <c r="K11" s="654">
        <v>0.92006979388916932</v>
      </c>
      <c r="L11" s="655">
        <v>14452</v>
      </c>
      <c r="M11" s="13"/>
      <c r="N11" s="92">
        <v>70.585850087466667</v>
      </c>
      <c r="O11" s="92">
        <v>1.7028312738248061</v>
      </c>
      <c r="P11" s="59">
        <v>6097</v>
      </c>
      <c r="Q11" s="13"/>
      <c r="R11" s="654">
        <v>72.115021652964202</v>
      </c>
      <c r="S11" s="654">
        <v>0.8792093950082176</v>
      </c>
      <c r="T11" s="655">
        <v>14102</v>
      </c>
      <c r="U11" s="13"/>
      <c r="V11" s="92">
        <v>75.954571916324753</v>
      </c>
      <c r="W11" s="92">
        <v>1.058287720107856</v>
      </c>
      <c r="X11" s="59">
        <v>9188</v>
      </c>
      <c r="Y11" s="13"/>
      <c r="Z11" s="654">
        <v>75.701732019091423</v>
      </c>
      <c r="AA11" s="654">
        <v>1.1202803433425359</v>
      </c>
      <c r="AB11" s="655">
        <v>9838</v>
      </c>
      <c r="AC11" s="13"/>
      <c r="AD11" s="54">
        <v>76.967699227548835</v>
      </c>
      <c r="AE11" s="54">
        <v>1.0293303595606034</v>
      </c>
      <c r="AF11" s="528">
        <v>10355</v>
      </c>
      <c r="AH11" s="477">
        <v>76.926106409598489</v>
      </c>
      <c r="AI11" s="478">
        <v>1.1826014560355063</v>
      </c>
      <c r="AJ11" s="479">
        <v>9817</v>
      </c>
      <c r="AK11" s="59"/>
    </row>
    <row r="12" spans="1:37">
      <c r="A12" s="5" t="s">
        <v>190</v>
      </c>
      <c r="B12" s="654">
        <v>61.821001310529311</v>
      </c>
      <c r="C12" s="654">
        <v>0.7771465903011574</v>
      </c>
      <c r="D12" s="655">
        <v>24174</v>
      </c>
      <c r="E12" s="13"/>
      <c r="F12" s="92">
        <v>62.794167253466156</v>
      </c>
      <c r="G12" s="92">
        <v>0.76017720722534321</v>
      </c>
      <c r="H12" s="59">
        <v>25720</v>
      </c>
      <c r="J12" s="654">
        <v>66.470295450136661</v>
      </c>
      <c r="K12" s="654">
        <v>0.93852028440770852</v>
      </c>
      <c r="L12" s="655">
        <v>14452</v>
      </c>
      <c r="M12" s="13"/>
      <c r="N12" s="92">
        <v>68.983619305805405</v>
      </c>
      <c r="O12" s="92">
        <v>1.7286345531641913</v>
      </c>
      <c r="P12" s="59">
        <v>6097</v>
      </c>
      <c r="Q12" s="13"/>
      <c r="R12" s="654">
        <v>67.429930451475727</v>
      </c>
      <c r="S12" s="654">
        <v>0.91881905679906595</v>
      </c>
      <c r="T12" s="655">
        <v>14102</v>
      </c>
      <c r="U12" s="13"/>
      <c r="V12" s="92">
        <v>73.484295861649514</v>
      </c>
      <c r="W12" s="92">
        <v>1.0930987326110611</v>
      </c>
      <c r="X12" s="59">
        <v>9188</v>
      </c>
      <c r="Y12" s="13"/>
      <c r="Z12" s="654">
        <v>73.251409534984333</v>
      </c>
      <c r="AA12" s="654">
        <v>1.1562309563946656</v>
      </c>
      <c r="AB12" s="655">
        <v>9838</v>
      </c>
      <c r="AC12" s="13"/>
      <c r="AD12" s="54">
        <v>74.385754335015818</v>
      </c>
      <c r="AE12" s="54">
        <v>1.0671305161608728</v>
      </c>
      <c r="AF12" s="528">
        <v>10355</v>
      </c>
      <c r="AH12" s="477">
        <v>74.600108052296022</v>
      </c>
      <c r="AI12" s="478">
        <v>1.2218749288727508</v>
      </c>
      <c r="AJ12" s="479">
        <v>9817</v>
      </c>
      <c r="AK12" s="59"/>
    </row>
    <row r="13" spans="1:37">
      <c r="A13" s="5" t="s">
        <v>191</v>
      </c>
      <c r="B13" s="654">
        <v>44.6555486013525</v>
      </c>
      <c r="C13" s="654">
        <v>0.7952385400583637</v>
      </c>
      <c r="D13" s="655">
        <v>24174</v>
      </c>
      <c r="E13" s="13"/>
      <c r="F13" s="92">
        <v>49.07909352555545</v>
      </c>
      <c r="G13" s="92">
        <v>0.78622347335811682</v>
      </c>
      <c r="H13" s="59">
        <v>25720</v>
      </c>
      <c r="J13" s="654">
        <v>53.627185860914828</v>
      </c>
      <c r="K13" s="654">
        <v>0.99137788192336274</v>
      </c>
      <c r="L13" s="655">
        <v>14452</v>
      </c>
      <c r="M13" s="13"/>
      <c r="N13" s="92">
        <v>59.355396356901068</v>
      </c>
      <c r="O13" s="92">
        <v>1.8355498912180934</v>
      </c>
      <c r="P13" s="59">
        <v>6097</v>
      </c>
      <c r="Q13" s="13"/>
      <c r="R13" s="654">
        <v>60.801548083286249</v>
      </c>
      <c r="S13" s="654">
        <v>0.9571633733151188</v>
      </c>
      <c r="T13" s="655">
        <v>14102</v>
      </c>
      <c r="U13" s="13"/>
      <c r="V13" s="92">
        <v>65.65689425710238</v>
      </c>
      <c r="W13" s="92">
        <v>1.1759002733194421</v>
      </c>
      <c r="X13" s="59">
        <v>9188</v>
      </c>
      <c r="Y13" s="13"/>
      <c r="Z13" s="654">
        <v>67.009182362928826</v>
      </c>
      <c r="AA13" s="654">
        <v>1.2281455755197328</v>
      </c>
      <c r="AB13" s="655">
        <v>9838</v>
      </c>
      <c r="AC13" s="13"/>
      <c r="AD13" s="54">
        <v>69.86674402431268</v>
      </c>
      <c r="AE13" s="54">
        <v>1.1217346906348666</v>
      </c>
      <c r="AF13" s="528">
        <v>10355</v>
      </c>
      <c r="AH13" s="477">
        <v>72.123170338089267</v>
      </c>
      <c r="AI13" s="478">
        <v>1.2586361062394289</v>
      </c>
      <c r="AJ13" s="479">
        <v>9817</v>
      </c>
      <c r="AK13" s="59"/>
    </row>
    <row r="14" spans="1:37">
      <c r="A14" s="5" t="s">
        <v>192</v>
      </c>
      <c r="B14" s="654">
        <v>64.620159750532608</v>
      </c>
      <c r="C14" s="654">
        <v>0.76486468409009234</v>
      </c>
      <c r="D14" s="655">
        <v>24174</v>
      </c>
      <c r="E14" s="13"/>
      <c r="F14" s="92">
        <v>65.041052717333841</v>
      </c>
      <c r="G14" s="92">
        <v>0.74993328624688615</v>
      </c>
      <c r="H14" s="59">
        <v>25720</v>
      </c>
      <c r="J14" s="654">
        <v>65.40734597963035</v>
      </c>
      <c r="K14" s="654">
        <v>0.94562773377690235</v>
      </c>
      <c r="L14" s="655">
        <v>14452</v>
      </c>
      <c r="M14" s="13"/>
      <c r="N14" s="92">
        <v>66.591382859067267</v>
      </c>
      <c r="O14" s="92">
        <v>1.7626776947074916</v>
      </c>
      <c r="P14" s="59">
        <v>6097</v>
      </c>
      <c r="Q14" s="13"/>
      <c r="R14" s="654">
        <v>65.769869354149677</v>
      </c>
      <c r="S14" s="654">
        <v>0.93027652778511083</v>
      </c>
      <c r="T14" s="655">
        <v>14102</v>
      </c>
      <c r="U14" s="13"/>
      <c r="V14" s="92">
        <v>70.167460732740679</v>
      </c>
      <c r="W14" s="92">
        <v>1.1329833576615229</v>
      </c>
      <c r="X14" s="59">
        <v>9188</v>
      </c>
      <c r="Y14" s="13"/>
      <c r="Z14" s="654">
        <v>69.330171892067185</v>
      </c>
      <c r="AA14" s="654">
        <v>1.2044893337425435</v>
      </c>
      <c r="AB14" s="655">
        <v>9838</v>
      </c>
      <c r="AC14" s="13"/>
      <c r="AD14" s="54">
        <v>68.984393575795295</v>
      </c>
      <c r="AE14" s="54">
        <v>1.1308302886786876</v>
      </c>
      <c r="AF14" s="528">
        <v>10355</v>
      </c>
      <c r="AH14" s="477">
        <v>68.190957151545675</v>
      </c>
      <c r="AI14" s="478">
        <v>1.3073136167818333</v>
      </c>
      <c r="AJ14" s="479">
        <v>9817</v>
      </c>
      <c r="AK14" s="59"/>
    </row>
    <row r="15" spans="1:37">
      <c r="A15" s="5" t="s">
        <v>193</v>
      </c>
      <c r="B15" s="654">
        <v>58.421174907850741</v>
      </c>
      <c r="C15" s="654">
        <v>0.78839509078780523</v>
      </c>
      <c r="D15" s="655">
        <v>24174</v>
      </c>
      <c r="E15" s="13"/>
      <c r="F15" s="92">
        <v>61.138158796785511</v>
      </c>
      <c r="G15" s="92">
        <v>0.76659775062503144</v>
      </c>
      <c r="H15" s="59">
        <v>25720</v>
      </c>
      <c r="J15" s="654">
        <v>61.618109232924567</v>
      </c>
      <c r="K15" s="654">
        <v>0.96679047297264731</v>
      </c>
      <c r="L15" s="655">
        <v>14452</v>
      </c>
      <c r="M15" s="13"/>
      <c r="N15" s="92">
        <v>63.222436559369164</v>
      </c>
      <c r="O15" s="92">
        <v>1.8020288248172598</v>
      </c>
      <c r="P15" s="59">
        <v>6097</v>
      </c>
      <c r="Q15" s="13"/>
      <c r="R15" s="654">
        <v>62.553142604351883</v>
      </c>
      <c r="S15" s="654">
        <v>0.94891333598303618</v>
      </c>
      <c r="T15" s="655">
        <v>14102</v>
      </c>
      <c r="U15" s="13"/>
      <c r="V15" s="92">
        <v>68.336715376608566</v>
      </c>
      <c r="W15" s="92">
        <v>1.1519021069198772</v>
      </c>
      <c r="X15" s="59">
        <v>9188</v>
      </c>
      <c r="Y15" s="13"/>
      <c r="Z15" s="654">
        <v>67.791641138081232</v>
      </c>
      <c r="AA15" s="654">
        <v>1.2205582796575456</v>
      </c>
      <c r="AB15" s="655">
        <v>9838</v>
      </c>
      <c r="AC15" s="13"/>
      <c r="AD15" s="54">
        <v>68.663352221850047</v>
      </c>
      <c r="AE15" s="54">
        <v>1.1340198006106874</v>
      </c>
      <c r="AF15" s="528">
        <v>10355</v>
      </c>
      <c r="AH15" s="477">
        <v>68.701640896429396</v>
      </c>
      <c r="AI15" s="478">
        <v>1.3016236488290218</v>
      </c>
      <c r="AJ15" s="479">
        <v>9817</v>
      </c>
      <c r="AK15" s="59"/>
    </row>
    <row r="16" spans="1:37">
      <c r="A16" s="5" t="s">
        <v>194</v>
      </c>
      <c r="B16" s="654">
        <v>50.112422390476588</v>
      </c>
      <c r="C16" s="654">
        <v>0.79981872585163316</v>
      </c>
      <c r="D16" s="655">
        <v>24174</v>
      </c>
      <c r="E16" s="13"/>
      <c r="F16" s="92">
        <v>51.10074831136118</v>
      </c>
      <c r="G16" s="92">
        <v>0.78616628114854947</v>
      </c>
      <c r="H16" s="59">
        <v>25720</v>
      </c>
      <c r="J16" s="654">
        <v>50.285022801474369</v>
      </c>
      <c r="K16" s="654">
        <v>0.99398068123365846</v>
      </c>
      <c r="L16" s="655">
        <v>14452</v>
      </c>
      <c r="M16" s="13"/>
      <c r="N16" s="92">
        <v>54.219900632067251</v>
      </c>
      <c r="O16" s="92">
        <v>1.8618829134594215</v>
      </c>
      <c r="P16" s="59">
        <v>6097</v>
      </c>
      <c r="Q16" s="13"/>
      <c r="R16" s="654">
        <v>51.833757867317473</v>
      </c>
      <c r="S16" s="654">
        <v>0.97965244197811785</v>
      </c>
      <c r="T16" s="655">
        <v>14102</v>
      </c>
      <c r="U16" s="13"/>
      <c r="V16" s="92">
        <v>55.410835498541054</v>
      </c>
      <c r="W16" s="92">
        <v>1.2308993905360879</v>
      </c>
      <c r="X16" s="59">
        <v>9188</v>
      </c>
      <c r="Y16" s="13"/>
      <c r="Z16" s="654">
        <v>56.579119336076246</v>
      </c>
      <c r="AA16" s="654">
        <v>1.2946833249586334</v>
      </c>
      <c r="AB16" s="655">
        <v>9838</v>
      </c>
      <c r="AC16" s="13"/>
      <c r="AD16" s="54">
        <v>57.431555450614567</v>
      </c>
      <c r="AE16" s="54">
        <v>1.208790528408521</v>
      </c>
      <c r="AF16" s="528">
        <v>10355</v>
      </c>
      <c r="AH16" s="477">
        <v>57.564074555773978</v>
      </c>
      <c r="AI16" s="478">
        <v>1.3873425084360953</v>
      </c>
      <c r="AJ16" s="479">
        <v>9817</v>
      </c>
      <c r="AK16" s="59"/>
    </row>
    <row r="17" spans="1:37">
      <c r="A17" s="5" t="s">
        <v>195</v>
      </c>
      <c r="B17" s="654">
        <v>42.32376970464982</v>
      </c>
      <c r="C17" s="654">
        <v>0.79033873276027578</v>
      </c>
      <c r="D17" s="655">
        <v>24174</v>
      </c>
      <c r="E17" s="13"/>
      <c r="F17" s="92">
        <v>42.082701489597362</v>
      </c>
      <c r="G17" s="92">
        <v>0.77643594064035781</v>
      </c>
      <c r="H17" s="59">
        <v>25720</v>
      </c>
      <c r="J17" s="654">
        <v>46.800309646024729</v>
      </c>
      <c r="K17" s="654">
        <v>0.99195943183163138</v>
      </c>
      <c r="L17" s="655">
        <v>14452</v>
      </c>
      <c r="M17" s="13"/>
      <c r="N17" s="92">
        <v>47.465956291019822</v>
      </c>
      <c r="O17" s="92">
        <v>1.8661483936048278</v>
      </c>
      <c r="P17" s="59">
        <v>6097</v>
      </c>
      <c r="Q17" s="13"/>
      <c r="R17" s="654">
        <v>47.669371173343613</v>
      </c>
      <c r="S17" s="654">
        <v>0.97924639970955951</v>
      </c>
      <c r="T17" s="655">
        <v>14102</v>
      </c>
      <c r="U17" s="13"/>
      <c r="V17" s="92">
        <v>53.845875361203532</v>
      </c>
      <c r="W17" s="92">
        <v>1.2345026315332817</v>
      </c>
      <c r="X17" s="59">
        <v>9188</v>
      </c>
      <c r="Y17" s="13"/>
      <c r="Z17" s="654">
        <v>53.961249481889595</v>
      </c>
      <c r="AA17" s="654">
        <v>1.3019338296142564</v>
      </c>
      <c r="AB17" s="655">
        <v>9838</v>
      </c>
      <c r="AC17" s="13"/>
      <c r="AD17" s="54">
        <v>52.883358082762655</v>
      </c>
      <c r="AE17" s="54">
        <v>1.2203335347661124</v>
      </c>
      <c r="AF17" s="528">
        <v>10355</v>
      </c>
      <c r="AH17" s="477">
        <v>51.85040836146689</v>
      </c>
      <c r="AI17" s="478">
        <v>1.4025342825405893</v>
      </c>
      <c r="AJ17" s="479">
        <v>9817</v>
      </c>
      <c r="AK17" s="59"/>
    </row>
    <row r="18" spans="1:37">
      <c r="A18" s="5" t="s">
        <v>196</v>
      </c>
      <c r="B18" s="654">
        <v>44.800309736506307</v>
      </c>
      <c r="C18" s="654">
        <v>0.79548407543800792</v>
      </c>
      <c r="D18" s="655">
        <v>24174</v>
      </c>
      <c r="E18" s="13"/>
      <c r="F18" s="92">
        <v>44.45042794813336</v>
      </c>
      <c r="G18" s="92">
        <v>0.78149824739596596</v>
      </c>
      <c r="H18" s="59">
        <v>25720</v>
      </c>
      <c r="J18" s="654">
        <v>47.772838437278082</v>
      </c>
      <c r="K18" s="654">
        <v>0.99301024753057376</v>
      </c>
      <c r="L18" s="655">
        <v>14452</v>
      </c>
      <c r="M18" s="13"/>
      <c r="N18" s="92">
        <v>48.048224424023864</v>
      </c>
      <c r="O18" s="92">
        <v>1.8671255053338065</v>
      </c>
      <c r="P18" s="59">
        <v>6097</v>
      </c>
      <c r="Q18" s="13"/>
      <c r="R18" s="654">
        <v>47.42601178675698</v>
      </c>
      <c r="S18" s="654">
        <v>0.9790120999866474</v>
      </c>
      <c r="T18" s="655">
        <v>14102</v>
      </c>
      <c r="U18" s="13"/>
      <c r="V18" s="92">
        <v>50.990732480502032</v>
      </c>
      <c r="W18" s="92">
        <v>1.237927672293857</v>
      </c>
      <c r="X18" s="59">
        <v>9188</v>
      </c>
      <c r="Y18" s="13"/>
      <c r="Z18" s="654">
        <v>50.393995772573675</v>
      </c>
      <c r="AA18" s="654">
        <v>1.3059984744050332</v>
      </c>
      <c r="AB18" s="655">
        <v>9838</v>
      </c>
      <c r="AC18" s="13"/>
      <c r="AD18" s="54">
        <v>50.416467476061413</v>
      </c>
      <c r="AE18" s="54">
        <v>1.2223253167220065</v>
      </c>
      <c r="AF18" s="528">
        <v>10355</v>
      </c>
      <c r="AH18" s="477">
        <v>50.948234950480895</v>
      </c>
      <c r="AI18" s="478">
        <v>1.4032433156454047</v>
      </c>
      <c r="AJ18" s="479">
        <v>9817</v>
      </c>
      <c r="AK18" s="59"/>
    </row>
    <row r="19" spans="1:37">
      <c r="A19" s="5" t="s">
        <v>197</v>
      </c>
      <c r="B19" s="654">
        <v>46.195280164174584</v>
      </c>
      <c r="C19" s="654">
        <v>0.79750176187860689</v>
      </c>
      <c r="D19" s="655">
        <v>24174</v>
      </c>
      <c r="E19" s="13"/>
      <c r="F19" s="92">
        <v>46.71935783578158</v>
      </c>
      <c r="G19" s="92">
        <v>0.78466238502066332</v>
      </c>
      <c r="H19" s="59">
        <v>25720</v>
      </c>
      <c r="J19" s="654">
        <v>47.907796897140351</v>
      </c>
      <c r="K19" s="654">
        <v>0.99312624296223717</v>
      </c>
      <c r="L19" s="655">
        <v>14452</v>
      </c>
      <c r="M19" s="13"/>
      <c r="N19" s="92">
        <v>49.374955351551982</v>
      </c>
      <c r="O19" s="92">
        <v>1.8684036621085447</v>
      </c>
      <c r="P19" s="59">
        <v>6097</v>
      </c>
      <c r="Q19" s="13"/>
      <c r="R19" s="654">
        <v>48.111564083776834</v>
      </c>
      <c r="S19" s="654">
        <v>0.97961251123347992</v>
      </c>
      <c r="T19" s="655">
        <v>14102</v>
      </c>
      <c r="U19" s="13"/>
      <c r="V19" s="92">
        <v>50.489442938575237</v>
      </c>
      <c r="W19" s="92">
        <v>1.2381114383993683</v>
      </c>
      <c r="X19" s="59">
        <v>9188</v>
      </c>
      <c r="Y19" s="13"/>
      <c r="Z19" s="654">
        <v>49.864098453681379</v>
      </c>
      <c r="AA19" s="654">
        <v>1.3060341987031023</v>
      </c>
      <c r="AB19" s="655">
        <v>9838</v>
      </c>
      <c r="AC19" s="13"/>
      <c r="AD19" s="54">
        <v>49.534899685115299</v>
      </c>
      <c r="AE19" s="54">
        <v>1.2223148349639317</v>
      </c>
      <c r="AF19" s="528">
        <v>10355</v>
      </c>
      <c r="AH19" s="477">
        <v>50</v>
      </c>
      <c r="AI19" s="478">
        <v>1.4</v>
      </c>
      <c r="AJ19" s="479">
        <v>9817</v>
      </c>
      <c r="AK19" s="59"/>
    </row>
    <row r="20" spans="1:37">
      <c r="A20" s="5" t="s">
        <v>198</v>
      </c>
      <c r="B20" s="654">
        <v>37.483154220358102</v>
      </c>
      <c r="C20" s="654">
        <v>0.77435348145363747</v>
      </c>
      <c r="D20" s="655">
        <v>24174</v>
      </c>
      <c r="E20" s="13"/>
      <c r="F20" s="92">
        <v>38.77760495419929</v>
      </c>
      <c r="G20" s="92">
        <v>0.76629382347911701</v>
      </c>
      <c r="H20" s="59">
        <v>25720</v>
      </c>
      <c r="J20" s="654">
        <v>39.835591586015489</v>
      </c>
      <c r="K20" s="654">
        <v>0.97324113510271815</v>
      </c>
      <c r="L20" s="655">
        <v>14452</v>
      </c>
      <c r="M20" s="13"/>
      <c r="N20" s="92">
        <v>44.340513361023177</v>
      </c>
      <c r="O20" s="92">
        <v>1.8565412320181096</v>
      </c>
      <c r="P20" s="59">
        <v>6097</v>
      </c>
      <c r="Q20" s="13"/>
      <c r="R20" s="654">
        <v>42.254008568467697</v>
      </c>
      <c r="S20" s="654">
        <v>0.96847669462666985</v>
      </c>
      <c r="T20" s="655">
        <v>14102</v>
      </c>
      <c r="U20" s="13"/>
      <c r="V20" s="92">
        <v>46.044310851526042</v>
      </c>
      <c r="W20" s="92">
        <v>1.2342898298440375</v>
      </c>
      <c r="X20" s="59">
        <v>9188</v>
      </c>
      <c r="Y20" s="13"/>
      <c r="Z20" s="654">
        <v>45.694166072785556</v>
      </c>
      <c r="AA20" s="654">
        <v>1.3011871643772537</v>
      </c>
      <c r="AB20" s="655">
        <v>9838</v>
      </c>
      <c r="AC20" s="13"/>
      <c r="AD20" s="54">
        <v>44.227273249697831</v>
      </c>
      <c r="AE20" s="54">
        <v>1.2141934607682998</v>
      </c>
      <c r="AF20" s="528">
        <v>10355</v>
      </c>
      <c r="AH20" s="477">
        <v>45.05058472972668</v>
      </c>
      <c r="AI20" s="478">
        <v>1.3966025953695116</v>
      </c>
      <c r="AJ20" s="479">
        <v>9817</v>
      </c>
      <c r="AK20" s="59"/>
    </row>
    <row r="21" spans="1:37">
      <c r="A21" s="5" t="s">
        <v>199</v>
      </c>
      <c r="B21" s="654">
        <v>35.537709040643477</v>
      </c>
      <c r="C21" s="654">
        <v>0.7656322932184807</v>
      </c>
      <c r="D21" s="655">
        <v>24174</v>
      </c>
      <c r="E21" s="13"/>
      <c r="F21" s="92">
        <v>36.371542411181238</v>
      </c>
      <c r="G21" s="92">
        <v>0.75658239864316457</v>
      </c>
      <c r="H21" s="59">
        <v>25720</v>
      </c>
      <c r="J21" s="654">
        <v>38.428114880999964</v>
      </c>
      <c r="K21" s="654">
        <v>0.96700954537412542</v>
      </c>
      <c r="L21" s="655">
        <v>14452</v>
      </c>
      <c r="M21" s="13"/>
      <c r="N21" s="92">
        <v>38.696443479742356</v>
      </c>
      <c r="O21" s="92">
        <v>1.8201744066138126</v>
      </c>
      <c r="P21" s="59">
        <v>6097</v>
      </c>
      <c r="Q21" s="13"/>
      <c r="R21" s="654">
        <v>38.469154226987378</v>
      </c>
      <c r="S21" s="654">
        <v>0.95388727814928487</v>
      </c>
      <c r="T21" s="655">
        <v>14102</v>
      </c>
      <c r="U21" s="13"/>
      <c r="V21" s="92">
        <v>41.533562378747462</v>
      </c>
      <c r="W21" s="92">
        <v>1.2202911110362322</v>
      </c>
      <c r="X21" s="59">
        <v>9188</v>
      </c>
      <c r="Y21" s="13"/>
      <c r="Z21" s="654">
        <v>41.047699136562009</v>
      </c>
      <c r="AA21" s="654">
        <v>1.2849343471147918</v>
      </c>
      <c r="AB21" s="655">
        <v>9838</v>
      </c>
      <c r="AC21" s="13"/>
      <c r="AD21" s="54">
        <v>41.332245532910946</v>
      </c>
      <c r="AE21" s="54">
        <v>1.2038603241343218</v>
      </c>
      <c r="AF21" s="528">
        <v>10355</v>
      </c>
      <c r="AH21" s="477">
        <v>41.229373566672095</v>
      </c>
      <c r="AI21" s="478">
        <v>1.3817345559121748</v>
      </c>
      <c r="AJ21" s="479">
        <v>9817</v>
      </c>
      <c r="AK21" s="59"/>
    </row>
    <row r="22" spans="1:37">
      <c r="A22" s="13" t="s">
        <v>200</v>
      </c>
      <c r="B22" s="654" t="s">
        <v>314</v>
      </c>
      <c r="C22" s="660" t="s">
        <v>348</v>
      </c>
      <c r="D22" s="661" t="s">
        <v>348</v>
      </c>
      <c r="E22" s="13"/>
      <c r="F22" s="92" t="s">
        <v>314</v>
      </c>
      <c r="G22" s="530" t="s">
        <v>348</v>
      </c>
      <c r="H22" s="530" t="s">
        <v>348</v>
      </c>
      <c r="J22" s="654">
        <v>34.34869943905877</v>
      </c>
      <c r="K22" s="654">
        <v>0.94404307652901664</v>
      </c>
      <c r="L22" s="655">
        <v>14452</v>
      </c>
      <c r="M22" s="13"/>
      <c r="N22" s="92">
        <v>35.511350096967412</v>
      </c>
      <c r="O22" s="92">
        <v>1.7883802977572323</v>
      </c>
      <c r="P22" s="59">
        <v>6097</v>
      </c>
      <c r="Q22" s="13"/>
      <c r="R22" s="654">
        <v>35.09027199261098</v>
      </c>
      <c r="S22" s="654">
        <v>0.93571277154134336</v>
      </c>
      <c r="T22" s="655">
        <v>14102</v>
      </c>
      <c r="U22" s="13"/>
      <c r="V22" s="92">
        <v>41.144657354301479</v>
      </c>
      <c r="W22" s="92">
        <v>1.2185972989430454</v>
      </c>
      <c r="X22" s="59">
        <v>9188</v>
      </c>
      <c r="Y22" s="13"/>
      <c r="Z22" s="654">
        <v>39.759888755142711</v>
      </c>
      <c r="AA22" s="654">
        <v>1.2783554047908687</v>
      </c>
      <c r="AB22" s="655">
        <v>9838</v>
      </c>
      <c r="AC22" s="13"/>
      <c r="AD22" s="54">
        <v>40.22146684328213</v>
      </c>
      <c r="AE22" s="54">
        <v>1.198763325650841</v>
      </c>
      <c r="AF22" s="528">
        <v>10355</v>
      </c>
      <c r="AH22" s="477">
        <v>41.297302164430342</v>
      </c>
      <c r="AI22" s="478">
        <v>1.382072934270191</v>
      </c>
      <c r="AJ22" s="479">
        <v>9817</v>
      </c>
      <c r="AK22" s="59"/>
    </row>
    <row r="23" spans="1:37">
      <c r="A23" s="5" t="s">
        <v>201</v>
      </c>
      <c r="B23" s="654">
        <v>27.176186367617635</v>
      </c>
      <c r="C23" s="654">
        <v>0.71162898135003161</v>
      </c>
      <c r="D23" s="655">
        <v>24174</v>
      </c>
      <c r="E23" s="13"/>
      <c r="F23" s="92">
        <v>28.780310046380887</v>
      </c>
      <c r="G23" s="92">
        <v>0.71202861897425862</v>
      </c>
      <c r="H23" s="59">
        <v>25720</v>
      </c>
      <c r="J23" s="654">
        <v>29.959431633408162</v>
      </c>
      <c r="K23" s="654">
        <v>0.91066073501112044</v>
      </c>
      <c r="L23" s="655">
        <v>14452</v>
      </c>
      <c r="M23" s="13"/>
      <c r="N23" s="92">
        <v>32.895946441543337</v>
      </c>
      <c r="O23" s="92">
        <v>1.7558208946474476</v>
      </c>
      <c r="P23" s="59">
        <v>6097</v>
      </c>
      <c r="Q23" s="13"/>
      <c r="R23" s="654">
        <v>32.617229823132327</v>
      </c>
      <c r="S23" s="654">
        <v>0.91916242612786192</v>
      </c>
      <c r="T23" s="655">
        <v>14102</v>
      </c>
      <c r="U23" s="13"/>
      <c r="V23" s="92">
        <v>37.166070026870564</v>
      </c>
      <c r="W23" s="92">
        <v>1.1966880996113822</v>
      </c>
      <c r="X23" s="59">
        <v>9188</v>
      </c>
      <c r="Y23" s="13"/>
      <c r="Z23" s="654">
        <v>38.268370126412336</v>
      </c>
      <c r="AA23" s="654">
        <v>1.2695797996489198</v>
      </c>
      <c r="AB23" s="655">
        <v>9838</v>
      </c>
      <c r="AC23" s="13"/>
      <c r="AD23" s="54">
        <v>38.206514146563748</v>
      </c>
      <c r="AE23" s="54">
        <v>1.1878782315544996</v>
      </c>
      <c r="AF23" s="528">
        <v>10355</v>
      </c>
      <c r="AH23" s="477">
        <v>37.934008646736871</v>
      </c>
      <c r="AI23" s="478">
        <v>1.3620163114461974</v>
      </c>
      <c r="AJ23" s="479">
        <v>9817</v>
      </c>
      <c r="AK23" s="59"/>
    </row>
    <row r="24" spans="1:37">
      <c r="A24" s="5" t="s">
        <v>202</v>
      </c>
      <c r="B24" s="654">
        <v>19.402863808087393</v>
      </c>
      <c r="C24" s="654">
        <v>0.63257989422156768</v>
      </c>
      <c r="D24" s="655">
        <v>24174</v>
      </c>
      <c r="E24" s="13"/>
      <c r="F24" s="92">
        <v>21.229658394360605</v>
      </c>
      <c r="G24" s="92">
        <v>0.64313559071080562</v>
      </c>
      <c r="H24" s="59">
        <v>25720</v>
      </c>
      <c r="J24" s="654">
        <v>25.03416000475508</v>
      </c>
      <c r="K24" s="654">
        <v>0.86121822813738191</v>
      </c>
      <c r="L24" s="655">
        <v>14452</v>
      </c>
      <c r="M24" s="13"/>
      <c r="N24" s="92">
        <v>26.291947477088502</v>
      </c>
      <c r="O24" s="92">
        <v>1.6451423738022566</v>
      </c>
      <c r="P24" s="59">
        <v>6097</v>
      </c>
      <c r="Q24" s="13"/>
      <c r="R24" s="654">
        <v>26.223372465723411</v>
      </c>
      <c r="S24" s="654">
        <v>0.86237859125754035</v>
      </c>
      <c r="T24" s="655">
        <v>14102</v>
      </c>
      <c r="U24" s="13"/>
      <c r="V24" s="92">
        <v>27.634235203879058</v>
      </c>
      <c r="W24" s="92">
        <v>1.1073906261436992</v>
      </c>
      <c r="X24" s="59">
        <v>9188</v>
      </c>
      <c r="Y24" s="13"/>
      <c r="Z24" s="654">
        <v>28.694385175652055</v>
      </c>
      <c r="AA24" s="654">
        <v>1.1815346852294351</v>
      </c>
      <c r="AB24" s="655">
        <v>9838</v>
      </c>
      <c r="AC24" s="13"/>
      <c r="AD24" s="54">
        <v>28.790465961067053</v>
      </c>
      <c r="AE24" s="54">
        <v>1.1069430739181314</v>
      </c>
      <c r="AF24" s="528">
        <v>10355</v>
      </c>
      <c r="AH24" s="477">
        <v>29.154794876987978</v>
      </c>
      <c r="AI24" s="478">
        <v>1.2757081119804283</v>
      </c>
      <c r="AJ24" s="479">
        <v>9817</v>
      </c>
      <c r="AK24" s="59"/>
    </row>
    <row r="25" spans="1:37">
      <c r="A25" s="5" t="s">
        <v>203</v>
      </c>
      <c r="B25" s="654">
        <v>19.165961847841274</v>
      </c>
      <c r="C25" s="654">
        <v>0.629629558985636</v>
      </c>
      <c r="D25" s="655">
        <v>24174</v>
      </c>
      <c r="E25" s="13"/>
      <c r="F25" s="92">
        <v>19.400617688439585</v>
      </c>
      <c r="G25" s="92">
        <v>0.6219039452007884</v>
      </c>
      <c r="H25" s="59">
        <v>25720</v>
      </c>
      <c r="J25" s="654">
        <v>18.332836623282844</v>
      </c>
      <c r="K25" s="654">
        <v>0.76922530962067626</v>
      </c>
      <c r="L25" s="655">
        <v>14452</v>
      </c>
      <c r="M25" s="13"/>
      <c r="N25" s="92">
        <v>21.991206330683109</v>
      </c>
      <c r="O25" s="92">
        <v>1.5478574075760161</v>
      </c>
      <c r="P25" s="59">
        <v>6097</v>
      </c>
      <c r="Q25" s="13"/>
      <c r="R25" s="654">
        <v>18.975371682339031</v>
      </c>
      <c r="S25" s="654">
        <v>0.76877272142393593</v>
      </c>
      <c r="T25" s="655">
        <v>14102</v>
      </c>
      <c r="U25" s="13"/>
      <c r="V25" s="92">
        <v>20.8532700616047</v>
      </c>
      <c r="W25" s="92">
        <v>1.0060373667789797</v>
      </c>
      <c r="X25" s="59">
        <v>9188</v>
      </c>
      <c r="Y25" s="13"/>
      <c r="Z25" s="654">
        <v>22.05929928779133</v>
      </c>
      <c r="AA25" s="654">
        <v>1.0830890334033594</v>
      </c>
      <c r="AB25" s="655">
        <v>9838</v>
      </c>
      <c r="AC25" s="13"/>
      <c r="AD25" s="54">
        <v>23.243985626039706</v>
      </c>
      <c r="AE25" s="54">
        <v>1.0326267596498102</v>
      </c>
      <c r="AF25" s="528">
        <v>10355</v>
      </c>
      <c r="AH25" s="477">
        <v>23.495309976262469</v>
      </c>
      <c r="AI25" s="478">
        <v>1.1900787772167547</v>
      </c>
      <c r="AJ25" s="479">
        <v>9817</v>
      </c>
      <c r="AK25" s="59"/>
    </row>
    <row r="26" spans="1:37">
      <c r="A26" s="75" t="s">
        <v>204</v>
      </c>
      <c r="B26" s="656">
        <v>9.4724821643475217</v>
      </c>
      <c r="C26" s="656">
        <v>0.46843017760253147</v>
      </c>
      <c r="D26" s="657">
        <v>24174</v>
      </c>
      <c r="E26" s="83"/>
      <c r="F26" s="531">
        <v>9.7115098370908992</v>
      </c>
      <c r="G26" s="531">
        <v>0.46570322872417691</v>
      </c>
      <c r="H26" s="496">
        <v>25720</v>
      </c>
      <c r="I26" s="83"/>
      <c r="J26" s="656">
        <v>10.020143047255115</v>
      </c>
      <c r="K26" s="656">
        <v>0.59693164909545082</v>
      </c>
      <c r="L26" s="657">
        <v>14452</v>
      </c>
      <c r="M26" s="83"/>
      <c r="N26" s="531">
        <v>11.220191509769052</v>
      </c>
      <c r="O26" s="531">
        <v>1.1794835249279076</v>
      </c>
      <c r="P26" s="496">
        <v>6097</v>
      </c>
      <c r="Q26" s="83"/>
      <c r="R26" s="656">
        <v>10.537382592418815</v>
      </c>
      <c r="S26" s="656">
        <v>0.60197917819089941</v>
      </c>
      <c r="T26" s="657">
        <v>14102</v>
      </c>
      <c r="U26" s="83"/>
      <c r="V26" s="531">
        <v>10.482921219752791</v>
      </c>
      <c r="W26" s="531">
        <v>0.75858570011640758</v>
      </c>
      <c r="X26" s="496">
        <v>9188</v>
      </c>
      <c r="Y26" s="83"/>
      <c r="Z26" s="656">
        <v>10.816706559439513</v>
      </c>
      <c r="AA26" s="656">
        <v>0.81128869869332476</v>
      </c>
      <c r="AB26" s="657">
        <v>9838</v>
      </c>
      <c r="AC26" s="83"/>
      <c r="AD26" s="86">
        <v>10.373390774111298</v>
      </c>
      <c r="AE26" s="86">
        <v>0.74543661465809574</v>
      </c>
      <c r="AF26" s="529">
        <v>10355</v>
      </c>
      <c r="AG26" s="75"/>
      <c r="AH26" s="480">
        <v>10.280499693217331</v>
      </c>
      <c r="AI26" s="481">
        <v>0.8524945795186456</v>
      </c>
      <c r="AJ26" s="482">
        <v>9817</v>
      </c>
      <c r="AK26" s="105"/>
    </row>
    <row r="27" spans="1:37">
      <c r="A27" s="44"/>
    </row>
    <row r="28" spans="1:37">
      <c r="A28" s="82" t="s">
        <v>209</v>
      </c>
    </row>
    <row r="29" spans="1:37">
      <c r="L29" s="7"/>
      <c r="M29" s="7"/>
      <c r="Q29" s="7"/>
      <c r="U29" s="75"/>
    </row>
    <row r="30" spans="1:37">
      <c r="A30" s="76" t="s">
        <v>207</v>
      </c>
      <c r="B30" s="830" t="s">
        <v>208</v>
      </c>
      <c r="C30" s="830"/>
      <c r="D30" s="830"/>
      <c r="E30" s="76"/>
      <c r="F30" s="830" t="s">
        <v>79</v>
      </c>
      <c r="G30" s="830"/>
      <c r="H30" s="830"/>
      <c r="I30" s="98"/>
      <c r="J30" s="830" t="s">
        <v>80</v>
      </c>
      <c r="K30" s="830"/>
      <c r="L30" s="836"/>
      <c r="N30" s="830" t="s">
        <v>81</v>
      </c>
      <c r="O30" s="830"/>
      <c r="P30" s="830"/>
      <c r="Q30" s="36"/>
      <c r="R30" s="830" t="s">
        <v>82</v>
      </c>
      <c r="S30" s="830"/>
      <c r="T30" s="830"/>
      <c r="U30" s="76"/>
      <c r="V30" s="830" t="s">
        <v>210</v>
      </c>
      <c r="W30" s="830"/>
      <c r="X30" s="830"/>
      <c r="Y30" s="79"/>
      <c r="Z30" s="830" t="s">
        <v>211</v>
      </c>
      <c r="AA30" s="830"/>
      <c r="AB30" s="830"/>
    </row>
    <row r="31" spans="1:37">
      <c r="A31" s="76"/>
      <c r="B31" s="77" t="s">
        <v>205</v>
      </c>
      <c r="C31" s="77" t="s">
        <v>473</v>
      </c>
      <c r="D31" s="77" t="s">
        <v>206</v>
      </c>
      <c r="E31" s="76"/>
      <c r="F31" s="77" t="s">
        <v>205</v>
      </c>
      <c r="G31" s="77" t="s">
        <v>476</v>
      </c>
      <c r="H31" s="77" t="s">
        <v>206</v>
      </c>
      <c r="I31" s="96"/>
      <c r="J31" s="77" t="s">
        <v>205</v>
      </c>
      <c r="K31" s="77" t="s">
        <v>476</v>
      </c>
      <c r="L31" s="80" t="s">
        <v>206</v>
      </c>
      <c r="M31" s="36"/>
      <c r="N31" s="77" t="s">
        <v>205</v>
      </c>
      <c r="O31" s="77" t="s">
        <v>476</v>
      </c>
      <c r="P31" s="77" t="s">
        <v>206</v>
      </c>
      <c r="R31" s="77" t="s">
        <v>205</v>
      </c>
      <c r="S31" s="77" t="s">
        <v>476</v>
      </c>
      <c r="T31" s="77" t="s">
        <v>206</v>
      </c>
      <c r="V31" s="77" t="s">
        <v>205</v>
      </c>
      <c r="W31" s="77" t="s">
        <v>476</v>
      </c>
      <c r="X31" s="77" t="s">
        <v>206</v>
      </c>
      <c r="Y31" s="79"/>
      <c r="Z31" s="77" t="s">
        <v>205</v>
      </c>
      <c r="AA31" s="77" t="s">
        <v>476</v>
      </c>
      <c r="AB31" s="77" t="s">
        <v>206</v>
      </c>
    </row>
    <row r="32" spans="1:37">
      <c r="Q32" s="70"/>
      <c r="U32" s="79"/>
      <c r="Y32" s="79"/>
    </row>
    <row r="33" spans="1:29">
      <c r="A33" s="5" t="s">
        <v>186</v>
      </c>
      <c r="B33" s="87">
        <v>89.208133908350064</v>
      </c>
      <c r="C33" s="87">
        <v>4.0363084810328758</v>
      </c>
      <c r="D33" s="532">
        <v>670</v>
      </c>
      <c r="E33" s="50"/>
      <c r="F33" s="87">
        <v>89.070482860019268</v>
      </c>
      <c r="G33" s="87">
        <v>1.7353309793106391</v>
      </c>
      <c r="H33" s="532">
        <v>2658</v>
      </c>
      <c r="I33" s="50"/>
      <c r="J33" s="87">
        <v>91.581193157574077</v>
      </c>
      <c r="K33" s="87">
        <v>1.1752787659606767</v>
      </c>
      <c r="L33" s="532">
        <v>3345</v>
      </c>
      <c r="M33" s="50"/>
      <c r="N33" s="88">
        <v>93.837480204722354</v>
      </c>
      <c r="O33" s="87">
        <v>1.1510811568285675</v>
      </c>
      <c r="P33" s="532">
        <v>1758</v>
      </c>
      <c r="Q33" s="50"/>
      <c r="R33" s="87">
        <v>94.332447978353585</v>
      </c>
      <c r="S33" s="87">
        <v>1.2924797271696775</v>
      </c>
      <c r="T33" s="532">
        <v>1384</v>
      </c>
      <c r="V33" s="87">
        <v>90.131882764699753</v>
      </c>
      <c r="W33" s="87">
        <v>1.3003114188697964</v>
      </c>
      <c r="X33" s="532">
        <v>4573</v>
      </c>
      <c r="Z33" s="87">
        <v>91.707895938867011</v>
      </c>
      <c r="AA33" s="87">
        <v>1.0002627951503982</v>
      </c>
      <c r="AB33" s="532">
        <v>5782</v>
      </c>
      <c r="AC33" s="81"/>
    </row>
    <row r="34" spans="1:29">
      <c r="A34" s="5" t="s">
        <v>187</v>
      </c>
      <c r="B34" s="87">
        <v>93.599695672652757</v>
      </c>
      <c r="C34" s="87">
        <v>3.1839876890138257</v>
      </c>
      <c r="D34" s="532">
        <v>670</v>
      </c>
      <c r="E34" s="50"/>
      <c r="F34" s="87">
        <v>90.33696020688889</v>
      </c>
      <c r="G34" s="87">
        <v>1.643253436494831</v>
      </c>
      <c r="H34" s="532">
        <v>2658</v>
      </c>
      <c r="I34" s="50"/>
      <c r="J34" s="87">
        <v>87.634508676288718</v>
      </c>
      <c r="K34" s="87">
        <v>1.3933356044098844</v>
      </c>
      <c r="L34" s="532">
        <v>3345</v>
      </c>
      <c r="M34" s="50"/>
      <c r="N34" s="88">
        <v>89.248614758508921</v>
      </c>
      <c r="O34" s="87">
        <v>1.4827624053061115</v>
      </c>
      <c r="P34" s="532">
        <v>1758</v>
      </c>
      <c r="Q34" s="50"/>
      <c r="R34" s="87">
        <v>83.086031649056935</v>
      </c>
      <c r="S34" s="87">
        <v>2.0954736063461326</v>
      </c>
      <c r="T34" s="532">
        <v>1384</v>
      </c>
      <c r="V34" s="87">
        <v>86.891665653322349</v>
      </c>
      <c r="W34" s="87">
        <v>1.4714781611337457</v>
      </c>
      <c r="X34" s="532">
        <v>4573</v>
      </c>
      <c r="Z34" s="87">
        <v>91.256281593870185</v>
      </c>
      <c r="AA34" s="87">
        <v>1.024608240872638</v>
      </c>
      <c r="AB34" s="532">
        <v>5782</v>
      </c>
    </row>
    <row r="35" spans="1:29">
      <c r="A35" s="5" t="s">
        <v>188</v>
      </c>
      <c r="B35" s="87">
        <v>90.044146229892476</v>
      </c>
      <c r="C35" s="87">
        <v>3.8949406645819025</v>
      </c>
      <c r="D35" s="532">
        <v>670</v>
      </c>
      <c r="E35" s="50"/>
      <c r="F35" s="87">
        <v>79.519789253813045</v>
      </c>
      <c r="G35" s="87">
        <v>2.2445007233761771</v>
      </c>
      <c r="H35" s="532">
        <v>2658</v>
      </c>
      <c r="I35" s="50"/>
      <c r="J35" s="87">
        <v>78.321451844201476</v>
      </c>
      <c r="K35" s="87">
        <v>1.7440861358118411</v>
      </c>
      <c r="L35" s="532">
        <v>3345</v>
      </c>
      <c r="M35" s="50"/>
      <c r="N35" s="88">
        <v>73.537655600892649</v>
      </c>
      <c r="O35" s="87">
        <v>2.1115805894717568</v>
      </c>
      <c r="P35" s="532">
        <v>1758</v>
      </c>
      <c r="Q35" s="50"/>
      <c r="R35" s="87">
        <v>66.65988649352478</v>
      </c>
      <c r="S35" s="87">
        <v>2.6351858619559323</v>
      </c>
      <c r="T35" s="532">
        <v>1384</v>
      </c>
      <c r="V35" s="87">
        <v>77.565718826597177</v>
      </c>
      <c r="W35" s="87">
        <v>1.818787642414911</v>
      </c>
      <c r="X35" s="532">
        <v>4573</v>
      </c>
      <c r="Z35" s="87">
        <v>79.785313189734779</v>
      </c>
      <c r="AA35" s="87">
        <v>1.4567108821587382</v>
      </c>
      <c r="AB35" s="532">
        <v>5782</v>
      </c>
    </row>
    <row r="36" spans="1:29">
      <c r="A36" s="5" t="s">
        <v>189</v>
      </c>
      <c r="B36" s="87">
        <v>76.247843000884174</v>
      </c>
      <c r="C36" s="87">
        <v>5.5360392164230632</v>
      </c>
      <c r="D36" s="532">
        <v>670</v>
      </c>
      <c r="E36" s="50"/>
      <c r="F36" s="87">
        <v>75.645648078324086</v>
      </c>
      <c r="G36" s="87">
        <v>2.3872351006840162</v>
      </c>
      <c r="H36" s="532">
        <v>2658</v>
      </c>
      <c r="I36" s="50"/>
      <c r="J36" s="87">
        <v>77.460533341933669</v>
      </c>
      <c r="K36" s="87">
        <v>1.7685792587263052</v>
      </c>
      <c r="L36" s="532">
        <v>3345</v>
      </c>
      <c r="M36" s="50"/>
      <c r="N36" s="88">
        <v>79.90775417208684</v>
      </c>
      <c r="O36" s="87">
        <v>1.9179943181222967</v>
      </c>
      <c r="P36" s="532">
        <v>1758</v>
      </c>
      <c r="Q36" s="50"/>
      <c r="R36" s="87">
        <v>77.01604185598201</v>
      </c>
      <c r="S36" s="87">
        <v>2.3517894527645353</v>
      </c>
      <c r="T36" s="532">
        <v>1384</v>
      </c>
      <c r="V36" s="87">
        <v>67.521568978423872</v>
      </c>
      <c r="W36" s="87">
        <v>2.0417839603694361</v>
      </c>
      <c r="X36" s="532">
        <v>4573</v>
      </c>
      <c r="Z36" s="87">
        <v>85.891973989551559</v>
      </c>
      <c r="AA36" s="87">
        <v>1.262663995132371</v>
      </c>
      <c r="AB36" s="532">
        <v>5782</v>
      </c>
    </row>
    <row r="37" spans="1:29">
      <c r="A37" s="5" t="s">
        <v>190</v>
      </c>
      <c r="B37" s="87">
        <v>76.110078772291203</v>
      </c>
      <c r="C37" s="87">
        <v>5.5470527232928646</v>
      </c>
      <c r="D37" s="532">
        <v>670</v>
      </c>
      <c r="E37" s="50"/>
      <c r="F37" s="87">
        <v>76.592855436488492</v>
      </c>
      <c r="G37" s="87">
        <v>2.3549586063701753</v>
      </c>
      <c r="H37" s="532">
        <v>2658</v>
      </c>
      <c r="I37" s="50"/>
      <c r="J37" s="87">
        <v>75.237914129287702</v>
      </c>
      <c r="K37" s="87">
        <v>1.8269407144445395</v>
      </c>
      <c r="L37" s="532">
        <v>3345</v>
      </c>
      <c r="M37" s="50"/>
      <c r="N37" s="88">
        <v>74.80424266381182</v>
      </c>
      <c r="O37" s="87">
        <v>2.0780951844066564</v>
      </c>
      <c r="P37" s="532">
        <v>1758</v>
      </c>
      <c r="Q37" s="50"/>
      <c r="R37" s="87">
        <v>63.334331462879675</v>
      </c>
      <c r="S37" s="87">
        <v>2.6936727273491741</v>
      </c>
      <c r="T37" s="532">
        <v>1384</v>
      </c>
      <c r="V37" s="87">
        <v>71.930662580557794</v>
      </c>
      <c r="W37" s="87">
        <v>1.9591338823126563</v>
      </c>
      <c r="X37" s="532">
        <v>4573</v>
      </c>
      <c r="Z37" s="87">
        <v>77.14503860168945</v>
      </c>
      <c r="AA37" s="87">
        <v>1.5230796844264418</v>
      </c>
      <c r="AB37" s="532">
        <v>5782</v>
      </c>
    </row>
    <row r="38" spans="1:29">
      <c r="A38" s="5" t="s">
        <v>191</v>
      </c>
      <c r="B38" s="87">
        <v>88.166604857132356</v>
      </c>
      <c r="C38" s="87">
        <v>4.2018504498856473</v>
      </c>
      <c r="D38" s="532">
        <v>670</v>
      </c>
      <c r="E38" s="50"/>
      <c r="F38" s="87">
        <v>83.015398049226377</v>
      </c>
      <c r="G38" s="87">
        <v>2.0884397119582445</v>
      </c>
      <c r="H38" s="532">
        <v>2658</v>
      </c>
      <c r="I38" s="50"/>
      <c r="J38" s="87">
        <v>72.650859057780906</v>
      </c>
      <c r="K38" s="87">
        <v>1.8867079959174617</v>
      </c>
      <c r="L38" s="532">
        <v>3345</v>
      </c>
      <c r="M38" s="50"/>
      <c r="N38" s="88">
        <v>56.034250195534085</v>
      </c>
      <c r="O38" s="87">
        <v>2.375869797984663</v>
      </c>
      <c r="P38" s="532">
        <v>1758</v>
      </c>
      <c r="Q38" s="50"/>
      <c r="R38" s="87">
        <v>29.040663361354877</v>
      </c>
      <c r="S38" s="87">
        <v>2.5374849175494862</v>
      </c>
      <c r="T38" s="532">
        <v>1384</v>
      </c>
      <c r="V38" s="87">
        <v>73.478366014565992</v>
      </c>
      <c r="W38" s="87">
        <v>1.9247347542403972</v>
      </c>
      <c r="X38" s="532">
        <v>4573</v>
      </c>
      <c r="Z38" s="87">
        <v>70.831187072656348</v>
      </c>
      <c r="AA38" s="87">
        <v>1.6487318081820916</v>
      </c>
      <c r="AB38" s="532">
        <v>5782</v>
      </c>
    </row>
    <row r="39" spans="1:29">
      <c r="A39" s="5" t="s">
        <v>192</v>
      </c>
      <c r="B39" s="87">
        <v>58.800486169306986</v>
      </c>
      <c r="C39" s="87">
        <v>6.4028061471776319</v>
      </c>
      <c r="D39" s="532">
        <v>670</v>
      </c>
      <c r="E39" s="50"/>
      <c r="F39" s="87">
        <v>63.752940515041253</v>
      </c>
      <c r="G39" s="87">
        <v>2.6736307623749198</v>
      </c>
      <c r="H39" s="532">
        <v>2658</v>
      </c>
      <c r="I39" s="50"/>
      <c r="J39" s="87">
        <v>71.230887483733071</v>
      </c>
      <c r="K39" s="87">
        <v>1.9160634141106101</v>
      </c>
      <c r="L39" s="532">
        <v>3345</v>
      </c>
      <c r="M39" s="50"/>
      <c r="N39" s="88">
        <v>79.404414480847706</v>
      </c>
      <c r="O39" s="87">
        <v>1.9357443828927217</v>
      </c>
      <c r="P39" s="532">
        <v>1758</v>
      </c>
      <c r="Q39" s="50"/>
      <c r="R39" s="87">
        <v>74.028510237965889</v>
      </c>
      <c r="S39" s="87">
        <v>2.4510003075056872</v>
      </c>
      <c r="T39" s="532">
        <v>1384</v>
      </c>
      <c r="V39" s="87">
        <v>59.399495359755299</v>
      </c>
      <c r="W39" s="87">
        <v>2.1411549544488757</v>
      </c>
      <c r="X39" s="532">
        <v>4573</v>
      </c>
      <c r="Z39" s="87">
        <v>76.57234569258361</v>
      </c>
      <c r="AA39" s="87">
        <v>1.5363096487368892</v>
      </c>
      <c r="AB39" s="532">
        <v>5782</v>
      </c>
    </row>
    <row r="40" spans="1:29">
      <c r="A40" s="5" t="s">
        <v>193</v>
      </c>
      <c r="B40" s="87">
        <v>66.906740635354069</v>
      </c>
      <c r="C40" s="87">
        <v>6.1212280197325164</v>
      </c>
      <c r="D40" s="532">
        <v>670</v>
      </c>
      <c r="E40" s="50"/>
      <c r="F40" s="87">
        <v>73.279992000279989</v>
      </c>
      <c r="G40" s="87">
        <v>2.4610811121083316</v>
      </c>
      <c r="H40" s="532">
        <v>2658</v>
      </c>
      <c r="I40" s="50"/>
      <c r="J40" s="87">
        <v>68.819443665037767</v>
      </c>
      <c r="K40" s="87">
        <v>1.9606947093556713</v>
      </c>
      <c r="L40" s="532">
        <v>3345</v>
      </c>
      <c r="M40" s="50"/>
      <c r="N40" s="88">
        <v>70.709882151685648</v>
      </c>
      <c r="O40" s="87">
        <v>2.1784080265648598</v>
      </c>
      <c r="P40" s="532">
        <v>1758</v>
      </c>
      <c r="Q40" s="50"/>
      <c r="R40" s="87">
        <v>52.999052977256405</v>
      </c>
      <c r="S40" s="87">
        <v>2.7898624327650339</v>
      </c>
      <c r="T40" s="532">
        <v>1384</v>
      </c>
      <c r="V40" s="87">
        <v>65.910848129922826</v>
      </c>
      <c r="W40" s="87">
        <v>2.0667005392971021</v>
      </c>
      <c r="X40" s="532">
        <v>4573</v>
      </c>
      <c r="Z40" s="87">
        <v>71.362258557925955</v>
      </c>
      <c r="AA40" s="87">
        <v>1.6397666679127028</v>
      </c>
      <c r="AB40" s="532">
        <v>5782</v>
      </c>
    </row>
    <row r="41" spans="1:29">
      <c r="A41" s="5" t="s">
        <v>194</v>
      </c>
      <c r="B41" s="87">
        <v>64.53934035907902</v>
      </c>
      <c r="C41" s="87">
        <v>6.2232824933659536</v>
      </c>
      <c r="D41" s="532">
        <v>670</v>
      </c>
      <c r="E41" s="50"/>
      <c r="F41" s="87">
        <v>63.188460192169266</v>
      </c>
      <c r="G41" s="87">
        <v>2.6824140001241012</v>
      </c>
      <c r="H41" s="532">
        <v>2658</v>
      </c>
      <c r="I41" s="50"/>
      <c r="J41" s="87">
        <v>56.663836012831332</v>
      </c>
      <c r="K41" s="87">
        <v>2.0974455113688144</v>
      </c>
      <c r="L41" s="532">
        <v>3345</v>
      </c>
      <c r="M41" s="50"/>
      <c r="N41" s="88">
        <v>53.864434156626196</v>
      </c>
      <c r="O41" s="87">
        <v>2.3862041079654048</v>
      </c>
      <c r="P41" s="532">
        <v>1758</v>
      </c>
      <c r="Q41" s="50"/>
      <c r="R41" s="87">
        <v>35.505467652500549</v>
      </c>
      <c r="S41" s="87">
        <v>2.6748811944826976</v>
      </c>
      <c r="T41" s="532">
        <v>1384</v>
      </c>
      <c r="V41" s="87">
        <v>64.074765754644574</v>
      </c>
      <c r="W41" s="87">
        <v>2.0918682219186486</v>
      </c>
      <c r="X41" s="532">
        <v>4573</v>
      </c>
      <c r="Z41" s="87">
        <v>51.357071226770415</v>
      </c>
      <c r="AA41" s="87">
        <v>1.8129605806740265</v>
      </c>
      <c r="AB41" s="532">
        <v>5782</v>
      </c>
    </row>
    <row r="42" spans="1:29">
      <c r="A42" s="5" t="s">
        <v>195</v>
      </c>
      <c r="B42" s="87">
        <v>75.21165115051177</v>
      </c>
      <c r="C42" s="87">
        <v>5.6169455044257148</v>
      </c>
      <c r="D42" s="532">
        <v>670</v>
      </c>
      <c r="E42" s="50"/>
      <c r="F42" s="87">
        <v>58.58740406272176</v>
      </c>
      <c r="G42" s="87">
        <v>2.7395755653290763</v>
      </c>
      <c r="H42" s="532">
        <v>2658</v>
      </c>
      <c r="I42" s="50"/>
      <c r="J42" s="87">
        <v>48.601898151258403</v>
      </c>
      <c r="K42" s="87">
        <v>2.1154980247235393</v>
      </c>
      <c r="L42" s="532">
        <v>3345</v>
      </c>
      <c r="M42" s="50"/>
      <c r="N42" s="88">
        <v>38.774644512939261</v>
      </c>
      <c r="O42" s="87">
        <v>2.3322665439753933</v>
      </c>
      <c r="P42" s="532">
        <v>1758</v>
      </c>
      <c r="Q42" s="50"/>
      <c r="R42" s="87">
        <v>20.595027896895004</v>
      </c>
      <c r="S42" s="87">
        <v>2.2604789694585321</v>
      </c>
      <c r="T42" s="532">
        <v>1384</v>
      </c>
      <c r="V42" s="87">
        <v>49.72400178055905</v>
      </c>
      <c r="W42" s="87">
        <v>2.1799894527100392</v>
      </c>
      <c r="X42" s="532">
        <v>4573</v>
      </c>
      <c r="Z42" s="87">
        <v>53.877629792088527</v>
      </c>
      <c r="AA42" s="87">
        <v>1.8081665405857663</v>
      </c>
      <c r="AB42" s="532">
        <v>5782</v>
      </c>
    </row>
    <row r="43" spans="1:29">
      <c r="A43" s="5" t="s">
        <v>196</v>
      </c>
      <c r="B43" s="87">
        <v>62.151453934098633</v>
      </c>
      <c r="C43" s="87">
        <v>6.3093423904113806</v>
      </c>
      <c r="D43" s="532">
        <v>670</v>
      </c>
      <c r="E43" s="50"/>
      <c r="F43" s="87">
        <v>53.159342767169676</v>
      </c>
      <c r="G43" s="87">
        <v>2.7753401617976365</v>
      </c>
      <c r="H43" s="532">
        <v>2658</v>
      </c>
      <c r="I43" s="50"/>
      <c r="J43" s="87">
        <v>53.343636159732654</v>
      </c>
      <c r="K43" s="87">
        <v>2.1115881730538355</v>
      </c>
      <c r="L43" s="532">
        <v>3345</v>
      </c>
      <c r="M43" s="50"/>
      <c r="N43" s="88">
        <v>43.793656199123042</v>
      </c>
      <c r="O43" s="87">
        <v>2.3748538190912925</v>
      </c>
      <c r="P43" s="532">
        <v>1758</v>
      </c>
      <c r="Q43" s="50"/>
      <c r="R43" s="87">
        <v>27.889247346049288</v>
      </c>
      <c r="S43" s="87">
        <v>2.5067662627609391</v>
      </c>
      <c r="T43" s="532">
        <v>1384</v>
      </c>
      <c r="V43" s="87">
        <v>55.773037971654276</v>
      </c>
      <c r="W43" s="87">
        <v>2.1654427658622915</v>
      </c>
      <c r="X43" s="532">
        <v>4573</v>
      </c>
      <c r="Z43" s="87">
        <v>46.348482405097606</v>
      </c>
      <c r="AA43" s="87">
        <v>1.808785815886143</v>
      </c>
      <c r="AB43" s="532">
        <v>5782</v>
      </c>
    </row>
    <row r="44" spans="1:29">
      <c r="A44" s="5" t="s">
        <v>197</v>
      </c>
      <c r="B44" s="87">
        <v>13.138117769236635</v>
      </c>
      <c r="C44" s="87">
        <v>4.3945563980490316</v>
      </c>
      <c r="D44" s="532">
        <v>670</v>
      </c>
      <c r="E44" s="50"/>
      <c r="F44" s="87">
        <v>43.331163136680303</v>
      </c>
      <c r="G44" s="87">
        <v>2.7560510119468624</v>
      </c>
      <c r="H44" s="532">
        <v>2658</v>
      </c>
      <c r="I44" s="50"/>
      <c r="J44" s="87">
        <v>62.779355691632915</v>
      </c>
      <c r="K44" s="87">
        <v>2.0460339645198999</v>
      </c>
      <c r="L44" s="532">
        <v>3345</v>
      </c>
      <c r="M44" s="50"/>
      <c r="N44" s="88">
        <v>72.511351806851067</v>
      </c>
      <c r="O44" s="87">
        <v>2.1370678195372648</v>
      </c>
      <c r="P44" s="532">
        <v>1758</v>
      </c>
      <c r="Q44" s="50"/>
      <c r="R44" s="87">
        <v>59.136171965415961</v>
      </c>
      <c r="S44" s="87">
        <v>2.7478407382674064</v>
      </c>
      <c r="T44" s="532">
        <v>1384</v>
      </c>
      <c r="V44" s="87">
        <v>49.969345771084832</v>
      </c>
      <c r="W44" s="87">
        <v>2.1800222559102806</v>
      </c>
      <c r="X44" s="532">
        <v>4573</v>
      </c>
      <c r="Z44" s="87">
        <v>50.000056730148408</v>
      </c>
      <c r="AA44" s="87">
        <v>1.8136287148187513</v>
      </c>
      <c r="AB44" s="532">
        <v>5782</v>
      </c>
    </row>
    <row r="45" spans="1:29">
      <c r="A45" s="5" t="s">
        <v>198</v>
      </c>
      <c r="B45" s="87">
        <v>44.271710652973375</v>
      </c>
      <c r="C45" s="87">
        <v>6.4615224393673998</v>
      </c>
      <c r="D45" s="532">
        <v>670</v>
      </c>
      <c r="E45" s="50"/>
      <c r="F45" s="87">
        <v>41.536218574068805</v>
      </c>
      <c r="G45" s="87">
        <v>2.7407653677882209</v>
      </c>
      <c r="H45" s="532">
        <v>2658</v>
      </c>
      <c r="I45" s="50"/>
      <c r="J45" s="87">
        <v>50.949033623240467</v>
      </c>
      <c r="K45" s="87">
        <v>2.1159442837323965</v>
      </c>
      <c r="L45" s="532">
        <v>3345</v>
      </c>
      <c r="M45" s="50"/>
      <c r="N45" s="88">
        <v>51.015175420595895</v>
      </c>
      <c r="O45" s="87">
        <v>2.3928698796474563</v>
      </c>
      <c r="P45" s="532">
        <v>1758</v>
      </c>
      <c r="Q45" s="50"/>
      <c r="R45" s="87">
        <v>32.267830754902533</v>
      </c>
      <c r="S45" s="87">
        <v>2.6132310364027393</v>
      </c>
      <c r="T45" s="532">
        <v>1384</v>
      </c>
      <c r="V45" s="87">
        <v>40.647711501615603</v>
      </c>
      <c r="W45" s="87">
        <v>2.1415478813682718</v>
      </c>
      <c r="X45" s="532">
        <v>4573</v>
      </c>
      <c r="Z45" s="87">
        <v>49.248088182018627</v>
      </c>
      <c r="AA45" s="87">
        <v>1.8134236284696748</v>
      </c>
      <c r="AB45" s="532">
        <v>5782</v>
      </c>
    </row>
    <row r="46" spans="1:29">
      <c r="A46" s="5" t="s">
        <v>199</v>
      </c>
      <c r="B46" s="87">
        <v>23.3169070161949</v>
      </c>
      <c r="C46" s="87">
        <v>5.5007148264575765</v>
      </c>
      <c r="D46" s="532">
        <v>670</v>
      </c>
      <c r="E46" s="50"/>
      <c r="F46" s="87">
        <v>44.596442342924732</v>
      </c>
      <c r="G46" s="87">
        <v>2.7646099241868072</v>
      </c>
      <c r="H46" s="532">
        <v>2658</v>
      </c>
      <c r="I46" s="50"/>
      <c r="J46" s="87">
        <v>49.134162163296892</v>
      </c>
      <c r="K46" s="87">
        <v>2.1160082029362037</v>
      </c>
      <c r="L46" s="532">
        <v>3345</v>
      </c>
      <c r="M46" s="50"/>
      <c r="N46" s="88">
        <v>44.970745050347617</v>
      </c>
      <c r="O46" s="87">
        <v>2.3812252008885437</v>
      </c>
      <c r="P46" s="532">
        <v>1758</v>
      </c>
      <c r="Q46" s="50"/>
      <c r="R46" s="87">
        <v>26.301457489926864</v>
      </c>
      <c r="S46" s="87">
        <v>2.4610179831824457</v>
      </c>
      <c r="T46" s="532">
        <v>1384</v>
      </c>
      <c r="V46" s="87">
        <v>51.746129761725371</v>
      </c>
      <c r="W46" s="87">
        <v>2.1786928956809</v>
      </c>
      <c r="X46" s="532">
        <v>4573</v>
      </c>
      <c r="Z46" s="87">
        <v>31.203166099738588</v>
      </c>
      <c r="AA46" s="87">
        <v>1.6805906244658058</v>
      </c>
      <c r="AB46" s="532">
        <v>5782</v>
      </c>
    </row>
    <row r="47" spans="1:29">
      <c r="A47" s="5" t="s">
        <v>200</v>
      </c>
      <c r="B47" s="87">
        <v>25.512728507131566</v>
      </c>
      <c r="C47" s="87">
        <v>5.6709175881136833</v>
      </c>
      <c r="D47" s="532">
        <v>670</v>
      </c>
      <c r="E47" s="50"/>
      <c r="F47" s="87">
        <v>41.001589122665386</v>
      </c>
      <c r="G47" s="87">
        <v>2.7354918834283026</v>
      </c>
      <c r="H47" s="532">
        <v>2658</v>
      </c>
      <c r="I47" s="50"/>
      <c r="J47" s="87">
        <v>48.835781866192555</v>
      </c>
      <c r="K47" s="87">
        <v>2.1157517651229369</v>
      </c>
      <c r="L47" s="532">
        <v>3345</v>
      </c>
      <c r="M47" s="50"/>
      <c r="N47" s="88">
        <v>51.714826454424824</v>
      </c>
      <c r="O47" s="87">
        <v>2.3919552282931384</v>
      </c>
      <c r="P47" s="532">
        <v>1758</v>
      </c>
      <c r="Q47" s="50"/>
      <c r="R47" s="87">
        <v>29.172873723360887</v>
      </c>
      <c r="S47" s="87">
        <v>2.5408840470775793</v>
      </c>
      <c r="T47" s="532">
        <v>1384</v>
      </c>
      <c r="V47" s="87">
        <v>41.860396463770869</v>
      </c>
      <c r="W47" s="87">
        <v>2.1509420317094374</v>
      </c>
      <c r="X47" s="532">
        <v>4573</v>
      </c>
      <c r="Z47" s="87">
        <v>40.760473111448086</v>
      </c>
      <c r="AA47" s="87">
        <v>1.7823942717911834</v>
      </c>
      <c r="AB47" s="532">
        <v>5782</v>
      </c>
    </row>
    <row r="48" spans="1:29">
      <c r="A48" s="5" t="s">
        <v>201</v>
      </c>
      <c r="B48" s="87">
        <v>27.101339071100192</v>
      </c>
      <c r="C48" s="87">
        <v>5.7821452813835226</v>
      </c>
      <c r="D48" s="532">
        <v>670</v>
      </c>
      <c r="E48" s="50"/>
      <c r="F48" s="87">
        <v>38.099941686473521</v>
      </c>
      <c r="G48" s="87">
        <v>2.7009877431635942</v>
      </c>
      <c r="H48" s="532">
        <v>2658</v>
      </c>
      <c r="I48" s="50"/>
      <c r="J48" s="87">
        <v>43.333642699386601</v>
      </c>
      <c r="K48" s="87">
        <v>2.0974311576443085</v>
      </c>
      <c r="L48" s="532">
        <v>3345</v>
      </c>
      <c r="M48" s="50"/>
      <c r="N48" s="88">
        <v>45.671537864759877</v>
      </c>
      <c r="O48" s="87">
        <v>2.3843781639432358</v>
      </c>
      <c r="P48" s="532">
        <v>1758</v>
      </c>
      <c r="Q48" s="50"/>
      <c r="R48" s="87">
        <v>26.823990036323806</v>
      </c>
      <c r="S48" s="87">
        <v>2.4765179607620826</v>
      </c>
      <c r="T48" s="532">
        <v>1384</v>
      </c>
      <c r="V48" s="87">
        <v>36.562678333458919</v>
      </c>
      <c r="W48" s="87">
        <v>2.0998217258232543</v>
      </c>
      <c r="X48" s="532">
        <v>4573</v>
      </c>
      <c r="Z48" s="87">
        <v>39.241373957067722</v>
      </c>
      <c r="AA48" s="87">
        <v>1.7711463709738453</v>
      </c>
      <c r="AB48" s="532">
        <v>5782</v>
      </c>
    </row>
    <row r="49" spans="1:28">
      <c r="A49" s="5" t="s">
        <v>202</v>
      </c>
      <c r="B49" s="87">
        <v>57.280040239283892</v>
      </c>
      <c r="C49" s="87">
        <v>6.4350351551287659</v>
      </c>
      <c r="D49" s="532">
        <v>670</v>
      </c>
      <c r="E49" s="50"/>
      <c r="F49" s="87">
        <v>37.266723479294846</v>
      </c>
      <c r="G49" s="87">
        <v>2.6892087757582708</v>
      </c>
      <c r="H49" s="532">
        <v>2658</v>
      </c>
      <c r="I49" s="50"/>
      <c r="J49" s="87">
        <v>20.623440057980925</v>
      </c>
      <c r="K49" s="87">
        <v>1.7125338296880184</v>
      </c>
      <c r="L49" s="532">
        <v>3345</v>
      </c>
      <c r="M49" s="50"/>
      <c r="N49" s="88">
        <v>13.967677850064902</v>
      </c>
      <c r="O49" s="87">
        <v>1.6593253188676833</v>
      </c>
      <c r="P49" s="532">
        <v>1758</v>
      </c>
      <c r="Q49" s="50"/>
      <c r="R49" s="87">
        <v>5.5578136713952002</v>
      </c>
      <c r="S49" s="87">
        <v>1.2806499516220784</v>
      </c>
      <c r="T49" s="532">
        <v>1384</v>
      </c>
      <c r="V49" s="87">
        <v>35.257480948993127</v>
      </c>
      <c r="W49" s="87">
        <v>2.0831063424483425</v>
      </c>
      <c r="X49" s="532">
        <v>4573</v>
      </c>
      <c r="Z49" s="87">
        <v>23.336765483830671</v>
      </c>
      <c r="AA49" s="87">
        <v>1.5342363894545805</v>
      </c>
      <c r="AB49" s="532">
        <v>5782</v>
      </c>
    </row>
    <row r="50" spans="1:28">
      <c r="A50" s="5" t="s">
        <v>203</v>
      </c>
      <c r="B50" s="87">
        <v>20.959474475241326</v>
      </c>
      <c r="C50" s="87">
        <v>5.2947926014687683</v>
      </c>
      <c r="D50" s="532">
        <v>670</v>
      </c>
      <c r="E50" s="50"/>
      <c r="F50" s="87">
        <v>24.942218162897511</v>
      </c>
      <c r="G50" s="87">
        <v>2.4064693156767358</v>
      </c>
      <c r="H50" s="532">
        <v>2658</v>
      </c>
      <c r="I50" s="50"/>
      <c r="J50" s="87">
        <v>22.754393200496725</v>
      </c>
      <c r="K50" s="87">
        <v>1.7745244686721442</v>
      </c>
      <c r="L50" s="532">
        <v>3345</v>
      </c>
      <c r="M50" s="50"/>
      <c r="N50" s="88">
        <v>28.142969434501282</v>
      </c>
      <c r="O50" s="87">
        <v>2.1525745683014623</v>
      </c>
      <c r="P50" s="532">
        <v>1758</v>
      </c>
      <c r="Q50" s="50"/>
      <c r="R50" s="87">
        <v>19.221080237235544</v>
      </c>
      <c r="S50" s="87">
        <v>2.2025883928822871</v>
      </c>
      <c r="T50" s="532">
        <v>1384</v>
      </c>
      <c r="V50" s="87">
        <v>14.567579391549121</v>
      </c>
      <c r="W50" s="87">
        <v>1.5381406763063046</v>
      </c>
      <c r="X50" s="532">
        <v>4573</v>
      </c>
      <c r="Z50" s="87">
        <v>32.00661112188822</v>
      </c>
      <c r="AA50" s="87">
        <v>1.6921216000654162</v>
      </c>
      <c r="AB50" s="532">
        <v>5782</v>
      </c>
    </row>
    <row r="51" spans="1:28">
      <c r="A51" s="75" t="s">
        <v>204</v>
      </c>
      <c r="B51" s="89">
        <v>16.370420234120541</v>
      </c>
      <c r="C51" s="89">
        <v>4.8133087500863141</v>
      </c>
      <c r="D51" s="533">
        <v>670</v>
      </c>
      <c r="E51" s="90"/>
      <c r="F51" s="89">
        <v>10.721979871578565</v>
      </c>
      <c r="G51" s="89">
        <v>1.7207774172694963</v>
      </c>
      <c r="H51" s="533">
        <v>2658</v>
      </c>
      <c r="I51" s="90"/>
      <c r="J51" s="89">
        <v>9.4873786091533354</v>
      </c>
      <c r="K51" s="89">
        <v>1.240338304409855</v>
      </c>
      <c r="L51" s="533">
        <v>3345</v>
      </c>
      <c r="M51" s="90"/>
      <c r="N51" s="91">
        <v>8.3255519767008046</v>
      </c>
      <c r="O51" s="89">
        <v>1.3224196151174028</v>
      </c>
      <c r="P51" s="533">
        <v>1758</v>
      </c>
      <c r="Q51" s="90"/>
      <c r="R51" s="89">
        <v>4.7571751772948803</v>
      </c>
      <c r="S51" s="89">
        <v>1.1898333448374607</v>
      </c>
      <c r="T51" s="533">
        <v>1384</v>
      </c>
      <c r="U51" s="75"/>
      <c r="V51" s="89">
        <v>13.415683768848298</v>
      </c>
      <c r="W51" s="89">
        <v>1.4859939003751599</v>
      </c>
      <c r="X51" s="533">
        <v>4573</v>
      </c>
      <c r="Y51" s="75"/>
      <c r="Z51" s="89">
        <v>7.291554679536425</v>
      </c>
      <c r="AA51" s="89">
        <v>0.94307904818441646</v>
      </c>
      <c r="AB51" s="533">
        <v>5782</v>
      </c>
    </row>
    <row r="53" spans="1:28">
      <c r="A53" s="4" t="s">
        <v>477</v>
      </c>
    </row>
    <row r="54" spans="1:28">
      <c r="I54" s="83"/>
      <c r="J54" s="75"/>
      <c r="K54" s="75"/>
    </row>
    <row r="55" spans="1:28">
      <c r="A55" s="76"/>
      <c r="B55" s="567" t="s">
        <v>478</v>
      </c>
      <c r="C55" s="567" t="s">
        <v>78</v>
      </c>
      <c r="D55" s="567" t="s">
        <v>79</v>
      </c>
      <c r="E55" s="568"/>
      <c r="F55" s="567" t="s">
        <v>80</v>
      </c>
      <c r="G55" s="567" t="s">
        <v>81</v>
      </c>
      <c r="H55" s="567" t="s">
        <v>82</v>
      </c>
      <c r="I55" s="569"/>
      <c r="J55" s="570" t="s">
        <v>227</v>
      </c>
      <c r="K55" s="570" t="s">
        <v>479</v>
      </c>
    </row>
    <row r="56" spans="1:28">
      <c r="A56" s="76"/>
      <c r="B56" s="562"/>
      <c r="C56" s="562"/>
      <c r="D56" s="562"/>
      <c r="E56" s="561"/>
      <c r="F56" s="562"/>
      <c r="G56" s="562"/>
      <c r="H56" s="562"/>
      <c r="I56" s="566"/>
      <c r="J56" s="566"/>
      <c r="K56" s="566"/>
    </row>
    <row r="57" spans="1:28">
      <c r="B57" s="544"/>
      <c r="C57" s="544"/>
      <c r="D57" s="544"/>
      <c r="E57" s="544"/>
      <c r="F57" s="544"/>
      <c r="G57" s="544"/>
      <c r="H57" s="544"/>
      <c r="I57" s="566"/>
      <c r="J57" s="566"/>
      <c r="K57" s="566"/>
    </row>
    <row r="58" spans="1:28">
      <c r="A58" s="5" t="s">
        <v>186</v>
      </c>
      <c r="B58" s="540">
        <v>1</v>
      </c>
      <c r="C58" s="540">
        <v>3</v>
      </c>
      <c r="D58" s="541">
        <v>2</v>
      </c>
      <c r="E58" s="542"/>
      <c r="F58" s="540">
        <v>1</v>
      </c>
      <c r="G58" s="540">
        <v>1</v>
      </c>
      <c r="H58" s="543">
        <v>1</v>
      </c>
      <c r="I58" s="544"/>
      <c r="J58" s="544">
        <v>1</v>
      </c>
      <c r="K58" s="544">
        <v>1</v>
      </c>
    </row>
    <row r="59" spans="1:28">
      <c r="A59" s="5" t="s">
        <v>187</v>
      </c>
      <c r="B59" s="540">
        <v>2</v>
      </c>
      <c r="C59" s="540">
        <v>1</v>
      </c>
      <c r="D59" s="541">
        <v>1</v>
      </c>
      <c r="E59" s="542"/>
      <c r="F59" s="540">
        <v>2</v>
      </c>
      <c r="G59" s="540">
        <v>2</v>
      </c>
      <c r="H59" s="543">
        <v>2</v>
      </c>
      <c r="I59" s="544"/>
      <c r="J59" s="544">
        <v>2</v>
      </c>
      <c r="K59" s="544">
        <v>2</v>
      </c>
    </row>
    <row r="60" spans="1:28">
      <c r="A60" s="5" t="s">
        <v>188</v>
      </c>
      <c r="B60" s="540">
        <v>3</v>
      </c>
      <c r="C60" s="540">
        <v>2</v>
      </c>
      <c r="D60" s="541">
        <v>4</v>
      </c>
      <c r="E60" s="542"/>
      <c r="F60" s="540">
        <v>3</v>
      </c>
      <c r="G60" s="540">
        <v>6</v>
      </c>
      <c r="H60" s="543">
        <v>5</v>
      </c>
      <c r="I60" s="544"/>
      <c r="J60" s="544">
        <v>3</v>
      </c>
      <c r="K60" s="544">
        <v>4</v>
      </c>
    </row>
    <row r="61" spans="1:28">
      <c r="A61" s="5" t="s">
        <v>189</v>
      </c>
      <c r="B61" s="540">
        <v>4</v>
      </c>
      <c r="C61" s="540">
        <v>5</v>
      </c>
      <c r="D61" s="541">
        <v>6</v>
      </c>
      <c r="E61" s="542"/>
      <c r="F61" s="540">
        <v>4</v>
      </c>
      <c r="G61" s="540">
        <v>3</v>
      </c>
      <c r="H61" s="543">
        <v>3</v>
      </c>
      <c r="I61" s="544"/>
      <c r="J61" s="544">
        <v>6</v>
      </c>
      <c r="K61" s="544">
        <v>3</v>
      </c>
    </row>
    <row r="62" spans="1:28">
      <c r="A62" s="5" t="s">
        <v>190</v>
      </c>
      <c r="B62" s="540">
        <v>6</v>
      </c>
      <c r="C62" s="540">
        <v>6</v>
      </c>
      <c r="D62" s="541">
        <v>5</v>
      </c>
      <c r="E62" s="542"/>
      <c r="F62" s="540">
        <v>5</v>
      </c>
      <c r="G62" s="540">
        <v>5</v>
      </c>
      <c r="H62" s="543">
        <v>6</v>
      </c>
      <c r="I62" s="544"/>
      <c r="J62" s="544">
        <v>5</v>
      </c>
      <c r="K62" s="544">
        <v>5</v>
      </c>
    </row>
    <row r="63" spans="1:28">
      <c r="A63" s="5" t="s">
        <v>191</v>
      </c>
      <c r="B63" s="540">
        <v>7</v>
      </c>
      <c r="C63" s="540">
        <v>4</v>
      </c>
      <c r="D63" s="541">
        <v>3</v>
      </c>
      <c r="E63" s="542"/>
      <c r="F63" s="540">
        <v>6</v>
      </c>
      <c r="G63" s="540">
        <v>9</v>
      </c>
      <c r="H63" s="543">
        <v>12</v>
      </c>
      <c r="I63" s="544"/>
      <c r="J63" s="544">
        <v>4</v>
      </c>
      <c r="K63" s="544">
        <v>8</v>
      </c>
    </row>
    <row r="64" spans="1:28">
      <c r="A64" s="5" t="s">
        <v>192</v>
      </c>
      <c r="B64" s="540">
        <v>9</v>
      </c>
      <c r="C64" s="540">
        <v>11</v>
      </c>
      <c r="D64" s="541">
        <v>8</v>
      </c>
      <c r="E64" s="542"/>
      <c r="F64" s="540">
        <v>7</v>
      </c>
      <c r="G64" s="540">
        <v>4</v>
      </c>
      <c r="H64" s="543">
        <v>4</v>
      </c>
      <c r="I64" s="544"/>
      <c r="J64" s="544">
        <v>9</v>
      </c>
      <c r="K64" s="544">
        <v>6</v>
      </c>
    </row>
    <row r="65" spans="1:32">
      <c r="A65" s="5" t="s">
        <v>193</v>
      </c>
      <c r="B65" s="540">
        <v>8</v>
      </c>
      <c r="C65" s="540">
        <v>8</v>
      </c>
      <c r="D65" s="541">
        <v>7</v>
      </c>
      <c r="E65" s="542"/>
      <c r="F65" s="540">
        <v>8</v>
      </c>
      <c r="G65" s="540">
        <v>8</v>
      </c>
      <c r="H65" s="543">
        <v>8</v>
      </c>
      <c r="I65" s="544"/>
      <c r="J65" s="544">
        <v>7</v>
      </c>
      <c r="K65" s="544">
        <v>7</v>
      </c>
    </row>
    <row r="66" spans="1:32">
      <c r="A66" s="5" t="s">
        <v>194</v>
      </c>
      <c r="B66" s="540">
        <v>10</v>
      </c>
      <c r="C66" s="540">
        <v>9</v>
      </c>
      <c r="D66" s="541">
        <v>9</v>
      </c>
      <c r="E66" s="542"/>
      <c r="F66" s="540">
        <v>10</v>
      </c>
      <c r="G66" s="540">
        <v>10</v>
      </c>
      <c r="H66" s="543">
        <v>9</v>
      </c>
      <c r="I66" s="544"/>
      <c r="J66" s="544">
        <v>8</v>
      </c>
      <c r="K66" s="544">
        <v>10</v>
      </c>
    </row>
    <row r="67" spans="1:32">
      <c r="A67" s="5" t="s">
        <v>195</v>
      </c>
      <c r="B67" s="540">
        <v>11</v>
      </c>
      <c r="C67" s="540">
        <v>7</v>
      </c>
      <c r="D67" s="541">
        <v>10</v>
      </c>
      <c r="E67" s="542"/>
      <c r="F67" s="540">
        <v>15</v>
      </c>
      <c r="G67" s="540">
        <v>16</v>
      </c>
      <c r="H67" s="543">
        <v>16</v>
      </c>
      <c r="I67" s="544"/>
      <c r="J67" s="544">
        <v>13</v>
      </c>
      <c r="K67" s="544">
        <v>9</v>
      </c>
    </row>
    <row r="68" spans="1:32">
      <c r="A68" s="5" t="s">
        <v>196</v>
      </c>
      <c r="B68" s="540">
        <v>12</v>
      </c>
      <c r="C68" s="540">
        <v>10</v>
      </c>
      <c r="D68" s="541">
        <v>11</v>
      </c>
      <c r="E68" s="542"/>
      <c r="F68" s="540">
        <v>11</v>
      </c>
      <c r="G68" s="540">
        <v>15</v>
      </c>
      <c r="H68" s="543">
        <v>13</v>
      </c>
      <c r="I68" s="544"/>
      <c r="J68" s="544">
        <v>10</v>
      </c>
      <c r="K68" s="544">
        <v>13</v>
      </c>
    </row>
    <row r="69" spans="1:32">
      <c r="A69" s="5" t="s">
        <v>197</v>
      </c>
      <c r="B69" s="540">
        <v>4</v>
      </c>
      <c r="C69" s="540">
        <v>19</v>
      </c>
      <c r="D69" s="541">
        <v>13</v>
      </c>
      <c r="E69" s="542"/>
      <c r="F69" s="540">
        <v>9</v>
      </c>
      <c r="G69" s="540">
        <v>7</v>
      </c>
      <c r="H69" s="543">
        <v>7</v>
      </c>
      <c r="I69" s="544"/>
      <c r="J69" s="544">
        <v>12</v>
      </c>
      <c r="K69" s="544">
        <v>11</v>
      </c>
    </row>
    <row r="70" spans="1:32">
      <c r="A70" s="5" t="s">
        <v>198</v>
      </c>
      <c r="B70" s="540">
        <v>13</v>
      </c>
      <c r="C70" s="540">
        <v>13</v>
      </c>
      <c r="D70" s="541">
        <v>14</v>
      </c>
      <c r="E70" s="542"/>
      <c r="F70" s="540">
        <v>12</v>
      </c>
      <c r="G70" s="540">
        <v>12</v>
      </c>
      <c r="H70" s="543">
        <v>10</v>
      </c>
      <c r="I70" s="544"/>
      <c r="J70" s="544">
        <v>15</v>
      </c>
      <c r="K70" s="544">
        <v>12</v>
      </c>
    </row>
    <row r="71" spans="1:32">
      <c r="A71" s="5" t="s">
        <v>199</v>
      </c>
      <c r="B71" s="540">
        <v>15</v>
      </c>
      <c r="C71" s="540">
        <v>16</v>
      </c>
      <c r="D71" s="541">
        <v>12</v>
      </c>
      <c r="E71" s="542"/>
      <c r="F71" s="540">
        <v>13</v>
      </c>
      <c r="G71" s="540">
        <v>14</v>
      </c>
      <c r="H71" s="543">
        <v>15</v>
      </c>
      <c r="I71" s="544"/>
      <c r="J71" s="544">
        <v>11</v>
      </c>
      <c r="K71" s="544">
        <v>17</v>
      </c>
    </row>
    <row r="72" spans="1:32">
      <c r="A72" s="5" t="s">
        <v>200</v>
      </c>
      <c r="B72" s="540">
        <v>14</v>
      </c>
      <c r="C72" s="540">
        <v>15</v>
      </c>
      <c r="D72" s="541">
        <v>15</v>
      </c>
      <c r="E72" s="542"/>
      <c r="F72" s="540">
        <v>14</v>
      </c>
      <c r="G72" s="540">
        <v>11</v>
      </c>
      <c r="H72" s="543">
        <v>11</v>
      </c>
      <c r="I72" s="544"/>
      <c r="J72" s="544">
        <v>14</v>
      </c>
      <c r="K72" s="544">
        <v>14</v>
      </c>
    </row>
    <row r="73" spans="1:32">
      <c r="A73" s="5" t="s">
        <v>201</v>
      </c>
      <c r="B73" s="540">
        <v>16</v>
      </c>
      <c r="C73" s="540">
        <v>14</v>
      </c>
      <c r="D73" s="541">
        <v>16</v>
      </c>
      <c r="E73" s="542"/>
      <c r="F73" s="540">
        <v>16</v>
      </c>
      <c r="G73" s="540">
        <v>13</v>
      </c>
      <c r="H73" s="543">
        <v>14</v>
      </c>
      <c r="I73" s="544"/>
      <c r="J73" s="544">
        <v>16</v>
      </c>
      <c r="K73" s="544">
        <v>15</v>
      </c>
    </row>
    <row r="74" spans="1:32">
      <c r="A74" s="5" t="s">
        <v>202</v>
      </c>
      <c r="B74" s="540">
        <v>17</v>
      </c>
      <c r="C74" s="540">
        <v>12</v>
      </c>
      <c r="D74" s="541">
        <v>17</v>
      </c>
      <c r="E74" s="542"/>
      <c r="F74" s="540">
        <v>18</v>
      </c>
      <c r="G74" s="540">
        <v>18</v>
      </c>
      <c r="H74" s="543">
        <v>18</v>
      </c>
      <c r="I74" s="544"/>
      <c r="J74" s="544">
        <v>17</v>
      </c>
      <c r="K74" s="544">
        <v>18</v>
      </c>
    </row>
    <row r="75" spans="1:32">
      <c r="A75" s="5" t="s">
        <v>203</v>
      </c>
      <c r="B75" s="540">
        <v>18</v>
      </c>
      <c r="C75" s="540">
        <v>17</v>
      </c>
      <c r="D75" s="541">
        <v>18</v>
      </c>
      <c r="E75" s="542"/>
      <c r="F75" s="540">
        <v>17</v>
      </c>
      <c r="G75" s="540">
        <v>17</v>
      </c>
      <c r="H75" s="543">
        <v>17</v>
      </c>
      <c r="I75" s="544"/>
      <c r="J75" s="544">
        <v>18</v>
      </c>
      <c r="K75" s="544">
        <v>16</v>
      </c>
    </row>
    <row r="76" spans="1:32">
      <c r="A76" s="75" t="s">
        <v>204</v>
      </c>
      <c r="B76" s="545">
        <v>19</v>
      </c>
      <c r="C76" s="545">
        <v>18</v>
      </c>
      <c r="D76" s="546">
        <v>19</v>
      </c>
      <c r="E76" s="547"/>
      <c r="F76" s="545">
        <v>19</v>
      </c>
      <c r="G76" s="545">
        <v>19</v>
      </c>
      <c r="H76" s="548">
        <v>19</v>
      </c>
      <c r="I76" s="549"/>
      <c r="J76" s="544">
        <v>19</v>
      </c>
      <c r="K76" s="549">
        <v>19</v>
      </c>
    </row>
    <row r="77" spans="1:32">
      <c r="J77" s="79"/>
    </row>
    <row r="79" spans="1:32">
      <c r="A79" s="82" t="s">
        <v>816</v>
      </c>
    </row>
    <row r="80" spans="1:32">
      <c r="Z80" s="836"/>
      <c r="AA80" s="836"/>
      <c r="AB80" s="836"/>
      <c r="AC80" s="44"/>
      <c r="AD80" s="837"/>
      <c r="AE80" s="837"/>
      <c r="AF80" s="837"/>
    </row>
    <row r="81" spans="1:36">
      <c r="A81" s="76" t="s">
        <v>207</v>
      </c>
      <c r="B81" s="834" t="s">
        <v>333</v>
      </c>
      <c r="C81" s="834"/>
      <c r="D81" s="834"/>
      <c r="E81" s="560"/>
      <c r="F81" s="835" t="s">
        <v>334</v>
      </c>
      <c r="G81" s="835"/>
      <c r="H81" s="835"/>
      <c r="I81" s="560"/>
      <c r="J81" s="834" t="s">
        <v>335</v>
      </c>
      <c r="K81" s="834"/>
      <c r="L81" s="834"/>
      <c r="M81" s="560"/>
      <c r="N81" s="835" t="s">
        <v>336</v>
      </c>
      <c r="O81" s="835"/>
      <c r="P81" s="835"/>
      <c r="Q81" s="560"/>
      <c r="R81" s="834" t="s">
        <v>337</v>
      </c>
      <c r="S81" s="834"/>
      <c r="T81" s="834"/>
      <c r="U81" s="14"/>
      <c r="V81" s="835" t="s">
        <v>338</v>
      </c>
      <c r="W81" s="835"/>
      <c r="X81" s="835"/>
      <c r="Y81" s="14"/>
      <c r="Z81" s="834" t="s">
        <v>339</v>
      </c>
      <c r="AA81" s="834"/>
      <c r="AB81" s="834"/>
      <c r="AC81" s="560"/>
      <c r="AD81" s="835" t="s">
        <v>13</v>
      </c>
      <c r="AE81" s="835"/>
      <c r="AF81" s="835"/>
      <c r="AG81" s="560"/>
      <c r="AH81" s="833" t="s">
        <v>52</v>
      </c>
      <c r="AI81" s="833"/>
      <c r="AJ81" s="833"/>
    </row>
    <row r="82" spans="1:36">
      <c r="A82" s="76"/>
      <c r="B82" s="662" t="s">
        <v>14</v>
      </c>
      <c r="C82" s="663" t="s">
        <v>473</v>
      </c>
      <c r="D82" s="664" t="s">
        <v>206</v>
      </c>
      <c r="E82" s="535"/>
      <c r="F82" s="536" t="s">
        <v>14</v>
      </c>
      <c r="G82" s="537" t="s">
        <v>473</v>
      </c>
      <c r="H82" s="538" t="s">
        <v>206</v>
      </c>
      <c r="I82" s="535"/>
      <c r="J82" s="662" t="s">
        <v>14</v>
      </c>
      <c r="K82" s="663" t="s">
        <v>473</v>
      </c>
      <c r="L82" s="664" t="s">
        <v>206</v>
      </c>
      <c r="M82" s="535"/>
      <c r="N82" s="536" t="s">
        <v>14</v>
      </c>
      <c r="O82" s="537" t="s">
        <v>473</v>
      </c>
      <c r="P82" s="538" t="s">
        <v>206</v>
      </c>
      <c r="Q82" s="535"/>
      <c r="R82" s="662" t="s">
        <v>14</v>
      </c>
      <c r="S82" s="663" t="s">
        <v>473</v>
      </c>
      <c r="T82" s="664" t="s">
        <v>206</v>
      </c>
      <c r="U82" s="13"/>
      <c r="V82" s="536" t="s">
        <v>14</v>
      </c>
      <c r="W82" s="537" t="s">
        <v>473</v>
      </c>
      <c r="X82" s="538" t="s">
        <v>206</v>
      </c>
      <c r="Y82" s="13"/>
      <c r="Z82" s="662" t="s">
        <v>14</v>
      </c>
      <c r="AA82" s="663" t="s">
        <v>473</v>
      </c>
      <c r="AB82" s="664" t="s">
        <v>206</v>
      </c>
      <c r="AC82" s="535"/>
      <c r="AD82" s="536" t="s">
        <v>14</v>
      </c>
      <c r="AE82" s="537" t="s">
        <v>473</v>
      </c>
      <c r="AF82" s="538" t="s">
        <v>206</v>
      </c>
      <c r="AG82" s="535"/>
      <c r="AH82" s="551" t="s">
        <v>14</v>
      </c>
      <c r="AI82" s="552" t="s">
        <v>473</v>
      </c>
      <c r="AJ82" s="553" t="s">
        <v>206</v>
      </c>
    </row>
    <row r="83" spans="1:36">
      <c r="B83" s="667"/>
      <c r="C83" s="667"/>
      <c r="D83" s="667"/>
      <c r="E83" s="13"/>
      <c r="F83" s="13"/>
      <c r="G83" s="13"/>
      <c r="H83" s="13"/>
      <c r="J83" s="667"/>
      <c r="K83" s="667"/>
      <c r="L83" s="667"/>
      <c r="M83" s="13"/>
      <c r="N83" s="13"/>
      <c r="O83" s="13"/>
      <c r="P83" s="13"/>
      <c r="Q83" s="13"/>
      <c r="R83" s="667"/>
      <c r="S83" s="667"/>
      <c r="T83" s="667"/>
      <c r="U83" s="13"/>
      <c r="V83" s="13"/>
      <c r="W83" s="13"/>
      <c r="X83" s="13"/>
      <c r="Y83" s="13"/>
      <c r="Z83" s="665"/>
      <c r="AA83" s="665"/>
      <c r="AB83" s="666"/>
      <c r="AC83" s="534"/>
      <c r="AD83" s="94"/>
      <c r="AE83" s="97"/>
      <c r="AF83" s="105"/>
      <c r="AH83" s="544"/>
      <c r="AI83" s="544"/>
      <c r="AJ83" s="544"/>
    </row>
    <row r="84" spans="1:36">
      <c r="A84" s="5" t="s">
        <v>16</v>
      </c>
      <c r="B84" s="654">
        <v>60.09504329304994</v>
      </c>
      <c r="C84" s="656">
        <v>0.78334920954037202</v>
      </c>
      <c r="D84" s="657">
        <v>24174</v>
      </c>
      <c r="E84" s="496"/>
      <c r="F84" s="531">
        <v>58.855715578674207</v>
      </c>
      <c r="G84" s="531">
        <v>0.77392478515195862</v>
      </c>
      <c r="H84" s="496">
        <v>25720</v>
      </c>
      <c r="I84" s="496"/>
      <c r="J84" s="656">
        <v>57.904953720553301</v>
      </c>
      <c r="K84" s="656">
        <v>0.98149558581922491</v>
      </c>
      <c r="L84" s="657">
        <v>14452</v>
      </c>
      <c r="M84" s="496"/>
      <c r="N84" s="555" t="s">
        <v>314</v>
      </c>
      <c r="O84" s="555" t="s">
        <v>314</v>
      </c>
      <c r="P84" s="556" t="s">
        <v>314</v>
      </c>
      <c r="Q84" s="496"/>
      <c r="R84" s="656">
        <v>55.358476959531153</v>
      </c>
      <c r="S84" s="656">
        <v>0.97466610521076191</v>
      </c>
      <c r="T84" s="657">
        <v>14102</v>
      </c>
      <c r="U84" s="496"/>
      <c r="V84" s="531">
        <v>56.439093580641938</v>
      </c>
      <c r="W84" s="531">
        <v>1.2278604454490925</v>
      </c>
      <c r="X84" s="496">
        <v>9188</v>
      </c>
      <c r="Y84" s="496"/>
      <c r="Z84" s="656">
        <v>53.18784845523772</v>
      </c>
      <c r="AA84" s="656">
        <v>1.3033818275391056</v>
      </c>
      <c r="AB84" s="657">
        <v>9838</v>
      </c>
      <c r="AC84" s="496"/>
      <c r="AD84" s="531">
        <v>50.751311961695102</v>
      </c>
      <c r="AE84" s="531">
        <v>1.2222297145204628</v>
      </c>
      <c r="AF84" s="496">
        <v>10355</v>
      </c>
      <c r="AG84" s="99"/>
      <c r="AH84" s="559">
        <v>47.586583970933461</v>
      </c>
      <c r="AI84" s="557">
        <v>1.4</v>
      </c>
      <c r="AJ84" s="558">
        <v>9817</v>
      </c>
    </row>
    <row r="85" spans="1:36">
      <c r="A85" s="79"/>
      <c r="B85" s="79"/>
    </row>
    <row r="86" spans="1:36">
      <c r="A86" s="4" t="s">
        <v>817</v>
      </c>
    </row>
    <row r="88" spans="1:36">
      <c r="A88" s="76" t="s">
        <v>213</v>
      </c>
      <c r="B88" s="834" t="s">
        <v>333</v>
      </c>
      <c r="C88" s="834"/>
      <c r="D88" s="834"/>
      <c r="E88" s="560"/>
      <c r="F88" s="835" t="s">
        <v>334</v>
      </c>
      <c r="G88" s="835"/>
      <c r="H88" s="835"/>
      <c r="I88" s="560"/>
      <c r="J88" s="834" t="s">
        <v>335</v>
      </c>
      <c r="K88" s="834"/>
      <c r="L88" s="834"/>
      <c r="M88" s="560"/>
      <c r="N88" s="835" t="s">
        <v>336</v>
      </c>
      <c r="O88" s="835"/>
      <c r="P88" s="835"/>
      <c r="Q88" s="560"/>
      <c r="R88" s="834" t="s">
        <v>337</v>
      </c>
      <c r="S88" s="834"/>
      <c r="T88" s="834"/>
      <c r="U88" s="14"/>
      <c r="V88" s="835" t="s">
        <v>338</v>
      </c>
      <c r="W88" s="835"/>
      <c r="X88" s="835"/>
      <c r="Y88" s="14"/>
      <c r="Z88" s="834" t="s">
        <v>339</v>
      </c>
      <c r="AA88" s="834"/>
      <c r="AB88" s="834"/>
      <c r="AD88" s="830" t="s">
        <v>13</v>
      </c>
      <c r="AE88" s="830"/>
      <c r="AF88" s="830"/>
      <c r="AG88" s="76"/>
      <c r="AH88" s="831" t="s">
        <v>52</v>
      </c>
      <c r="AI88" s="831"/>
      <c r="AJ88" s="831"/>
    </row>
    <row r="89" spans="1:36">
      <c r="A89" s="76"/>
      <c r="B89" s="662" t="s">
        <v>14</v>
      </c>
      <c r="C89" s="663" t="s">
        <v>473</v>
      </c>
      <c r="D89" s="664" t="s">
        <v>206</v>
      </c>
      <c r="E89" s="535"/>
      <c r="F89" s="536" t="s">
        <v>14</v>
      </c>
      <c r="G89" s="537" t="s">
        <v>473</v>
      </c>
      <c r="H89" s="538" t="s">
        <v>206</v>
      </c>
      <c r="I89" s="535"/>
      <c r="J89" s="662" t="s">
        <v>14</v>
      </c>
      <c r="K89" s="663" t="s">
        <v>473</v>
      </c>
      <c r="L89" s="664" t="s">
        <v>206</v>
      </c>
      <c r="M89" s="535"/>
      <c r="N89" s="536" t="s">
        <v>14</v>
      </c>
      <c r="O89" s="537" t="s">
        <v>473</v>
      </c>
      <c r="P89" s="538" t="s">
        <v>206</v>
      </c>
      <c r="Q89" s="535"/>
      <c r="R89" s="662" t="s">
        <v>14</v>
      </c>
      <c r="S89" s="663" t="s">
        <v>473</v>
      </c>
      <c r="T89" s="664" t="s">
        <v>206</v>
      </c>
      <c r="U89" s="13"/>
      <c r="V89" s="536" t="s">
        <v>14</v>
      </c>
      <c r="W89" s="537" t="s">
        <v>473</v>
      </c>
      <c r="X89" s="538" t="s">
        <v>206</v>
      </c>
      <c r="Y89" s="13"/>
      <c r="Z89" s="662" t="s">
        <v>14</v>
      </c>
      <c r="AA89" s="663" t="s">
        <v>473</v>
      </c>
      <c r="AB89" s="664" t="s">
        <v>206</v>
      </c>
      <c r="AD89" s="77" t="s">
        <v>205</v>
      </c>
      <c r="AE89" s="77" t="s">
        <v>473</v>
      </c>
      <c r="AF89" s="77" t="s">
        <v>206</v>
      </c>
      <c r="AG89" s="76"/>
      <c r="AH89" s="483" t="s">
        <v>205</v>
      </c>
      <c r="AI89" s="483" t="s">
        <v>476</v>
      </c>
      <c r="AJ89" s="483" t="s">
        <v>206</v>
      </c>
    </row>
    <row r="90" spans="1:36">
      <c r="B90" s="667"/>
      <c r="C90" s="667"/>
      <c r="D90" s="667"/>
      <c r="J90" s="667"/>
      <c r="K90" s="667"/>
      <c r="L90" s="667"/>
      <c r="R90" s="667"/>
      <c r="S90" s="667"/>
      <c r="T90" s="667"/>
      <c r="Z90" s="667"/>
      <c r="AA90" s="667"/>
      <c r="AB90" s="667"/>
      <c r="AH90" s="431"/>
      <c r="AI90" s="431"/>
      <c r="AJ90" s="431"/>
    </row>
    <row r="91" spans="1:36">
      <c r="A91" s="61" t="s">
        <v>214</v>
      </c>
      <c r="B91" s="668">
        <v>3.9795869831999973</v>
      </c>
      <c r="C91" s="654">
        <v>0.3126968072963523</v>
      </c>
      <c r="D91" s="655">
        <v>24174</v>
      </c>
      <c r="E91" s="59"/>
      <c r="F91" s="87">
        <v>3.6818310220023549</v>
      </c>
      <c r="G91" s="92">
        <v>0.29616634906316297</v>
      </c>
      <c r="H91" s="59">
        <v>25720</v>
      </c>
      <c r="I91" s="59"/>
      <c r="J91" s="668">
        <v>3.8696084294696966</v>
      </c>
      <c r="K91" s="654">
        <v>0.3834236185788118</v>
      </c>
      <c r="L91" s="655">
        <v>14452</v>
      </c>
      <c r="M91" s="59"/>
      <c r="N91" s="46" t="s">
        <v>314</v>
      </c>
      <c r="O91" s="46" t="s">
        <v>314</v>
      </c>
      <c r="P91" s="550" t="s">
        <v>314</v>
      </c>
      <c r="Q91" s="59"/>
      <c r="R91" s="668">
        <v>3.6296768603793184</v>
      </c>
      <c r="S91" s="654">
        <v>0.36669073271223818</v>
      </c>
      <c r="T91" s="655">
        <v>14102</v>
      </c>
      <c r="U91" s="59"/>
      <c r="V91" s="87">
        <v>3.4376488996334729</v>
      </c>
      <c r="W91" s="92">
        <v>0.45117519520254112</v>
      </c>
      <c r="X91" s="59">
        <v>9188</v>
      </c>
      <c r="Y91" s="59"/>
      <c r="Z91" s="668">
        <v>3.6033856945259428</v>
      </c>
      <c r="AA91" s="654">
        <v>0.48682448645693088</v>
      </c>
      <c r="AB91" s="655">
        <v>9838</v>
      </c>
      <c r="AD91" s="87">
        <v>3.2878024487368593</v>
      </c>
      <c r="AE91" s="92">
        <v>0.43593862647274539</v>
      </c>
      <c r="AF91" s="93">
        <v>10355</v>
      </c>
      <c r="AG91" s="93"/>
      <c r="AH91" s="484">
        <v>2.8985211784818476</v>
      </c>
      <c r="AI91" s="486">
        <v>0.47091470486956077</v>
      </c>
      <c r="AJ91" s="479">
        <v>9817</v>
      </c>
    </row>
    <row r="92" spans="1:36">
      <c r="A92" s="61" t="s">
        <v>215</v>
      </c>
      <c r="B92" s="668">
        <v>14.91021169573245</v>
      </c>
      <c r="C92" s="654">
        <v>0.56977486611453632</v>
      </c>
      <c r="D92" s="655">
        <v>24174</v>
      </c>
      <c r="E92" s="59"/>
      <c r="F92" s="87">
        <v>14.599112822797913</v>
      </c>
      <c r="G92" s="92">
        <v>0.55532100372239412</v>
      </c>
      <c r="H92" s="59">
        <v>25720</v>
      </c>
      <c r="I92" s="59"/>
      <c r="J92" s="668">
        <v>15.381386327398083</v>
      </c>
      <c r="K92" s="654">
        <v>0.71720893066823077</v>
      </c>
      <c r="L92" s="655">
        <v>14452</v>
      </c>
      <c r="M92" s="59"/>
      <c r="N92" s="46" t="s">
        <v>314</v>
      </c>
      <c r="O92" s="46" t="s">
        <v>314</v>
      </c>
      <c r="P92" s="550" t="s">
        <v>314</v>
      </c>
      <c r="Q92" s="59"/>
      <c r="R92" s="668">
        <v>15.850786829095645</v>
      </c>
      <c r="S92" s="654">
        <v>0.71605228953579658</v>
      </c>
      <c r="T92" s="655">
        <v>14102</v>
      </c>
      <c r="U92" s="59"/>
      <c r="V92" s="87">
        <v>16.167684078011163</v>
      </c>
      <c r="W92" s="92">
        <v>0.91167528007044041</v>
      </c>
      <c r="X92" s="59">
        <v>9188</v>
      </c>
      <c r="Y92" s="59"/>
      <c r="Z92" s="668">
        <v>16.13554736452182</v>
      </c>
      <c r="AA92" s="654">
        <v>0.96087514295623055</v>
      </c>
      <c r="AB92" s="655">
        <v>9838</v>
      </c>
      <c r="AD92" s="87">
        <v>15.22828902686005</v>
      </c>
      <c r="AE92" s="92">
        <v>0.87838092943905988</v>
      </c>
      <c r="AF92" s="93">
        <v>10355</v>
      </c>
      <c r="AG92" s="93"/>
      <c r="AH92" s="484">
        <v>15.151850458679004</v>
      </c>
      <c r="AI92" s="486">
        <v>1.0064567485967588</v>
      </c>
      <c r="AJ92" s="479">
        <v>9817</v>
      </c>
    </row>
    <row r="93" spans="1:36">
      <c r="A93" s="61" t="s">
        <v>216</v>
      </c>
      <c r="B93" s="668">
        <v>8.1496252394947319</v>
      </c>
      <c r="C93" s="654">
        <v>0.43765505270508598</v>
      </c>
      <c r="D93" s="655">
        <v>24174</v>
      </c>
      <c r="E93" s="59"/>
      <c r="F93" s="87">
        <v>7.9212979326136219</v>
      </c>
      <c r="G93" s="92">
        <v>0.42474418797499869</v>
      </c>
      <c r="H93" s="59">
        <v>25720</v>
      </c>
      <c r="I93" s="59"/>
      <c r="J93" s="668">
        <v>7.7209380114138835</v>
      </c>
      <c r="K93" s="654">
        <v>0.53064199143016433</v>
      </c>
      <c r="L93" s="655">
        <v>14452</v>
      </c>
      <c r="M93" s="59"/>
      <c r="N93" s="46" t="s">
        <v>314</v>
      </c>
      <c r="O93" s="46" t="s">
        <v>314</v>
      </c>
      <c r="P93" s="550" t="s">
        <v>314</v>
      </c>
      <c r="Q93" s="59"/>
      <c r="R93" s="668">
        <v>7.3701155713902979</v>
      </c>
      <c r="S93" s="654">
        <v>0.51227953358226452</v>
      </c>
      <c r="T93" s="655">
        <v>14102</v>
      </c>
      <c r="U93" s="59"/>
      <c r="V93" s="87">
        <v>7.4187356795753816</v>
      </c>
      <c r="W93" s="92">
        <v>0.64898856189575982</v>
      </c>
      <c r="X93" s="59">
        <v>9188</v>
      </c>
      <c r="Y93" s="59"/>
      <c r="Z93" s="668">
        <v>6.7572739050915267</v>
      </c>
      <c r="AA93" s="654">
        <v>0.6556610605643316</v>
      </c>
      <c r="AB93" s="655">
        <v>9838</v>
      </c>
      <c r="AD93" s="87">
        <v>6.4279694582492235</v>
      </c>
      <c r="AE93" s="92">
        <v>0.59957262749198259</v>
      </c>
      <c r="AF93" s="93">
        <v>10355</v>
      </c>
      <c r="AG93" s="93"/>
      <c r="AH93" s="484">
        <v>5.4848544229050882</v>
      </c>
      <c r="AI93" s="486">
        <v>0.63910813762763086</v>
      </c>
      <c r="AJ93" s="479">
        <v>9817</v>
      </c>
    </row>
    <row r="94" spans="1:36">
      <c r="A94" s="61" t="s">
        <v>217</v>
      </c>
      <c r="B94" s="668">
        <v>2.0943348808020246</v>
      </c>
      <c r="C94" s="654">
        <v>0.22906019988153981</v>
      </c>
      <c r="D94" s="655">
        <v>24174</v>
      </c>
      <c r="E94" s="59"/>
      <c r="F94" s="87">
        <v>1.9335914007726673</v>
      </c>
      <c r="G94" s="92">
        <v>0.21656694228767759</v>
      </c>
      <c r="H94" s="59">
        <v>25720</v>
      </c>
      <c r="I94" s="59"/>
      <c r="J94" s="668">
        <v>2.4963020445732607</v>
      </c>
      <c r="K94" s="654">
        <v>0.31015165680658896</v>
      </c>
      <c r="L94" s="655">
        <v>14452</v>
      </c>
      <c r="M94" s="59"/>
      <c r="N94" s="46" t="s">
        <v>314</v>
      </c>
      <c r="O94" s="46" t="s">
        <v>314</v>
      </c>
      <c r="P94" s="550" t="s">
        <v>314</v>
      </c>
      <c r="Q94" s="59"/>
      <c r="R94" s="668">
        <v>2.4168084111087818</v>
      </c>
      <c r="S94" s="654">
        <v>0.3010945650131307</v>
      </c>
      <c r="T94" s="655">
        <v>14102</v>
      </c>
      <c r="U94" s="59"/>
      <c r="V94" s="87">
        <v>2.1872129753923302</v>
      </c>
      <c r="W94" s="92">
        <v>0.36220454333165808</v>
      </c>
      <c r="X94" s="59">
        <v>9188</v>
      </c>
      <c r="Y94" s="59"/>
      <c r="Z94" s="668">
        <v>2.0077240248862713</v>
      </c>
      <c r="AA94" s="654">
        <v>0.36638195808134444</v>
      </c>
      <c r="AB94" s="655">
        <v>9838</v>
      </c>
      <c r="AD94" s="87">
        <v>1.8102424761395923</v>
      </c>
      <c r="AE94" s="92">
        <v>0.32593675520614895</v>
      </c>
      <c r="AF94" s="93">
        <v>10355</v>
      </c>
      <c r="AG94" s="93"/>
      <c r="AH94" s="484">
        <v>1.5091319787048949</v>
      </c>
      <c r="AI94" s="486">
        <v>0.34221787046268182</v>
      </c>
      <c r="AJ94" s="479">
        <v>9817</v>
      </c>
    </row>
    <row r="95" spans="1:36">
      <c r="A95" s="61" t="s">
        <v>218</v>
      </c>
      <c r="B95" s="668">
        <v>5.7599148800201636</v>
      </c>
      <c r="C95" s="654">
        <v>0.37269067707629588</v>
      </c>
      <c r="D95" s="655">
        <v>24174</v>
      </c>
      <c r="E95" s="59"/>
      <c r="F95" s="87">
        <v>5.7447380659619336</v>
      </c>
      <c r="G95" s="92">
        <v>0.36596335006435776</v>
      </c>
      <c r="H95" s="59">
        <v>25720</v>
      </c>
      <c r="I95" s="59"/>
      <c r="J95" s="668">
        <v>5.445712693059785</v>
      </c>
      <c r="K95" s="654">
        <v>0.45111053644381105</v>
      </c>
      <c r="L95" s="655">
        <v>14452</v>
      </c>
      <c r="M95" s="59"/>
      <c r="N95" s="46" t="s">
        <v>314</v>
      </c>
      <c r="O95" s="46" t="s">
        <v>314</v>
      </c>
      <c r="P95" s="550" t="s">
        <v>314</v>
      </c>
      <c r="Q95" s="59"/>
      <c r="R95" s="668">
        <v>5.4597413636123715</v>
      </c>
      <c r="S95" s="654">
        <v>0.44543949713839393</v>
      </c>
      <c r="T95" s="655">
        <v>14102</v>
      </c>
      <c r="U95" s="59"/>
      <c r="V95" s="87">
        <v>5.6372514086484493</v>
      </c>
      <c r="W95" s="92">
        <v>0.5711425722321799</v>
      </c>
      <c r="X95" s="59">
        <v>9188</v>
      </c>
      <c r="Y95" s="59"/>
      <c r="Z95" s="668">
        <v>5.5796598663507835</v>
      </c>
      <c r="AA95" s="654">
        <v>0.59954638952575312</v>
      </c>
      <c r="AB95" s="655">
        <v>9838</v>
      </c>
      <c r="AD95" s="87">
        <v>4.9849341182628377</v>
      </c>
      <c r="AE95" s="92">
        <v>0.53205657785187022</v>
      </c>
      <c r="AF95" s="93">
        <v>10355</v>
      </c>
      <c r="AG95" s="93"/>
      <c r="AH95" s="484">
        <v>5.3861705308872914</v>
      </c>
      <c r="AI95" s="486">
        <v>0.63366314878018581</v>
      </c>
      <c r="AJ95" s="479">
        <v>9817</v>
      </c>
    </row>
    <row r="96" spans="1:36">
      <c r="A96" s="61" t="s">
        <v>219</v>
      </c>
      <c r="B96" s="668">
        <v>0.69254718113103431</v>
      </c>
      <c r="C96" s="654">
        <v>0.13265947236222952</v>
      </c>
      <c r="D96" s="655">
        <v>24174</v>
      </c>
      <c r="E96" s="59"/>
      <c r="F96" s="87">
        <v>0.82631061581778698</v>
      </c>
      <c r="G96" s="92">
        <v>0.14237035810791143</v>
      </c>
      <c r="H96" s="59">
        <v>25720</v>
      </c>
      <c r="I96" s="59"/>
      <c r="J96" s="668">
        <v>0.71346027079499574</v>
      </c>
      <c r="K96" s="654">
        <v>0.16731893069828807</v>
      </c>
      <c r="L96" s="655">
        <v>14452</v>
      </c>
      <c r="M96" s="59"/>
      <c r="N96" s="46" t="s">
        <v>314</v>
      </c>
      <c r="O96" s="46" t="s">
        <v>314</v>
      </c>
      <c r="P96" s="550" t="s">
        <v>314</v>
      </c>
      <c r="Q96" s="59"/>
      <c r="R96" s="668">
        <v>0.8398300770337257</v>
      </c>
      <c r="S96" s="654">
        <v>0.17891989658143675</v>
      </c>
      <c r="T96" s="655">
        <v>14102</v>
      </c>
      <c r="U96" s="59"/>
      <c r="V96" s="87">
        <v>1.1303958709490984</v>
      </c>
      <c r="W96" s="92">
        <v>0.26179251108833412</v>
      </c>
      <c r="X96" s="59">
        <v>9188</v>
      </c>
      <c r="Y96" s="59"/>
      <c r="Z96" s="668">
        <v>0.63670074967288215</v>
      </c>
      <c r="AA96" s="654">
        <v>0.20776234156600129</v>
      </c>
      <c r="AB96" s="655">
        <v>9838</v>
      </c>
      <c r="AD96" s="87">
        <v>0.74354996127190087</v>
      </c>
      <c r="AE96" s="92">
        <v>0.21002273765389418</v>
      </c>
      <c r="AF96" s="93">
        <v>10355</v>
      </c>
      <c r="AG96" s="93"/>
      <c r="AH96" s="487">
        <v>0.77203421628697111</v>
      </c>
      <c r="AI96" s="486">
        <v>0.24568373699553847</v>
      </c>
      <c r="AJ96" s="479">
        <v>9817</v>
      </c>
    </row>
    <row r="97" spans="1:36">
      <c r="A97" s="61" t="s">
        <v>220</v>
      </c>
      <c r="B97" s="668">
        <v>4.8309313721964129</v>
      </c>
      <c r="C97" s="654">
        <v>0.34299359082081349</v>
      </c>
      <c r="D97" s="655">
        <v>24174</v>
      </c>
      <c r="E97" s="59"/>
      <c r="F97" s="87">
        <v>4.6128362729928343</v>
      </c>
      <c r="G97" s="92">
        <v>0.32989722636952878</v>
      </c>
      <c r="H97" s="59">
        <v>25720</v>
      </c>
      <c r="I97" s="59"/>
      <c r="J97" s="668">
        <v>4.8043447046602425</v>
      </c>
      <c r="K97" s="654">
        <v>0.42514848855337295</v>
      </c>
      <c r="L97" s="655">
        <v>14452</v>
      </c>
      <c r="M97" s="59"/>
      <c r="N97" s="46" t="s">
        <v>314</v>
      </c>
      <c r="O97" s="46" t="s">
        <v>314</v>
      </c>
      <c r="P97" s="550" t="s">
        <v>314</v>
      </c>
      <c r="Q97" s="59"/>
      <c r="R97" s="668">
        <v>5.1638107079290423</v>
      </c>
      <c r="S97" s="654">
        <v>0.43387687109400552</v>
      </c>
      <c r="T97" s="655">
        <v>14102</v>
      </c>
      <c r="U97" s="59"/>
      <c r="V97" s="87">
        <v>5.694218844754662</v>
      </c>
      <c r="W97" s="92">
        <v>0.57384787202303045</v>
      </c>
      <c r="X97" s="59">
        <v>9188</v>
      </c>
      <c r="Y97" s="59"/>
      <c r="Z97" s="668">
        <v>6.6244656978280387</v>
      </c>
      <c r="AA97" s="654">
        <v>0.64964803144991912</v>
      </c>
      <c r="AB97" s="655">
        <v>9838</v>
      </c>
      <c r="AD97" s="87">
        <v>5.8816696643842867</v>
      </c>
      <c r="AE97" s="92">
        <v>0.57520054665783649</v>
      </c>
      <c r="AF97" s="93">
        <v>10355</v>
      </c>
      <c r="AG97" s="93"/>
      <c r="AH97" s="484">
        <v>5.6658110356479625</v>
      </c>
      <c r="AI97" s="486">
        <v>0.64894321187041148</v>
      </c>
      <c r="AJ97" s="479">
        <v>9817</v>
      </c>
    </row>
    <row r="98" spans="1:36">
      <c r="A98" s="61" t="s">
        <v>221</v>
      </c>
      <c r="B98" s="668">
        <v>2.3046922084157111</v>
      </c>
      <c r="C98" s="654">
        <v>0.24003025188948612</v>
      </c>
      <c r="D98" s="655">
        <v>24174</v>
      </c>
      <c r="E98" s="59"/>
      <c r="F98" s="87">
        <v>2.4510200068671577</v>
      </c>
      <c r="G98" s="92">
        <v>0.24318370499772679</v>
      </c>
      <c r="H98" s="59">
        <v>25720</v>
      </c>
      <c r="I98" s="59"/>
      <c r="J98" s="668">
        <v>1.8551391091911864</v>
      </c>
      <c r="K98" s="654">
        <v>0.2682483245636178</v>
      </c>
      <c r="L98" s="655">
        <v>14452</v>
      </c>
      <c r="M98" s="59"/>
      <c r="N98" s="46" t="s">
        <v>314</v>
      </c>
      <c r="O98" s="46" t="s">
        <v>314</v>
      </c>
      <c r="P98" s="550" t="s">
        <v>314</v>
      </c>
      <c r="Q98" s="59"/>
      <c r="R98" s="668">
        <v>2.2276823932270013</v>
      </c>
      <c r="S98" s="654">
        <v>0.2893535975879602</v>
      </c>
      <c r="T98" s="655">
        <v>14102</v>
      </c>
      <c r="U98" s="59"/>
      <c r="V98" s="87">
        <v>2.4343184918364695</v>
      </c>
      <c r="W98" s="92">
        <v>0.38163463355716387</v>
      </c>
      <c r="X98" s="59">
        <v>9188</v>
      </c>
      <c r="Y98" s="59"/>
      <c r="Z98" s="668">
        <v>2.5992855790915765</v>
      </c>
      <c r="AA98" s="654">
        <v>0.4156178762982583</v>
      </c>
      <c r="AB98" s="655">
        <v>9838</v>
      </c>
      <c r="AD98" s="87">
        <v>2.7034066646161881</v>
      </c>
      <c r="AE98" s="92">
        <v>0.3964937772340833</v>
      </c>
      <c r="AF98" s="93">
        <v>10355</v>
      </c>
      <c r="AG98" s="93"/>
      <c r="AH98" s="484">
        <v>2.7908797130399114</v>
      </c>
      <c r="AI98" s="486">
        <v>0.46234392635659072</v>
      </c>
      <c r="AJ98" s="479">
        <v>9817</v>
      </c>
    </row>
    <row r="99" spans="1:36">
      <c r="A99" s="61" t="s">
        <v>222</v>
      </c>
      <c r="B99" s="668">
        <v>15.354547756995624</v>
      </c>
      <c r="C99" s="654">
        <v>0.57669075727633778</v>
      </c>
      <c r="D99" s="655">
        <v>24174</v>
      </c>
      <c r="E99" s="59"/>
      <c r="F99" s="87">
        <v>15.624062588587764</v>
      </c>
      <c r="G99" s="92">
        <v>0.57102611017069727</v>
      </c>
      <c r="H99" s="59">
        <v>25720</v>
      </c>
      <c r="I99" s="59"/>
      <c r="J99" s="668">
        <v>16.331795169074312</v>
      </c>
      <c r="K99" s="654">
        <v>0.73487281743109989</v>
      </c>
      <c r="L99" s="655">
        <v>14452</v>
      </c>
      <c r="M99" s="59"/>
      <c r="N99" s="46" t="s">
        <v>314</v>
      </c>
      <c r="O99" s="46" t="s">
        <v>314</v>
      </c>
      <c r="P99" s="550" t="s">
        <v>314</v>
      </c>
      <c r="Q99" s="59"/>
      <c r="R99" s="668">
        <v>17.761458980497853</v>
      </c>
      <c r="S99" s="654">
        <v>0.74932688066115993</v>
      </c>
      <c r="T99" s="655">
        <v>14102</v>
      </c>
      <c r="U99" s="59"/>
      <c r="V99" s="87">
        <v>17.081476931890492</v>
      </c>
      <c r="W99" s="92">
        <v>0.93196376741312115</v>
      </c>
      <c r="X99" s="59">
        <v>9188</v>
      </c>
      <c r="Y99" s="59"/>
      <c r="Z99" s="668">
        <v>16.359704320562223</v>
      </c>
      <c r="AA99" s="654">
        <v>0.96623252799790471</v>
      </c>
      <c r="AB99" s="655">
        <v>9838</v>
      </c>
      <c r="AD99" s="87">
        <v>14.993380628499454</v>
      </c>
      <c r="AE99" s="92">
        <v>0.87278650798176827</v>
      </c>
      <c r="AF99" s="93">
        <v>10355</v>
      </c>
      <c r="AG99" s="93"/>
      <c r="AH99" s="484">
        <v>13.538363544681758</v>
      </c>
      <c r="AI99" s="486">
        <v>0.96036406795744167</v>
      </c>
      <c r="AJ99" s="479">
        <v>9817</v>
      </c>
    </row>
    <row r="100" spans="1:36">
      <c r="A100" s="61" t="s">
        <v>223</v>
      </c>
      <c r="B100" s="668">
        <v>5.6338550417640567</v>
      </c>
      <c r="C100" s="654">
        <v>0.36883625385717655</v>
      </c>
      <c r="D100" s="655">
        <v>24174</v>
      </c>
      <c r="E100" s="59"/>
      <c r="F100" s="87">
        <v>6.2711383284570594</v>
      </c>
      <c r="G100" s="92">
        <v>0.38129361950798613</v>
      </c>
      <c r="H100" s="59">
        <v>25720</v>
      </c>
      <c r="I100" s="59"/>
      <c r="J100" s="668">
        <v>5.7235549646573061</v>
      </c>
      <c r="K100" s="654">
        <v>0.46179531593305079</v>
      </c>
      <c r="L100" s="655">
        <v>14452</v>
      </c>
      <c r="M100" s="59"/>
      <c r="N100" s="46" t="s">
        <v>314</v>
      </c>
      <c r="O100" s="46" t="s">
        <v>314</v>
      </c>
      <c r="P100" s="550" t="s">
        <v>314</v>
      </c>
      <c r="Q100" s="59"/>
      <c r="R100" s="668">
        <v>6.0497881857536724</v>
      </c>
      <c r="S100" s="654">
        <v>0.46742642617865737</v>
      </c>
      <c r="T100" s="655">
        <v>14102</v>
      </c>
      <c r="U100" s="59"/>
      <c r="V100" s="87">
        <v>5.3495758592083407</v>
      </c>
      <c r="W100" s="92">
        <v>0.55722616051280127</v>
      </c>
      <c r="X100" s="59">
        <v>9188</v>
      </c>
      <c r="Y100" s="59"/>
      <c r="Z100" s="668">
        <v>5.0157282966426129</v>
      </c>
      <c r="AA100" s="654">
        <v>0.57013670161200558</v>
      </c>
      <c r="AB100" s="655">
        <v>9838</v>
      </c>
      <c r="AD100" s="87">
        <v>4.7084286464330463</v>
      </c>
      <c r="AE100" s="92">
        <v>0.51784180677361524</v>
      </c>
      <c r="AF100" s="93">
        <v>10355</v>
      </c>
      <c r="AG100" s="93"/>
      <c r="AH100" s="484">
        <v>4.240309350931259</v>
      </c>
      <c r="AI100" s="486">
        <v>0.56562842850885908</v>
      </c>
      <c r="AJ100" s="479">
        <v>98.17</v>
      </c>
    </row>
    <row r="101" spans="1:36">
      <c r="A101" s="61" t="s">
        <v>224</v>
      </c>
      <c r="B101" s="668">
        <v>3.8082003295569398</v>
      </c>
      <c r="C101" s="654">
        <v>0.30616220675971229</v>
      </c>
      <c r="D101" s="655">
        <v>24174</v>
      </c>
      <c r="E101" s="59"/>
      <c r="F101" s="87">
        <v>4.4832338447271063</v>
      </c>
      <c r="G101" s="92">
        <v>0.32545067579226616</v>
      </c>
      <c r="H101" s="59">
        <v>25720</v>
      </c>
      <c r="I101" s="59"/>
      <c r="J101" s="668">
        <v>4.7347973396531771</v>
      </c>
      <c r="K101" s="654">
        <v>0.42221420530579712</v>
      </c>
      <c r="L101" s="655">
        <v>14452</v>
      </c>
      <c r="M101" s="59"/>
      <c r="N101" s="46" t="s">
        <v>314</v>
      </c>
      <c r="O101" s="46" t="s">
        <v>314</v>
      </c>
      <c r="P101" s="550" t="s">
        <v>314</v>
      </c>
      <c r="Q101" s="59"/>
      <c r="R101" s="668">
        <v>5.880964385831458</v>
      </c>
      <c r="S101" s="654">
        <v>0.46127222438453019</v>
      </c>
      <c r="T101" s="655">
        <v>14102</v>
      </c>
      <c r="U101" s="59"/>
      <c r="V101" s="87">
        <v>5.9045649183474653</v>
      </c>
      <c r="W101" s="92">
        <v>0.58369875671060401</v>
      </c>
      <c r="X101" s="59">
        <v>9188</v>
      </c>
      <c r="Y101" s="59"/>
      <c r="Z101" s="668">
        <v>6.4154890449890134</v>
      </c>
      <c r="AA101" s="654">
        <v>0.64003396350064712</v>
      </c>
      <c r="AB101" s="655">
        <v>9838</v>
      </c>
      <c r="AD101" s="87">
        <v>7.396714606757457</v>
      </c>
      <c r="AE101" s="92">
        <v>0.63982984942792687</v>
      </c>
      <c r="AF101" s="93">
        <v>10355</v>
      </c>
      <c r="AG101" s="93"/>
      <c r="AH101" s="484">
        <v>7.6814065119845427</v>
      </c>
      <c r="AI101" s="486">
        <v>0.74749115010483891</v>
      </c>
      <c r="AJ101" s="479">
        <v>9817</v>
      </c>
    </row>
    <row r="102" spans="1:36">
      <c r="A102" s="61" t="s">
        <v>225</v>
      </c>
      <c r="B102" s="668">
        <v>11.279209678193098</v>
      </c>
      <c r="C102" s="654">
        <v>0.50602817369682906</v>
      </c>
      <c r="D102" s="655">
        <v>24174</v>
      </c>
      <c r="E102" s="59"/>
      <c r="F102" s="87">
        <v>10.615954683804061</v>
      </c>
      <c r="G102" s="92">
        <v>0.48446143064591585</v>
      </c>
      <c r="H102" s="59">
        <v>25720</v>
      </c>
      <c r="I102" s="59"/>
      <c r="J102" s="668">
        <v>10.863767690034312</v>
      </c>
      <c r="K102" s="654">
        <v>0.61863198033913402</v>
      </c>
      <c r="L102" s="655">
        <v>14452</v>
      </c>
      <c r="M102" s="59"/>
      <c r="N102" s="46" t="s">
        <v>314</v>
      </c>
      <c r="O102" s="46" t="s">
        <v>314</v>
      </c>
      <c r="P102" s="550" t="s">
        <v>314</v>
      </c>
      <c r="Q102" s="59"/>
      <c r="R102" s="668">
        <v>9.2999243382557975</v>
      </c>
      <c r="S102" s="654">
        <v>0.56942670071642887</v>
      </c>
      <c r="T102" s="655">
        <v>14102</v>
      </c>
      <c r="U102" s="59"/>
      <c r="V102" s="87">
        <v>10.195709104873353</v>
      </c>
      <c r="W102" s="92">
        <v>0.74932082394074673</v>
      </c>
      <c r="X102" s="59">
        <v>9188</v>
      </c>
      <c r="Y102" s="59"/>
      <c r="Z102" s="668">
        <v>9.2534737929332209</v>
      </c>
      <c r="AA102" s="654">
        <v>0.75692622658638697</v>
      </c>
      <c r="AB102" s="655">
        <v>9838</v>
      </c>
      <c r="AD102" s="87">
        <v>9.5749053875793333</v>
      </c>
      <c r="AE102" s="92">
        <v>0.71935555213859548</v>
      </c>
      <c r="AF102" s="93">
        <v>10355</v>
      </c>
      <c r="AG102" s="93"/>
      <c r="AH102" s="484">
        <v>8.6665026411799797</v>
      </c>
      <c r="AI102" s="486">
        <v>0.78972897386354335</v>
      </c>
      <c r="AJ102" s="479">
        <v>9817</v>
      </c>
    </row>
    <row r="103" spans="1:36">
      <c r="A103" s="62" t="s">
        <v>226</v>
      </c>
      <c r="B103" s="669">
        <v>1.1724205582299192</v>
      </c>
      <c r="C103" s="669">
        <v>0.17218822658183996</v>
      </c>
      <c r="D103" s="670">
        <v>24174</v>
      </c>
      <c r="E103" s="60"/>
      <c r="F103" s="89">
        <v>1.1114529010613181</v>
      </c>
      <c r="G103" s="89">
        <v>0.16488008639317492</v>
      </c>
      <c r="H103" s="59">
        <v>25720</v>
      </c>
      <c r="I103" s="60"/>
      <c r="J103" s="669">
        <v>1.1842155505940732</v>
      </c>
      <c r="K103" s="669">
        <v>0.2150520252402337</v>
      </c>
      <c r="L103" s="670">
        <v>14452</v>
      </c>
      <c r="M103" s="60"/>
      <c r="N103" s="46" t="s">
        <v>314</v>
      </c>
      <c r="O103" s="46" t="s">
        <v>314</v>
      </c>
      <c r="P103" s="550" t="s">
        <v>314</v>
      </c>
      <c r="Q103" s="60"/>
      <c r="R103" s="669">
        <v>1.0512213203231213</v>
      </c>
      <c r="S103" s="669">
        <v>0.19996159605444058</v>
      </c>
      <c r="T103" s="655">
        <v>14102</v>
      </c>
      <c r="U103" s="60"/>
      <c r="V103" s="89">
        <v>1.3835041141375455</v>
      </c>
      <c r="W103" s="89">
        <v>0.28925145407802377</v>
      </c>
      <c r="X103" s="60">
        <v>9188</v>
      </c>
      <c r="Y103" s="60"/>
      <c r="Z103" s="669">
        <v>1.2448207979687202</v>
      </c>
      <c r="AA103" s="669">
        <v>0.2896139704533871</v>
      </c>
      <c r="AB103" s="670">
        <v>9838</v>
      </c>
      <c r="AC103" s="75"/>
      <c r="AD103" s="89">
        <v>1.6169487761595422</v>
      </c>
      <c r="AE103" s="89">
        <v>0.30834729515656345</v>
      </c>
      <c r="AF103" s="95">
        <v>10355</v>
      </c>
      <c r="AG103" s="95"/>
      <c r="AH103" s="488">
        <v>1.4558379595936368</v>
      </c>
      <c r="AI103" s="489">
        <v>0.33621188449992989</v>
      </c>
      <c r="AJ103" s="482">
        <v>9817</v>
      </c>
    </row>
    <row r="104" spans="1:36">
      <c r="H104" s="79"/>
      <c r="N104" s="79"/>
      <c r="O104" s="79"/>
      <c r="P104" s="79"/>
      <c r="T104" s="79"/>
    </row>
    <row r="105" spans="1:36">
      <c r="A105" s="4" t="s">
        <v>818</v>
      </c>
    </row>
    <row r="107" spans="1:36">
      <c r="A107" s="76" t="s">
        <v>213</v>
      </c>
      <c r="B107" s="832" t="s">
        <v>227</v>
      </c>
      <c r="C107" s="832"/>
      <c r="D107" s="832"/>
      <c r="E107" s="527"/>
      <c r="F107" s="832" t="s">
        <v>211</v>
      </c>
      <c r="G107" s="832"/>
      <c r="H107" s="832"/>
    </row>
    <row r="108" spans="1:36">
      <c r="A108" s="76"/>
      <c r="B108" s="96" t="s">
        <v>205</v>
      </c>
      <c r="C108" s="96" t="s">
        <v>473</v>
      </c>
      <c r="D108" s="96" t="s">
        <v>206</v>
      </c>
      <c r="E108" s="527"/>
      <c r="F108" s="96" t="s">
        <v>205</v>
      </c>
      <c r="G108" s="96" t="s">
        <v>476</v>
      </c>
      <c r="H108" s="96" t="s">
        <v>206</v>
      </c>
    </row>
    <row r="109" spans="1:36">
      <c r="B109" s="13"/>
      <c r="C109" s="13"/>
      <c r="D109" s="13"/>
      <c r="E109" s="13"/>
      <c r="F109" s="13"/>
      <c r="G109" s="13"/>
      <c r="H109" s="13"/>
    </row>
    <row r="110" spans="1:36">
      <c r="A110" s="61" t="s">
        <v>214</v>
      </c>
      <c r="B110" s="494">
        <v>15.7</v>
      </c>
      <c r="C110" s="494">
        <v>1.5861878472233499</v>
      </c>
      <c r="D110" s="59">
        <v>4337</v>
      </c>
      <c r="E110" s="59"/>
      <c r="F110" s="94">
        <v>11.5</v>
      </c>
      <c r="G110" s="54">
        <v>1.1571747123082998</v>
      </c>
      <c r="H110" s="59">
        <v>5480</v>
      </c>
    </row>
    <row r="111" spans="1:36">
      <c r="A111" s="61" t="s">
        <v>215</v>
      </c>
      <c r="B111" s="494">
        <v>13.700000000000001</v>
      </c>
      <c r="C111" s="494">
        <v>1.4991900323770411</v>
      </c>
      <c r="D111" s="59">
        <v>4337</v>
      </c>
      <c r="E111" s="59"/>
      <c r="F111" s="94">
        <v>16.5</v>
      </c>
      <c r="G111" s="54">
        <v>1.3463674043133178</v>
      </c>
      <c r="H111" s="59">
        <v>5480</v>
      </c>
    </row>
    <row r="112" spans="1:36">
      <c r="A112" s="61" t="s">
        <v>216</v>
      </c>
      <c r="B112" s="494">
        <v>8.6</v>
      </c>
      <c r="C112" s="494">
        <v>1.2223999631079008</v>
      </c>
      <c r="D112" s="59">
        <v>4337</v>
      </c>
      <c r="E112" s="59"/>
      <c r="F112" s="94">
        <v>6.8</v>
      </c>
      <c r="G112" s="54">
        <v>0.91314719936304023</v>
      </c>
      <c r="H112" s="59">
        <v>5480</v>
      </c>
    </row>
    <row r="113" spans="1:41">
      <c r="A113" s="61" t="s">
        <v>217</v>
      </c>
      <c r="B113" s="494">
        <v>7.3999999999999995</v>
      </c>
      <c r="C113" s="494">
        <v>1.1413329563624357</v>
      </c>
      <c r="D113" s="59">
        <v>4337</v>
      </c>
      <c r="E113" s="59"/>
      <c r="F113" s="94">
        <v>9.8000000000000007</v>
      </c>
      <c r="G113" s="54">
        <v>1.0784367664150345</v>
      </c>
      <c r="H113" s="59">
        <v>5480</v>
      </c>
    </row>
    <row r="114" spans="1:41">
      <c r="A114" s="61" t="s">
        <v>218</v>
      </c>
      <c r="B114" s="494">
        <v>5.8000000000000007</v>
      </c>
      <c r="C114" s="494">
        <v>1.0191320339808838</v>
      </c>
      <c r="D114" s="59">
        <v>4337</v>
      </c>
      <c r="E114" s="59"/>
      <c r="F114" s="94">
        <v>5.2</v>
      </c>
      <c r="G114" s="54">
        <v>0.80534917739786049</v>
      </c>
      <c r="H114" s="59">
        <v>5480</v>
      </c>
    </row>
    <row r="115" spans="1:41">
      <c r="A115" s="61" t="s">
        <v>219</v>
      </c>
      <c r="B115" s="494">
        <v>5.7</v>
      </c>
      <c r="C115" s="494">
        <v>1.0108443286945885</v>
      </c>
      <c r="D115" s="59">
        <v>4337</v>
      </c>
      <c r="E115" s="59"/>
      <c r="F115" s="671">
        <v>5.0999999999999996</v>
      </c>
      <c r="G115" s="54">
        <v>0.79798839071129635</v>
      </c>
      <c r="H115" s="59">
        <v>5480</v>
      </c>
    </row>
    <row r="116" spans="1:41">
      <c r="A116" s="61" t="s">
        <v>220</v>
      </c>
      <c r="B116" s="494">
        <v>5.3</v>
      </c>
      <c r="C116" s="494">
        <v>0.97679612694779205</v>
      </c>
      <c r="D116" s="59">
        <v>4337</v>
      </c>
      <c r="E116" s="59"/>
      <c r="F116" s="94">
        <v>6</v>
      </c>
      <c r="G116" s="54">
        <v>0.86142591114586464</v>
      </c>
      <c r="H116" s="59">
        <v>5480</v>
      </c>
    </row>
    <row r="117" spans="1:41">
      <c r="A117" s="61" t="s">
        <v>221</v>
      </c>
      <c r="B117" s="494">
        <v>4.8</v>
      </c>
      <c r="C117" s="494">
        <v>0.93203044198667828</v>
      </c>
      <c r="D117" s="59">
        <v>4337</v>
      </c>
      <c r="E117" s="59"/>
      <c r="F117" s="94">
        <v>3.7</v>
      </c>
      <c r="G117" s="54">
        <v>0.6846874768078659</v>
      </c>
      <c r="H117" s="59">
        <v>5480</v>
      </c>
    </row>
    <row r="118" spans="1:41">
      <c r="A118" s="61" t="s">
        <v>222</v>
      </c>
      <c r="B118" s="494">
        <v>3.3000000000000003</v>
      </c>
      <c r="C118" s="494">
        <v>0.77886324840230481</v>
      </c>
      <c r="D118" s="59">
        <v>4337</v>
      </c>
      <c r="E118" s="59"/>
      <c r="F118" s="94">
        <v>2.2999999999999998</v>
      </c>
      <c r="G118" s="54">
        <v>0.54373786650588873</v>
      </c>
      <c r="H118" s="59">
        <v>5480</v>
      </c>
    </row>
    <row r="119" spans="1:41">
      <c r="A119" s="61" t="s">
        <v>223</v>
      </c>
      <c r="B119" s="494">
        <v>2.5</v>
      </c>
      <c r="C119" s="494">
        <v>0.68071185916169719</v>
      </c>
      <c r="D119" s="59">
        <v>4337</v>
      </c>
      <c r="E119" s="59"/>
      <c r="F119" s="94">
        <v>3.3</v>
      </c>
      <c r="G119" s="54">
        <v>0.64796058063979345</v>
      </c>
      <c r="H119" s="59">
        <v>5480</v>
      </c>
    </row>
    <row r="120" spans="1:41">
      <c r="A120" s="61" t="s">
        <v>224</v>
      </c>
      <c r="B120" s="494">
        <v>2.1999999999999997</v>
      </c>
      <c r="C120" s="494">
        <v>0.63954597854113326</v>
      </c>
      <c r="D120" s="59">
        <v>4337</v>
      </c>
      <c r="E120" s="59"/>
      <c r="F120" s="94">
        <v>0.9</v>
      </c>
      <c r="G120" s="54">
        <v>0.34255985087947077</v>
      </c>
      <c r="H120" s="59">
        <v>5480</v>
      </c>
    </row>
    <row r="121" spans="1:41">
      <c r="A121" s="61" t="s">
        <v>225</v>
      </c>
      <c r="B121" s="494">
        <v>1.6</v>
      </c>
      <c r="C121" s="494">
        <v>0.54707711143126492</v>
      </c>
      <c r="D121" s="59">
        <v>4337</v>
      </c>
      <c r="E121" s="59"/>
      <c r="F121" s="94">
        <v>1.3</v>
      </c>
      <c r="G121" s="54">
        <v>0.41087397287917565</v>
      </c>
      <c r="H121" s="59">
        <v>5480</v>
      </c>
    </row>
    <row r="122" spans="1:41">
      <c r="A122" s="62" t="s">
        <v>226</v>
      </c>
      <c r="B122" s="520">
        <v>1</v>
      </c>
      <c r="C122" s="520">
        <v>0.43381903297908564</v>
      </c>
      <c r="D122" s="496">
        <v>4337</v>
      </c>
      <c r="E122" s="60"/>
      <c r="F122" s="672">
        <v>0.6</v>
      </c>
      <c r="G122" s="86">
        <v>0.28012198573598734</v>
      </c>
      <c r="H122" s="496">
        <v>5480</v>
      </c>
    </row>
    <row r="124" spans="1:41">
      <c r="A124" s="4" t="s">
        <v>819</v>
      </c>
    </row>
    <row r="126" spans="1:41">
      <c r="A126" s="76" t="s">
        <v>207</v>
      </c>
      <c r="B126" s="832" t="s">
        <v>16</v>
      </c>
      <c r="C126" s="832"/>
      <c r="D126" s="832"/>
      <c r="E126" s="13"/>
      <c r="F126" s="836"/>
      <c r="G126" s="836"/>
      <c r="H126" s="836"/>
      <c r="I126" s="103"/>
      <c r="J126" s="836"/>
      <c r="K126" s="836"/>
      <c r="L126" s="836"/>
      <c r="M126" s="44"/>
      <c r="N126" s="836"/>
      <c r="O126" s="836"/>
      <c r="P126" s="836"/>
      <c r="Q126" s="44"/>
      <c r="R126" s="836"/>
      <c r="S126" s="836"/>
      <c r="T126" s="836"/>
      <c r="U126" s="44"/>
      <c r="V126" s="44"/>
      <c r="W126" s="44"/>
      <c r="X126" s="44"/>
      <c r="Y126" s="44"/>
      <c r="Z126" s="44"/>
      <c r="AA126" s="44"/>
      <c r="AB126" s="44"/>
      <c r="AC126" s="44"/>
      <c r="AD126" s="44"/>
      <c r="AE126" s="44"/>
      <c r="AF126" s="44"/>
      <c r="AG126" s="44"/>
      <c r="AH126" s="44"/>
      <c r="AI126" s="44"/>
      <c r="AJ126" s="44"/>
      <c r="AK126" s="44"/>
      <c r="AL126" s="44"/>
      <c r="AM126" s="44"/>
      <c r="AN126" s="44"/>
      <c r="AO126" s="44"/>
    </row>
    <row r="127" spans="1:41">
      <c r="A127" s="76"/>
      <c r="B127" s="96" t="s">
        <v>205</v>
      </c>
      <c r="C127" s="96" t="s">
        <v>473</v>
      </c>
      <c r="D127" s="96" t="s">
        <v>206</v>
      </c>
      <c r="E127" s="527"/>
      <c r="F127" s="78"/>
      <c r="G127" s="78"/>
      <c r="H127" s="78"/>
      <c r="I127" s="104"/>
      <c r="J127" s="78"/>
      <c r="K127" s="78"/>
      <c r="L127" s="78"/>
      <c r="M127" s="44"/>
      <c r="N127" s="78"/>
      <c r="O127" s="78"/>
      <c r="P127" s="78"/>
      <c r="Q127" s="44"/>
      <c r="R127" s="78"/>
      <c r="S127" s="78"/>
      <c r="T127" s="78"/>
      <c r="U127" s="44"/>
      <c r="V127" s="44"/>
      <c r="W127" s="44"/>
      <c r="X127" s="44"/>
      <c r="Y127" s="44"/>
      <c r="Z127" s="44"/>
      <c r="AA127" s="44"/>
      <c r="AB127" s="44"/>
      <c r="AC127" s="44"/>
      <c r="AD127" s="44"/>
      <c r="AE127" s="44"/>
      <c r="AF127" s="44"/>
      <c r="AG127" s="44"/>
      <c r="AH127" s="44"/>
      <c r="AI127" s="44"/>
      <c r="AJ127" s="44"/>
      <c r="AK127" s="44"/>
      <c r="AL127" s="44"/>
      <c r="AM127" s="44"/>
      <c r="AN127" s="44"/>
      <c r="AO127" s="44"/>
    </row>
    <row r="128" spans="1:41">
      <c r="B128" s="13"/>
      <c r="C128" s="13"/>
      <c r="D128" s="13"/>
      <c r="E128" s="13"/>
      <c r="F128" s="44"/>
      <c r="G128" s="44"/>
      <c r="H128" s="44"/>
      <c r="I128" s="50"/>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row>
    <row r="129" spans="1:8">
      <c r="A129" s="5" t="s">
        <v>78</v>
      </c>
      <c r="B129" s="494">
        <v>55.743588349334296</v>
      </c>
      <c r="C129" s="494">
        <v>6.4612926085889733</v>
      </c>
      <c r="D129" s="13">
        <v>670</v>
      </c>
      <c r="E129" s="13"/>
    </row>
    <row r="130" spans="1:8">
      <c r="A130" s="5" t="s">
        <v>79</v>
      </c>
      <c r="B130" s="494">
        <v>62.134118820579829</v>
      </c>
      <c r="C130" s="494">
        <v>2.697764494139733</v>
      </c>
      <c r="D130" s="59">
        <v>2658</v>
      </c>
      <c r="E130" s="13"/>
    </row>
    <row r="131" spans="1:8">
      <c r="A131" s="5" t="s">
        <v>80</v>
      </c>
      <c r="B131" s="494">
        <v>66.807662662021897</v>
      </c>
      <c r="C131" s="494">
        <v>1.993170840928812</v>
      </c>
      <c r="D131" s="59">
        <v>3345</v>
      </c>
      <c r="E131" s="13"/>
    </row>
    <row r="132" spans="1:8">
      <c r="A132" s="5" t="s">
        <v>81</v>
      </c>
      <c r="B132" s="494">
        <v>72.874200080854337</v>
      </c>
      <c r="C132" s="494">
        <v>2.1282213205924165</v>
      </c>
      <c r="D132" s="59">
        <v>1758</v>
      </c>
      <c r="E132" s="13"/>
    </row>
    <row r="133" spans="1:8">
      <c r="A133" s="75" t="s">
        <v>82</v>
      </c>
      <c r="B133" s="495">
        <v>63.315892398278287</v>
      </c>
      <c r="C133" s="495">
        <v>2.693957719440629</v>
      </c>
      <c r="D133" s="496">
        <v>1384</v>
      </c>
      <c r="E133" s="83"/>
    </row>
    <row r="136" spans="1:8">
      <c r="A136" s="4" t="s">
        <v>820</v>
      </c>
    </row>
    <row r="138" spans="1:8">
      <c r="A138" s="76" t="s">
        <v>207</v>
      </c>
      <c r="B138" s="830" t="s">
        <v>13</v>
      </c>
      <c r="C138" s="830"/>
      <c r="D138" s="830"/>
      <c r="E138" s="76"/>
      <c r="F138" s="831" t="s">
        <v>52</v>
      </c>
      <c r="G138" s="831"/>
      <c r="H138" s="831"/>
    </row>
    <row r="139" spans="1:8">
      <c r="A139" s="76"/>
      <c r="B139" s="77" t="s">
        <v>205</v>
      </c>
      <c r="C139" s="77" t="s">
        <v>473</v>
      </c>
      <c r="D139" s="77" t="s">
        <v>206</v>
      </c>
      <c r="E139" s="76"/>
      <c r="F139" s="483" t="s">
        <v>205</v>
      </c>
      <c r="G139" s="483" t="s">
        <v>476</v>
      </c>
      <c r="H139" s="483" t="s">
        <v>206</v>
      </c>
    </row>
    <row r="140" spans="1:8">
      <c r="F140" s="431"/>
      <c r="G140" s="431"/>
      <c r="H140" s="431"/>
    </row>
    <row r="141" spans="1:8">
      <c r="A141" s="44" t="s">
        <v>154</v>
      </c>
      <c r="B141" s="106">
        <v>55.807587427966546</v>
      </c>
      <c r="C141" s="54">
        <v>1.2138223821384848</v>
      </c>
      <c r="D141" s="85">
        <v>10355</v>
      </c>
      <c r="F141" s="485">
        <v>57.465566514108268</v>
      </c>
      <c r="G141" s="478">
        <v>1.3877628699982907</v>
      </c>
      <c r="H141" s="479">
        <v>9817</v>
      </c>
    </row>
    <row r="142" spans="1:8">
      <c r="A142" s="44" t="s">
        <v>228</v>
      </c>
      <c r="B142" s="106">
        <v>52.698445299214725</v>
      </c>
      <c r="C142" s="54">
        <v>1.2203130920868119</v>
      </c>
      <c r="D142" s="85">
        <v>10355</v>
      </c>
      <c r="F142" s="485">
        <v>50.611475785467888</v>
      </c>
      <c r="G142" s="478">
        <v>1.4033907707705744</v>
      </c>
      <c r="H142" s="479">
        <v>9817</v>
      </c>
    </row>
    <row r="143" spans="1:8">
      <c r="A143" s="44" t="s">
        <v>152</v>
      </c>
      <c r="B143" s="106">
        <v>21.801921890561289</v>
      </c>
      <c r="C143" s="54">
        <v>1.0092066205823276</v>
      </c>
      <c r="D143" s="85">
        <v>10355</v>
      </c>
      <c r="F143" s="485">
        <v>21.480615884881097</v>
      </c>
      <c r="G143" s="478">
        <v>1.1527971597080757</v>
      </c>
      <c r="H143" s="479">
        <v>9817</v>
      </c>
    </row>
    <row r="144" spans="1:8">
      <c r="A144" s="44" t="s">
        <v>229</v>
      </c>
      <c r="B144" s="106">
        <v>13.14775744640613</v>
      </c>
      <c r="C144" s="54">
        <v>0.82594479665994225</v>
      </c>
      <c r="D144" s="85">
        <v>10355</v>
      </c>
      <c r="F144" s="485">
        <v>15.746853245042855</v>
      </c>
      <c r="G144" s="478">
        <v>1.0224240252231587</v>
      </c>
      <c r="H144" s="479">
        <v>9817</v>
      </c>
    </row>
    <row r="145" spans="1:11">
      <c r="A145" s="44" t="s">
        <v>150</v>
      </c>
      <c r="B145" s="106">
        <v>12.825533509930539</v>
      </c>
      <c r="C145" s="54">
        <v>0.81727277218353578</v>
      </c>
      <c r="D145" s="85">
        <v>10355</v>
      </c>
      <c r="F145" s="485">
        <v>14.3291958010019</v>
      </c>
      <c r="G145" s="478">
        <v>0.98348654190663876</v>
      </c>
      <c r="H145" s="479">
        <v>9817</v>
      </c>
    </row>
    <row r="146" spans="1:11">
      <c r="A146" s="44" t="s">
        <v>149</v>
      </c>
      <c r="B146" s="106">
        <v>11.734828310605172</v>
      </c>
      <c r="C146" s="54">
        <v>0.78662494904073199</v>
      </c>
      <c r="D146" s="85">
        <v>10355</v>
      </c>
      <c r="F146" s="485">
        <v>14.296006807823558</v>
      </c>
      <c r="G146" s="478">
        <v>0.98253717870311608</v>
      </c>
      <c r="H146" s="479">
        <v>9817</v>
      </c>
    </row>
    <row r="147" spans="1:11">
      <c r="A147" s="44" t="s">
        <v>148</v>
      </c>
      <c r="B147" s="106">
        <v>11.041109732862184</v>
      </c>
      <c r="C147" s="54">
        <v>0.76601222882164421</v>
      </c>
      <c r="D147" s="85">
        <v>10355</v>
      </c>
      <c r="F147" s="485">
        <v>13.302025004113846</v>
      </c>
      <c r="G147" s="478">
        <v>0.95324480646094045</v>
      </c>
      <c r="H147" s="479">
        <v>9817</v>
      </c>
    </row>
    <row r="148" spans="1:11">
      <c r="A148" s="44" t="s">
        <v>147</v>
      </c>
      <c r="B148" s="106">
        <v>8.7943334275895992</v>
      </c>
      <c r="C148" s="54">
        <v>0.69222461122227141</v>
      </c>
      <c r="D148" s="85">
        <v>10355</v>
      </c>
      <c r="F148" s="485">
        <v>9.5081452459013605</v>
      </c>
      <c r="G148" s="478">
        <v>0.82336753609060054</v>
      </c>
      <c r="H148" s="479">
        <v>9817</v>
      </c>
    </row>
    <row r="149" spans="1:11">
      <c r="A149" s="44" t="s">
        <v>230</v>
      </c>
      <c r="B149" s="106">
        <v>5.2074908754233622</v>
      </c>
      <c r="C149" s="54">
        <v>0.5430451381610748</v>
      </c>
      <c r="D149" s="85">
        <v>10355</v>
      </c>
      <c r="F149" s="485">
        <v>9.1340339186611601</v>
      </c>
      <c r="G149" s="478">
        <v>0.80867315275268137</v>
      </c>
      <c r="H149" s="479">
        <v>9817</v>
      </c>
    </row>
    <row r="150" spans="1:11">
      <c r="A150" s="44" t="s">
        <v>145</v>
      </c>
      <c r="B150" s="106">
        <v>4.1466752675636815</v>
      </c>
      <c r="C150" s="54">
        <v>0.48729085982591269</v>
      </c>
      <c r="D150" s="85">
        <v>10355</v>
      </c>
      <c r="F150" s="485">
        <v>4.30740071004222</v>
      </c>
      <c r="G150" s="478">
        <v>0.56988589012587587</v>
      </c>
      <c r="H150" s="479">
        <v>9817</v>
      </c>
    </row>
    <row r="151" spans="1:11">
      <c r="A151" s="44" t="s">
        <v>144</v>
      </c>
      <c r="B151" s="106">
        <v>5.3501467256072797</v>
      </c>
      <c r="C151" s="54">
        <v>0.55001873171455307</v>
      </c>
      <c r="D151" s="85">
        <v>10355</v>
      </c>
      <c r="F151" s="485">
        <v>4.245122942339254</v>
      </c>
      <c r="G151" s="478">
        <v>0.56593516304156788</v>
      </c>
      <c r="H151" s="479">
        <v>9817</v>
      </c>
    </row>
    <row r="152" spans="1:11">
      <c r="A152" s="44" t="s">
        <v>143</v>
      </c>
      <c r="B152" s="106">
        <v>3.2681094395140602</v>
      </c>
      <c r="C152" s="54">
        <v>0.43457805825469786</v>
      </c>
      <c r="D152" s="85">
        <v>10355</v>
      </c>
      <c r="F152" s="485">
        <v>3.739800161818041</v>
      </c>
      <c r="G152" s="478">
        <v>0.53258467858959824</v>
      </c>
      <c r="H152" s="479">
        <v>9817</v>
      </c>
    </row>
    <row r="153" spans="1:11">
      <c r="A153" s="44" t="s">
        <v>142</v>
      </c>
      <c r="B153" s="106">
        <v>3.8687771090180378</v>
      </c>
      <c r="C153" s="54">
        <v>0.47136111206918807</v>
      </c>
      <c r="D153" s="85">
        <v>10355</v>
      </c>
      <c r="F153" s="485">
        <v>3.3376822418873999</v>
      </c>
      <c r="G153" s="478">
        <v>0.50418763110104114</v>
      </c>
      <c r="H153" s="479">
        <v>9817</v>
      </c>
    </row>
    <row r="154" spans="1:11">
      <c r="A154" s="44" t="s">
        <v>141</v>
      </c>
      <c r="B154" s="106">
        <v>2.2999999999999998</v>
      </c>
      <c r="C154" s="54">
        <v>0.36639189782424963</v>
      </c>
      <c r="D154" s="85">
        <v>10355</v>
      </c>
      <c r="F154" s="485">
        <v>3.1340424767804165</v>
      </c>
      <c r="G154" s="478">
        <v>0.48907911543899574</v>
      </c>
      <c r="H154" s="479">
        <v>9817</v>
      </c>
    </row>
    <row r="155" spans="1:11">
      <c r="A155" s="44" t="s">
        <v>140</v>
      </c>
      <c r="B155" s="106">
        <v>2.8975836281166281</v>
      </c>
      <c r="C155" s="54">
        <v>0.40998471881423204</v>
      </c>
      <c r="D155" s="85">
        <v>10355</v>
      </c>
      <c r="F155" s="485">
        <v>2.9871071313011202</v>
      </c>
      <c r="G155" s="478">
        <v>0.47783858744576513</v>
      </c>
      <c r="H155" s="479">
        <v>9817</v>
      </c>
    </row>
    <row r="156" spans="1:11">
      <c r="A156" s="44" t="s">
        <v>139</v>
      </c>
      <c r="B156" s="106">
        <v>2.4356739406575829</v>
      </c>
      <c r="C156" s="54">
        <v>0.37678166486317766</v>
      </c>
      <c r="D156" s="85">
        <v>10355</v>
      </c>
      <c r="F156" s="485">
        <v>2.6351389988569283</v>
      </c>
      <c r="G156" s="478">
        <v>0.44961830005555381</v>
      </c>
      <c r="H156" s="479">
        <v>9817</v>
      </c>
    </row>
    <row r="157" spans="1:11">
      <c r="A157" s="44" t="s">
        <v>138</v>
      </c>
      <c r="B157" s="106">
        <v>1.8685466634917762</v>
      </c>
      <c r="C157" s="54">
        <v>0.33097161637037398</v>
      </c>
      <c r="D157" s="85">
        <v>10355</v>
      </c>
      <c r="F157" s="485">
        <v>1.8112460787436495</v>
      </c>
      <c r="G157" s="478">
        <v>0.37433522343802761</v>
      </c>
      <c r="H157" s="479">
        <v>9817</v>
      </c>
    </row>
    <row r="158" spans="1:11">
      <c r="A158" s="44" t="s">
        <v>137</v>
      </c>
      <c r="B158" s="106">
        <v>2.3130414505749299</v>
      </c>
      <c r="C158" s="54">
        <v>0.3674046625170686</v>
      </c>
      <c r="D158" s="85">
        <v>10355</v>
      </c>
      <c r="F158" s="485">
        <v>1.5501054760571999</v>
      </c>
      <c r="G158" s="478">
        <v>0.34676027909118778</v>
      </c>
      <c r="H158" s="479">
        <v>9817</v>
      </c>
    </row>
    <row r="159" spans="1:11">
      <c r="A159" s="44" t="s">
        <v>136</v>
      </c>
      <c r="B159" s="106">
        <v>1.2192079332827499</v>
      </c>
      <c r="C159" s="97">
        <v>0.26823151562530478</v>
      </c>
      <c r="D159" s="85">
        <v>10355</v>
      </c>
      <c r="E159" s="44"/>
      <c r="F159" s="490">
        <v>1.1719824148486899</v>
      </c>
      <c r="G159" s="491">
        <v>0.30209370845797995</v>
      </c>
      <c r="H159" s="479">
        <v>9817</v>
      </c>
      <c r="K159" s="5" t="s">
        <v>244</v>
      </c>
    </row>
    <row r="160" spans="1:11">
      <c r="A160" s="75" t="s">
        <v>65</v>
      </c>
      <c r="B160" s="108">
        <v>31.043040035120313</v>
      </c>
      <c r="C160" s="100">
        <v>1.13085217449553</v>
      </c>
      <c r="D160" s="99">
        <v>10355</v>
      </c>
      <c r="E160" s="75"/>
      <c r="F160" s="492">
        <v>29.622982219316629</v>
      </c>
      <c r="G160" s="481">
        <v>1.2816543319951563</v>
      </c>
      <c r="H160" s="482">
        <v>9817</v>
      </c>
    </row>
    <row r="162" spans="1:4">
      <c r="A162" s="4" t="s">
        <v>821</v>
      </c>
    </row>
    <row r="164" spans="1:4">
      <c r="A164" s="76" t="s">
        <v>237</v>
      </c>
      <c r="B164" s="832" t="s">
        <v>52</v>
      </c>
      <c r="C164" s="832"/>
      <c r="D164" s="832"/>
    </row>
    <row r="165" spans="1:4">
      <c r="A165" s="76"/>
      <c r="B165" s="96" t="s">
        <v>205</v>
      </c>
      <c r="C165" s="96" t="s">
        <v>473</v>
      </c>
      <c r="D165" s="96" t="s">
        <v>206</v>
      </c>
    </row>
    <row r="166" spans="1:4">
      <c r="B166" s="13"/>
      <c r="C166" s="13"/>
      <c r="D166" s="13"/>
    </row>
    <row r="167" spans="1:4">
      <c r="A167" s="5" t="s">
        <v>231</v>
      </c>
      <c r="B167" s="494">
        <v>0.24930935565801432</v>
      </c>
      <c r="C167" s="673">
        <v>0.19975719029246955</v>
      </c>
      <c r="D167" s="59">
        <v>4753</v>
      </c>
    </row>
    <row r="168" spans="1:4">
      <c r="A168" s="101">
        <v>2</v>
      </c>
      <c r="B168" s="494">
        <v>0.55468922892726757</v>
      </c>
      <c r="C168" s="673">
        <v>0.29750358125383058</v>
      </c>
      <c r="D168" s="59">
        <v>4753</v>
      </c>
    </row>
    <row r="169" spans="1:4">
      <c r="A169" s="101">
        <v>3</v>
      </c>
      <c r="B169" s="494">
        <v>0.91800123141969392</v>
      </c>
      <c r="C169" s="673">
        <v>0.38202711463446559</v>
      </c>
      <c r="D169" s="59">
        <v>4753</v>
      </c>
    </row>
    <row r="170" spans="1:4">
      <c r="A170" s="101">
        <v>4</v>
      </c>
      <c r="B170" s="49">
        <v>1.3020051830006121</v>
      </c>
      <c r="C170" s="674">
        <v>0.45408347594835047</v>
      </c>
      <c r="D170" s="59">
        <v>4753</v>
      </c>
    </row>
    <row r="171" spans="1:4">
      <c r="A171" s="101">
        <v>5</v>
      </c>
      <c r="B171" s="494">
        <v>4.1190060345210924</v>
      </c>
      <c r="C171" s="673">
        <v>0.79604506599916469</v>
      </c>
      <c r="D171" s="59">
        <v>4753</v>
      </c>
    </row>
    <row r="172" spans="1:4">
      <c r="A172" s="101">
        <v>6</v>
      </c>
      <c r="B172" s="494">
        <v>5.085391219161024</v>
      </c>
      <c r="C172" s="673">
        <v>0.88004299909526029</v>
      </c>
      <c r="D172" s="59">
        <v>4753</v>
      </c>
    </row>
    <row r="173" spans="1:4">
      <c r="A173" s="101">
        <v>7</v>
      </c>
      <c r="B173" s="494">
        <v>11.53299636243794</v>
      </c>
      <c r="C173" s="673">
        <v>1.2794900517590397</v>
      </c>
      <c r="D173" s="59">
        <v>4753</v>
      </c>
    </row>
    <row r="174" spans="1:4">
      <c r="A174" s="101">
        <v>8</v>
      </c>
      <c r="B174" s="494">
        <v>24.234716480130412</v>
      </c>
      <c r="C174" s="673">
        <v>1.7164425618879768</v>
      </c>
      <c r="D174" s="59">
        <v>4753</v>
      </c>
    </row>
    <row r="175" spans="1:4">
      <c r="A175" s="101">
        <v>9</v>
      </c>
      <c r="B175" s="494">
        <v>17.336909343010582</v>
      </c>
      <c r="C175" s="673">
        <v>1.5164106837138833</v>
      </c>
      <c r="D175" s="59">
        <v>4753</v>
      </c>
    </row>
    <row r="176" spans="1:4">
      <c r="A176" s="102" t="s">
        <v>232</v>
      </c>
      <c r="B176" s="495">
        <v>34.578185078038437</v>
      </c>
      <c r="C176" s="675">
        <v>1.9051868193932151</v>
      </c>
      <c r="D176" s="496">
        <v>4753</v>
      </c>
    </row>
    <row r="177" spans="1:4">
      <c r="B177" s="13"/>
      <c r="C177" s="13"/>
      <c r="D177" s="13"/>
    </row>
    <row r="178" spans="1:4">
      <c r="A178" s="4" t="s">
        <v>822</v>
      </c>
      <c r="B178" s="13"/>
      <c r="C178" s="13"/>
      <c r="D178" s="13"/>
    </row>
    <row r="179" spans="1:4">
      <c r="B179" s="13"/>
      <c r="C179" s="13"/>
      <c r="D179" s="13"/>
    </row>
    <row r="180" spans="1:4">
      <c r="A180" s="76" t="s">
        <v>236</v>
      </c>
      <c r="B180" s="832" t="s">
        <v>52</v>
      </c>
      <c r="C180" s="832"/>
      <c r="D180" s="832"/>
    </row>
    <row r="181" spans="1:4">
      <c r="A181" s="76"/>
      <c r="B181" s="96" t="s">
        <v>205</v>
      </c>
      <c r="C181" s="96" t="s">
        <v>473</v>
      </c>
      <c r="D181" s="96" t="s">
        <v>206</v>
      </c>
    </row>
    <row r="182" spans="1:4">
      <c r="B182" s="13"/>
      <c r="C182" s="13"/>
      <c r="D182" s="13"/>
    </row>
    <row r="183" spans="1:4">
      <c r="A183" s="5" t="s">
        <v>231</v>
      </c>
      <c r="B183" s="494">
        <v>0.34013658721626117</v>
      </c>
      <c r="C183" s="673">
        <v>0.19854556784764646</v>
      </c>
      <c r="D183" s="59">
        <v>6558</v>
      </c>
    </row>
    <row r="184" spans="1:4">
      <c r="A184" s="101">
        <v>2</v>
      </c>
      <c r="B184" s="494">
        <v>0.39144844636254783</v>
      </c>
      <c r="C184" s="673">
        <v>0.2129408470354035</v>
      </c>
      <c r="D184" s="59">
        <v>6558</v>
      </c>
    </row>
    <row r="185" spans="1:4">
      <c r="A185" s="101">
        <v>3</v>
      </c>
      <c r="B185" s="494">
        <v>0.83166276431280894</v>
      </c>
      <c r="C185" s="673">
        <v>0.3096945212506681</v>
      </c>
      <c r="D185" s="59">
        <v>6558</v>
      </c>
    </row>
    <row r="186" spans="1:4">
      <c r="A186" s="101">
        <v>4</v>
      </c>
      <c r="B186" s="49">
        <v>1.2561507610235911</v>
      </c>
      <c r="C186" s="674">
        <v>0.37979503879478921</v>
      </c>
      <c r="D186" s="59">
        <v>6558</v>
      </c>
    </row>
    <row r="187" spans="1:4">
      <c r="A187" s="101">
        <v>5</v>
      </c>
      <c r="B187" s="494">
        <v>3.1600542987166538</v>
      </c>
      <c r="C187" s="673">
        <v>0.59655146852316476</v>
      </c>
      <c r="D187" s="59">
        <v>6558</v>
      </c>
    </row>
    <row r="188" spans="1:4">
      <c r="A188" s="101">
        <v>6</v>
      </c>
      <c r="B188" s="494">
        <v>5.3373964028211951</v>
      </c>
      <c r="C188" s="673">
        <v>0.76652677558875393</v>
      </c>
      <c r="D188" s="59">
        <v>6558</v>
      </c>
    </row>
    <row r="189" spans="1:4">
      <c r="A189" s="101">
        <v>7</v>
      </c>
      <c r="B189" s="494">
        <v>12.59879322101987</v>
      </c>
      <c r="C189" s="673">
        <v>1.1316094526240663</v>
      </c>
      <c r="D189" s="59">
        <v>6558</v>
      </c>
    </row>
    <row r="190" spans="1:4">
      <c r="A190" s="101">
        <v>8</v>
      </c>
      <c r="B190" s="494">
        <v>22.786169136855349</v>
      </c>
      <c r="C190" s="673">
        <v>1.4303969858385752</v>
      </c>
      <c r="D190" s="59">
        <v>6558</v>
      </c>
    </row>
    <row r="191" spans="1:4">
      <c r="A191" s="101">
        <v>9</v>
      </c>
      <c r="B191" s="494">
        <v>19.526940004126637</v>
      </c>
      <c r="C191" s="673">
        <v>1.3518102395939504</v>
      </c>
      <c r="D191" s="59">
        <v>6558</v>
      </c>
    </row>
    <row r="192" spans="1:4">
      <c r="A192" s="102" t="s">
        <v>232</v>
      </c>
      <c r="B192" s="495">
        <v>33.718294611877027</v>
      </c>
      <c r="C192" s="675">
        <v>1.6121409716156982</v>
      </c>
      <c r="D192" s="496">
        <v>6558</v>
      </c>
    </row>
    <row r="193" spans="1:4">
      <c r="B193" s="13"/>
      <c r="C193" s="13"/>
      <c r="D193" s="13"/>
    </row>
    <row r="194" spans="1:4">
      <c r="A194" s="4" t="s">
        <v>823</v>
      </c>
      <c r="B194" s="13"/>
      <c r="C194" s="13"/>
      <c r="D194" s="13"/>
    </row>
    <row r="195" spans="1:4">
      <c r="B195" s="13"/>
      <c r="C195" s="13"/>
      <c r="D195" s="13"/>
    </row>
    <row r="196" spans="1:4">
      <c r="A196" s="76" t="s">
        <v>235</v>
      </c>
      <c r="B196" s="832" t="s">
        <v>52</v>
      </c>
      <c r="C196" s="832"/>
      <c r="D196" s="832"/>
    </row>
    <row r="197" spans="1:4">
      <c r="A197" s="76"/>
      <c r="B197" s="96" t="s">
        <v>205</v>
      </c>
      <c r="C197" s="96" t="s">
        <v>473</v>
      </c>
      <c r="D197" s="96" t="s">
        <v>206</v>
      </c>
    </row>
    <row r="198" spans="1:4">
      <c r="B198" s="13"/>
      <c r="C198" s="13"/>
      <c r="D198" s="13"/>
    </row>
    <row r="199" spans="1:4">
      <c r="A199" s="5" t="s">
        <v>231</v>
      </c>
      <c r="B199" s="494">
        <v>0.16478290965868006</v>
      </c>
      <c r="C199" s="673">
        <v>0.15684182050710591</v>
      </c>
      <c r="D199" s="59">
        <v>5093</v>
      </c>
    </row>
    <row r="200" spans="1:4">
      <c r="A200" s="101">
        <v>2</v>
      </c>
      <c r="B200" s="494">
        <v>0.30670463770996681</v>
      </c>
      <c r="C200" s="673">
        <v>0.2138242981449677</v>
      </c>
      <c r="D200" s="59">
        <v>5093</v>
      </c>
    </row>
    <row r="201" spans="1:4">
      <c r="A201" s="101">
        <v>3</v>
      </c>
      <c r="B201" s="494">
        <v>0.87779234802156136</v>
      </c>
      <c r="C201" s="673">
        <v>0.36069928888280611</v>
      </c>
      <c r="D201" s="59">
        <v>5093</v>
      </c>
    </row>
    <row r="202" spans="1:4">
      <c r="A202" s="101">
        <v>4</v>
      </c>
      <c r="B202" s="49">
        <v>0.94800727955085229</v>
      </c>
      <c r="C202" s="674">
        <v>0.3747152363602817</v>
      </c>
      <c r="D202" s="59">
        <v>5093</v>
      </c>
    </row>
    <row r="203" spans="1:4">
      <c r="A203" s="101">
        <v>5</v>
      </c>
      <c r="B203" s="494">
        <v>2.3200666170944984</v>
      </c>
      <c r="C203" s="673">
        <v>0.58212575296870339</v>
      </c>
      <c r="D203" s="59">
        <v>5093</v>
      </c>
    </row>
    <row r="204" spans="1:4">
      <c r="A204" s="101">
        <v>6</v>
      </c>
      <c r="B204" s="494">
        <v>6.2148386512822036</v>
      </c>
      <c r="C204" s="673">
        <v>0.93356788128353463</v>
      </c>
      <c r="D204" s="59">
        <v>5093</v>
      </c>
    </row>
    <row r="205" spans="1:4">
      <c r="A205" s="101">
        <v>7</v>
      </c>
      <c r="B205" s="494">
        <v>15.906577569370652</v>
      </c>
      <c r="C205" s="673">
        <v>1.4142731470107694</v>
      </c>
      <c r="D205" s="59">
        <v>5093</v>
      </c>
    </row>
    <row r="206" spans="1:4">
      <c r="A206" s="101">
        <v>8</v>
      </c>
      <c r="B206" s="494">
        <v>27.048409004995605</v>
      </c>
      <c r="C206" s="673">
        <v>1.7177191368358145</v>
      </c>
      <c r="D206" s="59">
        <v>5093</v>
      </c>
    </row>
    <row r="207" spans="1:4">
      <c r="A207" s="101">
        <v>9</v>
      </c>
      <c r="B207" s="494">
        <v>19.393381159657952</v>
      </c>
      <c r="C207" s="673">
        <v>1.5288892483253687</v>
      </c>
      <c r="D207" s="59">
        <v>5093</v>
      </c>
    </row>
    <row r="208" spans="1:4">
      <c r="A208" s="102" t="s">
        <v>232</v>
      </c>
      <c r="B208" s="495">
        <v>26.58366647801423</v>
      </c>
      <c r="C208" s="675">
        <v>1.7083139737309683</v>
      </c>
      <c r="D208" s="496">
        <v>5093</v>
      </c>
    </row>
    <row r="209" spans="1:4">
      <c r="B209" s="13"/>
      <c r="C209" s="13"/>
      <c r="D209" s="13"/>
    </row>
    <row r="210" spans="1:4">
      <c r="A210" s="4" t="s">
        <v>824</v>
      </c>
      <c r="B210" s="13"/>
      <c r="C210" s="13"/>
      <c r="D210" s="13"/>
    </row>
    <row r="211" spans="1:4">
      <c r="B211" s="13"/>
      <c r="C211" s="13"/>
      <c r="D211" s="13"/>
    </row>
    <row r="212" spans="1:4">
      <c r="A212" s="76" t="s">
        <v>234</v>
      </c>
      <c r="B212" s="832" t="s">
        <v>52</v>
      </c>
      <c r="C212" s="832"/>
      <c r="D212" s="832"/>
    </row>
    <row r="213" spans="1:4">
      <c r="A213" s="76"/>
      <c r="B213" s="96" t="s">
        <v>205</v>
      </c>
      <c r="C213" s="96" t="s">
        <v>473</v>
      </c>
      <c r="D213" s="96" t="s">
        <v>206</v>
      </c>
    </row>
    <row r="214" spans="1:4">
      <c r="B214" s="13"/>
      <c r="C214" s="13"/>
      <c r="D214" s="13"/>
    </row>
    <row r="215" spans="1:4">
      <c r="A215" s="5" t="s">
        <v>231</v>
      </c>
      <c r="B215" s="494">
        <v>0.1</v>
      </c>
      <c r="C215" s="673">
        <v>0.11075226195375296</v>
      </c>
      <c r="D215" s="59">
        <v>7162</v>
      </c>
    </row>
    <row r="216" spans="1:4">
      <c r="A216" s="101">
        <v>2</v>
      </c>
      <c r="B216" s="494">
        <v>0.2</v>
      </c>
      <c r="C216" s="673">
        <v>0.15654893922350907</v>
      </c>
      <c r="D216" s="59">
        <v>7162</v>
      </c>
    </row>
    <row r="217" spans="1:4">
      <c r="A217" s="101">
        <v>3</v>
      </c>
      <c r="B217" s="494">
        <v>0.5</v>
      </c>
      <c r="C217" s="673">
        <v>0.24715329413537807</v>
      </c>
      <c r="D217" s="59">
        <v>7162</v>
      </c>
    </row>
    <row r="218" spans="1:4">
      <c r="A218" s="101">
        <v>4</v>
      </c>
      <c r="B218" s="49">
        <v>0.4</v>
      </c>
      <c r="C218" s="674">
        <v>0.22117168446492863</v>
      </c>
      <c r="D218" s="59">
        <v>7162</v>
      </c>
    </row>
    <row r="219" spans="1:4">
      <c r="A219" s="101">
        <v>5</v>
      </c>
      <c r="B219" s="494">
        <v>3</v>
      </c>
      <c r="C219" s="673">
        <v>0.59774555490568471</v>
      </c>
      <c r="D219" s="59">
        <v>7162</v>
      </c>
    </row>
    <row r="220" spans="1:4">
      <c r="A220" s="101">
        <v>6</v>
      </c>
      <c r="B220" s="494">
        <v>4.8</v>
      </c>
      <c r="C220" s="673">
        <v>0.74904680099427123</v>
      </c>
      <c r="D220" s="59">
        <v>7162</v>
      </c>
    </row>
    <row r="221" spans="1:4">
      <c r="A221" s="101">
        <v>7</v>
      </c>
      <c r="B221" s="494">
        <v>12.2</v>
      </c>
      <c r="C221" s="673">
        <v>1.1468246891828464</v>
      </c>
      <c r="D221" s="59">
        <v>7162</v>
      </c>
    </row>
    <row r="222" spans="1:4">
      <c r="A222" s="101">
        <v>8</v>
      </c>
      <c r="B222" s="494">
        <v>28.9</v>
      </c>
      <c r="C222" s="673">
        <v>1.5883769732191464</v>
      </c>
      <c r="D222" s="59">
        <v>7162</v>
      </c>
    </row>
    <row r="223" spans="1:4">
      <c r="A223" s="101">
        <v>9</v>
      </c>
      <c r="B223" s="494">
        <v>20.7</v>
      </c>
      <c r="C223" s="673">
        <v>1.4196838015065509</v>
      </c>
      <c r="D223" s="59">
        <v>7162</v>
      </c>
    </row>
    <row r="224" spans="1:4">
      <c r="A224" s="102" t="s">
        <v>232</v>
      </c>
      <c r="B224" s="495">
        <v>29.2</v>
      </c>
      <c r="C224" s="675">
        <v>1.5932279450169951</v>
      </c>
      <c r="D224" s="496">
        <v>7162</v>
      </c>
    </row>
    <row r="225" spans="1:4">
      <c r="B225" s="13"/>
      <c r="C225" s="13"/>
      <c r="D225" s="13"/>
    </row>
    <row r="226" spans="1:4">
      <c r="A226" s="4" t="s">
        <v>825</v>
      </c>
      <c r="B226" s="13"/>
      <c r="C226" s="13"/>
      <c r="D226" s="13"/>
    </row>
    <row r="227" spans="1:4">
      <c r="B227" s="13"/>
      <c r="C227" s="13"/>
      <c r="D227" s="13"/>
    </row>
    <row r="228" spans="1:4">
      <c r="A228" s="76" t="s">
        <v>233</v>
      </c>
      <c r="B228" s="832" t="s">
        <v>52</v>
      </c>
      <c r="C228" s="832"/>
      <c r="D228" s="832"/>
    </row>
    <row r="229" spans="1:4">
      <c r="A229" s="76"/>
      <c r="B229" s="96" t="s">
        <v>205</v>
      </c>
      <c r="C229" s="96" t="s">
        <v>473</v>
      </c>
      <c r="D229" s="96" t="s">
        <v>206</v>
      </c>
    </row>
    <row r="230" spans="1:4">
      <c r="B230" s="13"/>
      <c r="C230" s="13"/>
      <c r="D230" s="13"/>
    </row>
    <row r="231" spans="1:4">
      <c r="A231" s="5" t="s">
        <v>238</v>
      </c>
      <c r="B231" s="494">
        <v>69</v>
      </c>
      <c r="C231" s="673">
        <v>2.0578760297006298</v>
      </c>
      <c r="D231" s="59">
        <v>3484</v>
      </c>
    </row>
    <row r="232" spans="1:4">
      <c r="A232" s="101" t="s">
        <v>239</v>
      </c>
      <c r="B232" s="494">
        <v>25.7</v>
      </c>
      <c r="C232" s="673">
        <v>1.9443515236767688</v>
      </c>
      <c r="D232" s="59">
        <v>3484</v>
      </c>
    </row>
    <row r="233" spans="1:4">
      <c r="A233" s="101" t="s">
        <v>240</v>
      </c>
      <c r="B233" s="494">
        <v>2.9</v>
      </c>
      <c r="C233" s="673">
        <v>0.74665921628581056</v>
      </c>
      <c r="D233" s="59">
        <v>3484</v>
      </c>
    </row>
    <row r="234" spans="1:4">
      <c r="A234" s="101" t="s">
        <v>241</v>
      </c>
      <c r="B234" s="49">
        <v>1.7</v>
      </c>
      <c r="C234" s="674">
        <v>0.5751949120900407</v>
      </c>
      <c r="D234" s="59">
        <v>3484</v>
      </c>
    </row>
    <row r="235" spans="1:4">
      <c r="A235" s="102" t="s">
        <v>242</v>
      </c>
      <c r="B235" s="495">
        <v>0.6</v>
      </c>
      <c r="C235" s="675">
        <v>0.34362332320362343</v>
      </c>
      <c r="D235" s="60">
        <v>3484</v>
      </c>
    </row>
    <row r="236" spans="1:4">
      <c r="B236" s="13"/>
      <c r="C236" s="13"/>
      <c r="D236" s="13"/>
    </row>
    <row r="237" spans="1:4">
      <c r="A237" s="4" t="s">
        <v>826</v>
      </c>
      <c r="B237" s="13"/>
      <c r="C237" s="13"/>
      <c r="D237" s="13"/>
    </row>
    <row r="238" spans="1:4">
      <c r="B238" s="13"/>
      <c r="C238" s="13"/>
      <c r="D238" s="13"/>
    </row>
    <row r="239" spans="1:4">
      <c r="A239" s="76" t="s">
        <v>243</v>
      </c>
      <c r="B239" s="832" t="s">
        <v>52</v>
      </c>
      <c r="C239" s="832"/>
      <c r="D239" s="832"/>
    </row>
    <row r="240" spans="1:4">
      <c r="A240" s="76"/>
      <c r="B240" s="96" t="s">
        <v>205</v>
      </c>
      <c r="C240" s="96" t="s">
        <v>473</v>
      </c>
      <c r="D240" s="96" t="s">
        <v>206</v>
      </c>
    </row>
    <row r="241" spans="1:4">
      <c r="B241" s="13"/>
      <c r="C241" s="13"/>
      <c r="D241" s="13"/>
    </row>
    <row r="242" spans="1:4">
      <c r="A242" s="5" t="s">
        <v>231</v>
      </c>
      <c r="B242" s="494">
        <v>0.5</v>
      </c>
      <c r="C242" s="673">
        <v>0.2403572974383503</v>
      </c>
      <c r="D242" s="59">
        <v>6661</v>
      </c>
    </row>
    <row r="243" spans="1:4">
      <c r="A243" s="101">
        <v>2</v>
      </c>
      <c r="B243" s="494">
        <v>0.6</v>
      </c>
      <c r="C243" s="673">
        <v>0.2631658834083212</v>
      </c>
      <c r="D243" s="59">
        <v>6661</v>
      </c>
    </row>
    <row r="244" spans="1:4">
      <c r="A244" s="101">
        <v>3</v>
      </c>
      <c r="B244" s="494">
        <v>1</v>
      </c>
      <c r="C244" s="673">
        <v>0.33906141252346894</v>
      </c>
      <c r="D244" s="59">
        <v>6661</v>
      </c>
    </row>
    <row r="245" spans="1:4">
      <c r="A245" s="101">
        <v>4</v>
      </c>
      <c r="B245" s="49">
        <v>1.4</v>
      </c>
      <c r="C245" s="674">
        <v>0.40037158280513552</v>
      </c>
      <c r="D245" s="59">
        <v>6661</v>
      </c>
    </row>
    <row r="246" spans="1:4">
      <c r="A246" s="101">
        <v>5</v>
      </c>
      <c r="B246" s="494">
        <v>4.4000000000000004</v>
      </c>
      <c r="C246" s="673">
        <v>0.69890163109478443</v>
      </c>
      <c r="D246" s="59">
        <v>6661</v>
      </c>
    </row>
    <row r="247" spans="1:4">
      <c r="A247" s="101">
        <v>6</v>
      </c>
      <c r="B247" s="494">
        <v>6.1</v>
      </c>
      <c r="C247" s="673">
        <v>0.81556481886496357</v>
      </c>
      <c r="D247" s="59">
        <v>6661</v>
      </c>
    </row>
    <row r="248" spans="1:4">
      <c r="A248" s="101">
        <v>7</v>
      </c>
      <c r="B248" s="494">
        <v>12.8</v>
      </c>
      <c r="C248" s="673">
        <v>1.1384763071608024</v>
      </c>
      <c r="D248" s="59">
        <v>6661</v>
      </c>
    </row>
    <row r="249" spans="1:4">
      <c r="A249" s="101">
        <v>8</v>
      </c>
      <c r="B249" s="494">
        <v>24.1</v>
      </c>
      <c r="C249" s="673">
        <v>1.4574383024404369</v>
      </c>
      <c r="D249" s="59">
        <v>6661</v>
      </c>
    </row>
    <row r="250" spans="1:4">
      <c r="A250" s="101">
        <v>9</v>
      </c>
      <c r="B250" s="494">
        <v>17.8</v>
      </c>
      <c r="C250" s="673">
        <v>1.3034869260895032</v>
      </c>
      <c r="D250" s="59">
        <v>6661</v>
      </c>
    </row>
    <row r="251" spans="1:4">
      <c r="A251" s="102" t="s">
        <v>232</v>
      </c>
      <c r="B251" s="495">
        <v>31.2</v>
      </c>
      <c r="C251" s="675">
        <v>1.5788187876440052</v>
      </c>
      <c r="D251" s="496">
        <v>6661</v>
      </c>
    </row>
  </sheetData>
  <mergeCells count="51">
    <mergeCell ref="B30:D30"/>
    <mergeCell ref="F30:H30"/>
    <mergeCell ref="B5:D5"/>
    <mergeCell ref="F5:H5"/>
    <mergeCell ref="J5:L5"/>
    <mergeCell ref="J30:L30"/>
    <mergeCell ref="N30:P30"/>
    <mergeCell ref="AD88:AF88"/>
    <mergeCell ref="AH88:AJ88"/>
    <mergeCell ref="AD5:AF5"/>
    <mergeCell ref="AH5:AJ5"/>
    <mergeCell ref="N5:P5"/>
    <mergeCell ref="R5:T5"/>
    <mergeCell ref="V5:X5"/>
    <mergeCell ref="Z5:AB5"/>
    <mergeCell ref="N81:P81"/>
    <mergeCell ref="R81:T81"/>
    <mergeCell ref="V81:X81"/>
    <mergeCell ref="R30:T30"/>
    <mergeCell ref="V30:X30"/>
    <mergeCell ref="Z30:AB30"/>
    <mergeCell ref="Z80:AB80"/>
    <mergeCell ref="AD80:AF80"/>
    <mergeCell ref="R126:T126"/>
    <mergeCell ref="B164:D164"/>
    <mergeCell ref="B180:D180"/>
    <mergeCell ref="B196:D196"/>
    <mergeCell ref="B107:D107"/>
    <mergeCell ref="F107:H107"/>
    <mergeCell ref="B138:D138"/>
    <mergeCell ref="F138:H138"/>
    <mergeCell ref="B126:D126"/>
    <mergeCell ref="F126:H126"/>
    <mergeCell ref="B212:D212"/>
    <mergeCell ref="B228:D228"/>
    <mergeCell ref="B239:D239"/>
    <mergeCell ref="J126:L126"/>
    <mergeCell ref="N126:P126"/>
    <mergeCell ref="AH81:AJ81"/>
    <mergeCell ref="B88:D88"/>
    <mergeCell ref="F88:H88"/>
    <mergeCell ref="J88:L88"/>
    <mergeCell ref="N88:P88"/>
    <mergeCell ref="R88:T88"/>
    <mergeCell ref="V88:X88"/>
    <mergeCell ref="Z88:AB88"/>
    <mergeCell ref="B81:D81"/>
    <mergeCell ref="F81:H81"/>
    <mergeCell ref="J81:L81"/>
    <mergeCell ref="Z81:AB81"/>
    <mergeCell ref="AD81:AF8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9"/>
  <sheetViews>
    <sheetView zoomScaleNormal="100" workbookViewId="0"/>
  </sheetViews>
  <sheetFormatPr defaultColWidth="8.81640625" defaultRowHeight="13"/>
  <cols>
    <col min="1" max="1" width="40.1796875" style="5" customWidth="1"/>
    <col min="2" max="2" width="9.1796875" style="5" bestFit="1" customWidth="1"/>
    <col min="3" max="3" width="8.90625" style="5" bestFit="1" customWidth="1"/>
    <col min="4" max="4" width="10.08984375" style="5" customWidth="1"/>
    <col min="5" max="5" width="1.6328125" style="5" customWidth="1"/>
    <col min="6" max="7" width="8.81640625" style="5"/>
    <col min="8" max="8" width="10.6328125" style="5" customWidth="1"/>
    <col min="9" max="9" width="1.81640625" style="5" customWidth="1"/>
    <col min="10" max="11" width="8.81640625" style="5"/>
    <col min="12" max="12" width="10.453125" style="5" customWidth="1"/>
    <col min="13" max="13" width="1.54296875" style="5" customWidth="1"/>
    <col min="14" max="15" width="8.81640625" style="5"/>
    <col min="16" max="16" width="10.08984375" style="5" customWidth="1"/>
    <col min="17" max="17" width="1.1796875" style="5" customWidth="1"/>
    <col min="18" max="19" width="8.81640625" style="5"/>
    <col min="20" max="20" width="10.1796875" style="5" customWidth="1"/>
    <col min="21" max="21" width="1.453125" style="5" customWidth="1"/>
    <col min="22" max="23" width="8.81640625" style="5"/>
    <col min="24" max="24" width="10" style="5" customWidth="1"/>
    <col min="25" max="25" width="2" style="5" customWidth="1"/>
    <col min="26" max="27" width="8.81640625" style="5"/>
    <col min="28" max="28" width="10.1796875" style="5" customWidth="1"/>
    <col min="29" max="29" width="1.453125" style="5" customWidth="1"/>
    <col min="30" max="31" width="8.81640625" style="5"/>
    <col min="32" max="32" width="10.1796875" style="5" customWidth="1"/>
    <col min="33" max="33" width="1.81640625" style="5" customWidth="1"/>
    <col min="34" max="16384" width="8.81640625" style="5"/>
  </cols>
  <sheetData>
    <row r="1" spans="1:36" ht="15.5">
      <c r="A1" s="308" t="s">
        <v>475</v>
      </c>
    </row>
    <row r="3" spans="1:36">
      <c r="A3" s="4" t="s">
        <v>247</v>
      </c>
    </row>
    <row r="5" spans="1:36" ht="12.9" customHeight="1">
      <c r="A5" s="76" t="s">
        <v>207</v>
      </c>
      <c r="B5" s="849" t="s">
        <v>332</v>
      </c>
      <c r="C5" s="849"/>
      <c r="D5" s="849"/>
      <c r="E5" s="537"/>
      <c r="F5" s="849" t="s">
        <v>333</v>
      </c>
      <c r="G5" s="849"/>
      <c r="H5" s="849"/>
      <c r="I5" s="537"/>
      <c r="J5" s="849" t="s">
        <v>334</v>
      </c>
      <c r="K5" s="849"/>
      <c r="L5" s="849"/>
      <c r="M5" s="537"/>
      <c r="N5" s="849" t="s">
        <v>335</v>
      </c>
      <c r="O5" s="849"/>
      <c r="P5" s="849"/>
      <c r="Q5" s="537"/>
      <c r="R5" s="849" t="s">
        <v>337</v>
      </c>
      <c r="S5" s="849"/>
      <c r="T5" s="849"/>
      <c r="U5" s="537"/>
      <c r="V5" s="849" t="s">
        <v>338</v>
      </c>
      <c r="W5" s="849"/>
      <c r="X5" s="849"/>
      <c r="Y5" s="537"/>
      <c r="Z5" s="849" t="s">
        <v>339</v>
      </c>
      <c r="AA5" s="849"/>
      <c r="AB5" s="849"/>
      <c r="AC5" s="537"/>
      <c r="AD5" s="849" t="s">
        <v>13</v>
      </c>
      <c r="AE5" s="849"/>
      <c r="AF5" s="849"/>
      <c r="AG5" s="79"/>
      <c r="AH5" s="852" t="s">
        <v>52</v>
      </c>
      <c r="AI5" s="852"/>
      <c r="AJ5" s="852"/>
    </row>
    <row r="6" spans="1:36">
      <c r="A6" s="76"/>
      <c r="B6" s="574" t="s">
        <v>14</v>
      </c>
      <c r="C6" s="537" t="s">
        <v>480</v>
      </c>
      <c r="D6" s="575" t="s">
        <v>206</v>
      </c>
      <c r="E6" s="575"/>
      <c r="F6" s="574" t="s">
        <v>14</v>
      </c>
      <c r="G6" s="537" t="s">
        <v>480</v>
      </c>
      <c r="H6" s="575" t="s">
        <v>206</v>
      </c>
      <c r="I6" s="575"/>
      <c r="J6" s="574" t="s">
        <v>14</v>
      </c>
      <c r="K6" s="537" t="s">
        <v>480</v>
      </c>
      <c r="L6" s="575" t="s">
        <v>206</v>
      </c>
      <c r="M6" s="575"/>
      <c r="N6" s="574" t="s">
        <v>14</v>
      </c>
      <c r="O6" s="537" t="s">
        <v>480</v>
      </c>
      <c r="P6" s="575" t="s">
        <v>206</v>
      </c>
      <c r="Q6" s="575"/>
      <c r="R6" s="574" t="s">
        <v>14</v>
      </c>
      <c r="S6" s="537" t="s">
        <v>480</v>
      </c>
      <c r="T6" s="575" t="s">
        <v>206</v>
      </c>
      <c r="U6" s="575"/>
      <c r="V6" s="574" t="s">
        <v>14</v>
      </c>
      <c r="W6" s="537" t="s">
        <v>480</v>
      </c>
      <c r="X6" s="575" t="s">
        <v>206</v>
      </c>
      <c r="Y6" s="575"/>
      <c r="Z6" s="574" t="s">
        <v>14</v>
      </c>
      <c r="AA6" s="537" t="s">
        <v>480</v>
      </c>
      <c r="AB6" s="575" t="s">
        <v>206</v>
      </c>
      <c r="AC6" s="575"/>
      <c r="AD6" s="576" t="s">
        <v>14</v>
      </c>
      <c r="AE6" s="537" t="s">
        <v>480</v>
      </c>
      <c r="AF6" s="577" t="s">
        <v>206</v>
      </c>
      <c r="AG6" s="76"/>
      <c r="AH6" s="584" t="s">
        <v>14</v>
      </c>
      <c r="AI6" s="552" t="s">
        <v>480</v>
      </c>
      <c r="AJ6" s="561"/>
    </row>
    <row r="7" spans="1:36">
      <c r="AH7" s="544"/>
      <c r="AI7" s="544"/>
      <c r="AJ7" s="544"/>
    </row>
    <row r="8" spans="1:36">
      <c r="A8" s="5" t="s">
        <v>248</v>
      </c>
      <c r="B8" s="97">
        <v>0.58475058266250846</v>
      </c>
      <c r="C8" s="97">
        <v>0.11184168328375244</v>
      </c>
      <c r="D8" s="578">
        <v>28072</v>
      </c>
      <c r="E8" s="104"/>
      <c r="F8" s="97">
        <v>0.52463041553125844</v>
      </c>
      <c r="G8" s="97">
        <v>0.11555990460737267</v>
      </c>
      <c r="H8" s="578">
        <v>24174</v>
      </c>
      <c r="I8" s="104"/>
      <c r="J8" s="97">
        <v>0.45020856269837778</v>
      </c>
      <c r="K8" s="97">
        <v>0.10528747946736111</v>
      </c>
      <c r="L8" s="578">
        <v>25720</v>
      </c>
      <c r="M8" s="104"/>
      <c r="N8" s="97">
        <v>0.48619473128609547</v>
      </c>
      <c r="O8" s="97">
        <v>0.13828076913118598</v>
      </c>
      <c r="P8" s="578">
        <v>14452</v>
      </c>
      <c r="Q8" s="104"/>
      <c r="R8" s="97">
        <v>0.57782755998696689</v>
      </c>
      <c r="S8" s="97">
        <v>0.14860555553075749</v>
      </c>
      <c r="T8" s="578">
        <v>14102</v>
      </c>
      <c r="U8" s="104"/>
      <c r="V8" s="97">
        <v>0.42078502327730571</v>
      </c>
      <c r="W8" s="580">
        <v>0.16029686399748003</v>
      </c>
      <c r="X8" s="578">
        <v>9188</v>
      </c>
      <c r="Y8" s="104"/>
      <c r="Z8" s="97">
        <v>0.38543732629462907</v>
      </c>
      <c r="AA8" s="97">
        <v>0.16185437772657779</v>
      </c>
      <c r="AB8" s="578">
        <v>9838</v>
      </c>
      <c r="AC8" s="104"/>
      <c r="AD8" s="115">
        <v>0.37457263822003672</v>
      </c>
      <c r="AE8" s="112">
        <v>0.14934304154691985</v>
      </c>
      <c r="AF8" s="581">
        <v>10355</v>
      </c>
      <c r="AH8" s="564">
        <v>0.39491987523317595</v>
      </c>
      <c r="AI8" s="585">
        <v>0.17605908959010375</v>
      </c>
      <c r="AJ8" s="554">
        <v>9816</v>
      </c>
    </row>
    <row r="9" spans="1:36">
      <c r="A9" s="109">
        <v>2</v>
      </c>
      <c r="B9" s="97">
        <v>0.66931803552949742</v>
      </c>
      <c r="C9" s="97">
        <v>0.11960513689127389</v>
      </c>
      <c r="D9" s="578">
        <v>28072</v>
      </c>
      <c r="E9" s="104"/>
      <c r="F9" s="97">
        <v>0.51569633765142442</v>
      </c>
      <c r="G9" s="97">
        <v>0.11457687345552683</v>
      </c>
      <c r="H9" s="578">
        <v>24174</v>
      </c>
      <c r="I9" s="104"/>
      <c r="J9" s="97">
        <v>0.43279914036447048</v>
      </c>
      <c r="K9" s="97">
        <v>0.10324071891793443</v>
      </c>
      <c r="L9" s="578">
        <v>25720</v>
      </c>
      <c r="M9" s="104"/>
      <c r="N9" s="97">
        <v>0.54797971728926731</v>
      </c>
      <c r="O9" s="97">
        <v>0.14675876302097959</v>
      </c>
      <c r="P9" s="578">
        <v>14452</v>
      </c>
      <c r="Q9" s="104"/>
      <c r="R9" s="97">
        <v>0.73447349377636084</v>
      </c>
      <c r="S9" s="97">
        <v>0.16741007236551492</v>
      </c>
      <c r="T9" s="578">
        <v>14102</v>
      </c>
      <c r="U9" s="104"/>
      <c r="V9" s="97">
        <v>0.61793335214363099</v>
      </c>
      <c r="W9" s="580">
        <v>0.19405970638822728</v>
      </c>
      <c r="X9" s="578">
        <v>9188</v>
      </c>
      <c r="Y9" s="104"/>
      <c r="Z9" s="97">
        <v>0.55494758369997632</v>
      </c>
      <c r="AA9" s="97">
        <v>0.19404556533075579</v>
      </c>
      <c r="AB9" s="578">
        <v>9838</v>
      </c>
      <c r="AC9" s="104"/>
      <c r="AD9" s="115">
        <v>0.45692657353832078</v>
      </c>
      <c r="AE9" s="112">
        <v>0.16487719838054438</v>
      </c>
      <c r="AF9" s="581">
        <v>10355</v>
      </c>
      <c r="AH9" s="586">
        <v>0.5141420815697475</v>
      </c>
      <c r="AI9" s="587">
        <v>0.20076382533617312</v>
      </c>
      <c r="AJ9" s="554">
        <v>9816</v>
      </c>
    </row>
    <row r="10" spans="1:36">
      <c r="A10" s="109">
        <v>3</v>
      </c>
      <c r="B10" s="97">
        <v>1.6044019321461112</v>
      </c>
      <c r="C10" s="97">
        <v>0.18430464596043528</v>
      </c>
      <c r="D10" s="578">
        <v>28072</v>
      </c>
      <c r="E10" s="104"/>
      <c r="F10" s="97">
        <v>1.2208727043647947</v>
      </c>
      <c r="G10" s="97">
        <v>0.175667105680128</v>
      </c>
      <c r="H10" s="578">
        <v>24174</v>
      </c>
      <c r="I10" s="104"/>
      <c r="J10" s="97">
        <v>1.1156259142691307</v>
      </c>
      <c r="K10" s="97">
        <v>0.1651858367791319</v>
      </c>
      <c r="L10" s="578">
        <v>25720</v>
      </c>
      <c r="M10" s="104"/>
      <c r="N10" s="97">
        <v>1.1429004179140008</v>
      </c>
      <c r="O10" s="97">
        <v>0.2113114954759911</v>
      </c>
      <c r="P10" s="578">
        <v>14452</v>
      </c>
      <c r="Q10" s="104"/>
      <c r="R10" s="97">
        <v>1.1544177311174604</v>
      </c>
      <c r="S10" s="97">
        <v>0.2094374886358385</v>
      </c>
      <c r="T10" s="578">
        <v>14102</v>
      </c>
      <c r="U10" s="104"/>
      <c r="V10" s="97">
        <v>0.94184567532996777</v>
      </c>
      <c r="W10" s="580">
        <v>0.23919138298744042</v>
      </c>
      <c r="X10" s="578">
        <v>9188</v>
      </c>
      <c r="Y10" s="104"/>
      <c r="Z10" s="97">
        <v>0.89263471661999505</v>
      </c>
      <c r="AA10" s="97">
        <v>0.24568350610404138</v>
      </c>
      <c r="AB10" s="578">
        <v>9838</v>
      </c>
      <c r="AC10" s="104"/>
      <c r="AD10" s="115">
        <v>1.0128019926985468</v>
      </c>
      <c r="AE10" s="112">
        <v>0.24478435518968178</v>
      </c>
      <c r="AF10" s="581">
        <v>10355</v>
      </c>
      <c r="AH10" s="588">
        <v>0.86102743638746071</v>
      </c>
      <c r="AI10" s="588">
        <v>0.25935457519766414</v>
      </c>
      <c r="AJ10" s="554">
        <v>9816</v>
      </c>
    </row>
    <row r="11" spans="1:36">
      <c r="A11" s="109">
        <v>4</v>
      </c>
      <c r="B11" s="97">
        <v>2.0738604467909227</v>
      </c>
      <c r="C11" s="97">
        <v>0.20904074350780832</v>
      </c>
      <c r="D11" s="578">
        <v>28072</v>
      </c>
      <c r="E11" s="104"/>
      <c r="F11" s="97">
        <v>1.8811369866068468</v>
      </c>
      <c r="G11" s="97">
        <v>0.21732471868501391</v>
      </c>
      <c r="H11" s="578">
        <v>24174</v>
      </c>
      <c r="I11" s="104"/>
      <c r="J11" s="97">
        <v>1.6691438991640464</v>
      </c>
      <c r="K11" s="97">
        <v>0.20148442312735226</v>
      </c>
      <c r="L11" s="578">
        <v>25720</v>
      </c>
      <c r="M11" s="104"/>
      <c r="N11" s="97">
        <v>1.5403242858763322</v>
      </c>
      <c r="O11" s="97">
        <v>0.24482190764497935</v>
      </c>
      <c r="P11" s="578">
        <v>14452</v>
      </c>
      <c r="Q11" s="104"/>
      <c r="R11" s="97">
        <v>1.7835871556011913</v>
      </c>
      <c r="S11" s="97">
        <v>0.25949769079867535</v>
      </c>
      <c r="T11" s="578">
        <v>14102</v>
      </c>
      <c r="U11" s="104"/>
      <c r="V11" s="97">
        <v>1.705693923987714</v>
      </c>
      <c r="W11" s="580">
        <v>0.32064559035824358</v>
      </c>
      <c r="X11" s="578">
        <v>9188</v>
      </c>
      <c r="Y11" s="104"/>
      <c r="Z11" s="97">
        <v>2.0727012333151738</v>
      </c>
      <c r="AA11" s="97">
        <v>0.37214003101017989</v>
      </c>
      <c r="AB11" s="578">
        <v>9838</v>
      </c>
      <c r="AC11" s="104"/>
      <c r="AD11" s="115">
        <v>1.3085884307780962</v>
      </c>
      <c r="AE11" s="112">
        <v>0.27782612838548415</v>
      </c>
      <c r="AF11" s="581">
        <v>10355</v>
      </c>
      <c r="AH11" s="588">
        <v>1.0897952268180884</v>
      </c>
      <c r="AI11" s="588">
        <v>0.29144473412305699</v>
      </c>
      <c r="AJ11" s="554">
        <v>9816</v>
      </c>
    </row>
    <row r="12" spans="1:36">
      <c r="A12" s="109">
        <v>5</v>
      </c>
      <c r="B12" s="97">
        <v>8.0004044032019461</v>
      </c>
      <c r="C12" s="97">
        <v>0.39796125270622529</v>
      </c>
      <c r="D12" s="578">
        <v>28072</v>
      </c>
      <c r="E12" s="104"/>
      <c r="F12" s="97">
        <v>6.3162073907471061</v>
      </c>
      <c r="G12" s="97">
        <v>0.38911957964105515</v>
      </c>
      <c r="H12" s="578">
        <v>24174</v>
      </c>
      <c r="I12" s="104"/>
      <c r="J12" s="97">
        <v>6.4338762342351732</v>
      </c>
      <c r="K12" s="97">
        <v>0.38587384853078888</v>
      </c>
      <c r="L12" s="578">
        <v>25720</v>
      </c>
      <c r="M12" s="104"/>
      <c r="N12" s="97">
        <v>6.4412758485701884</v>
      </c>
      <c r="O12" s="97">
        <v>0.48802614625287744</v>
      </c>
      <c r="P12" s="578">
        <v>14452</v>
      </c>
      <c r="Q12" s="104"/>
      <c r="R12" s="97">
        <v>6.5138639809819487</v>
      </c>
      <c r="S12" s="97">
        <v>0.48382381657165219</v>
      </c>
      <c r="T12" s="578">
        <v>14102</v>
      </c>
      <c r="U12" s="104"/>
      <c r="V12" s="97">
        <v>6.3096360046832274</v>
      </c>
      <c r="W12" s="580">
        <v>0.60208825589489345</v>
      </c>
      <c r="X12" s="578">
        <v>9188</v>
      </c>
      <c r="Y12" s="104"/>
      <c r="Z12" s="97">
        <v>6.2971572333222037</v>
      </c>
      <c r="AA12" s="97">
        <v>0.63450463814219749</v>
      </c>
      <c r="AB12" s="578">
        <v>9838</v>
      </c>
      <c r="AC12" s="104"/>
      <c r="AD12" s="115">
        <v>5.1095152465289519</v>
      </c>
      <c r="AE12" s="112">
        <v>0.53831074751533414</v>
      </c>
      <c r="AF12" s="581">
        <v>10355</v>
      </c>
      <c r="AH12" s="588">
        <v>4.657698579573295</v>
      </c>
      <c r="AI12" s="588">
        <v>0.59155035193673022</v>
      </c>
      <c r="AJ12" s="554">
        <v>9816</v>
      </c>
    </row>
    <row r="13" spans="1:36">
      <c r="A13" s="109">
        <v>6</v>
      </c>
      <c r="B13" s="97">
        <v>7.5234122511916466</v>
      </c>
      <c r="C13" s="97">
        <v>0.38691466270832242</v>
      </c>
      <c r="D13" s="578">
        <v>28072</v>
      </c>
      <c r="E13" s="104"/>
      <c r="F13" s="97">
        <v>6.8340943653071076</v>
      </c>
      <c r="G13" s="97">
        <v>0.4036376341306398</v>
      </c>
      <c r="H13" s="578">
        <v>24174</v>
      </c>
      <c r="I13" s="104"/>
      <c r="J13" s="97">
        <v>6.7964657945695786</v>
      </c>
      <c r="K13" s="97">
        <v>0.39582884081966352</v>
      </c>
      <c r="L13" s="578">
        <v>25720</v>
      </c>
      <c r="M13" s="104"/>
      <c r="N13" s="97">
        <v>6.5362293983897288</v>
      </c>
      <c r="O13" s="97">
        <v>0.49136055260502909</v>
      </c>
      <c r="P13" s="578">
        <v>14452</v>
      </c>
      <c r="Q13" s="104"/>
      <c r="R13" s="97">
        <v>6.7850668150830957</v>
      </c>
      <c r="S13" s="97">
        <v>0.49307627446570335</v>
      </c>
      <c r="T13" s="578">
        <v>14102</v>
      </c>
      <c r="U13" s="104"/>
      <c r="V13" s="97">
        <v>6.4538500771430716</v>
      </c>
      <c r="W13" s="580">
        <v>0.60846126389321764</v>
      </c>
      <c r="X13" s="578">
        <v>9188</v>
      </c>
      <c r="Y13" s="104"/>
      <c r="Z13" s="97">
        <v>6.1206125464344137</v>
      </c>
      <c r="AA13" s="97">
        <v>0.62613606095631225</v>
      </c>
      <c r="AB13" s="578">
        <v>9838</v>
      </c>
      <c r="AC13" s="104"/>
      <c r="AD13" s="115">
        <v>5.1925782696405989</v>
      </c>
      <c r="AE13" s="112">
        <v>0.54243107579081462</v>
      </c>
      <c r="AF13" s="581">
        <v>10355</v>
      </c>
      <c r="AH13" s="588">
        <v>5.4975392068736344</v>
      </c>
      <c r="AI13" s="588">
        <v>0.63983639223883149</v>
      </c>
      <c r="AJ13" s="554">
        <v>9816</v>
      </c>
    </row>
    <row r="14" spans="1:36">
      <c r="A14" s="109">
        <v>7</v>
      </c>
      <c r="B14" s="97">
        <v>17.380926223017532</v>
      </c>
      <c r="C14" s="97">
        <v>0.55586391134991686</v>
      </c>
      <c r="D14" s="578">
        <v>28072</v>
      </c>
      <c r="E14" s="104"/>
      <c r="F14" s="97">
        <v>17.315816808736017</v>
      </c>
      <c r="G14" s="97">
        <v>0.60527867450742256</v>
      </c>
      <c r="H14" s="578">
        <v>24174</v>
      </c>
      <c r="I14" s="104"/>
      <c r="J14" s="97">
        <v>17.11660367962908</v>
      </c>
      <c r="K14" s="97">
        <v>0.59236889158593442</v>
      </c>
      <c r="L14" s="578">
        <v>25720</v>
      </c>
      <c r="M14" s="104"/>
      <c r="N14" s="97">
        <v>17.245393423944492</v>
      </c>
      <c r="O14" s="97">
        <v>0.75101331713077712</v>
      </c>
      <c r="P14" s="578">
        <v>14452</v>
      </c>
      <c r="Q14" s="104"/>
      <c r="R14" s="97">
        <v>16.973594729085484</v>
      </c>
      <c r="S14" s="97">
        <v>0.7360195108755363</v>
      </c>
      <c r="T14" s="578">
        <v>14102</v>
      </c>
      <c r="U14" s="104"/>
      <c r="V14" s="97">
        <v>16.943819372401176</v>
      </c>
      <c r="W14" s="580">
        <v>0.92897103811422355</v>
      </c>
      <c r="X14" s="578">
        <v>9188</v>
      </c>
      <c r="Y14" s="104"/>
      <c r="Z14" s="97">
        <v>16.828677746965216</v>
      </c>
      <c r="AA14" s="97">
        <v>0.97723260608337803</v>
      </c>
      <c r="AB14" s="578">
        <v>9838</v>
      </c>
      <c r="AC14" s="104"/>
      <c r="AD14" s="115">
        <v>15.542482548550613</v>
      </c>
      <c r="AE14" s="112">
        <v>0.88575011701374695</v>
      </c>
      <c r="AF14" s="581">
        <v>10355</v>
      </c>
      <c r="AH14" s="588">
        <v>15.916560039914293</v>
      </c>
      <c r="AI14" s="588">
        <v>1.0269352299721479</v>
      </c>
      <c r="AJ14" s="554">
        <v>9816</v>
      </c>
    </row>
    <row r="15" spans="1:36">
      <c r="A15" s="109">
        <v>8</v>
      </c>
      <c r="B15" s="97">
        <v>29.396111611982967</v>
      </c>
      <c r="C15" s="97">
        <v>0.66826868977056719</v>
      </c>
      <c r="D15" s="578">
        <v>28072</v>
      </c>
      <c r="E15" s="104"/>
      <c r="F15" s="97">
        <v>29.375447830565125</v>
      </c>
      <c r="G15" s="97">
        <v>0.72860603292941839</v>
      </c>
      <c r="H15" s="578">
        <v>24174</v>
      </c>
      <c r="I15" s="104"/>
      <c r="J15" s="97">
        <v>29.704436347615864</v>
      </c>
      <c r="K15" s="97">
        <v>0.71866135700280864</v>
      </c>
      <c r="L15" s="578">
        <v>25720</v>
      </c>
      <c r="M15" s="104"/>
      <c r="N15" s="97">
        <v>29.372918418522438</v>
      </c>
      <c r="O15" s="97">
        <v>0.90547022889876949</v>
      </c>
      <c r="P15" s="578">
        <v>14452</v>
      </c>
      <c r="Q15" s="104"/>
      <c r="R15" s="97">
        <v>28.752524425800452</v>
      </c>
      <c r="S15" s="97">
        <v>0.88739510012745981</v>
      </c>
      <c r="T15" s="578">
        <v>14102</v>
      </c>
      <c r="U15" s="104"/>
      <c r="V15" s="97">
        <v>29.648487760244798</v>
      </c>
      <c r="W15" s="580">
        <v>1.1309633515343709</v>
      </c>
      <c r="X15" s="578">
        <v>9188</v>
      </c>
      <c r="Y15" s="104"/>
      <c r="Z15" s="97">
        <v>30.188770592798917</v>
      </c>
      <c r="AA15" s="97">
        <v>1.1991444609934465</v>
      </c>
      <c r="AB15" s="578">
        <v>9838</v>
      </c>
      <c r="AC15" s="104"/>
      <c r="AD15" s="115">
        <v>32.21561046056587</v>
      </c>
      <c r="AE15" s="112">
        <v>1.1424307800689366</v>
      </c>
      <c r="AF15" s="581">
        <v>10355</v>
      </c>
      <c r="AH15" s="588">
        <v>32.407669189730044</v>
      </c>
      <c r="AI15" s="588">
        <v>1.3138198568749502</v>
      </c>
      <c r="AJ15" s="554">
        <v>9816</v>
      </c>
    </row>
    <row r="16" spans="1:36">
      <c r="A16" s="109">
        <v>9</v>
      </c>
      <c r="B16" s="97">
        <v>16.544275550008511</v>
      </c>
      <c r="C16" s="97">
        <v>0.54505936149384127</v>
      </c>
      <c r="D16" s="578">
        <v>28072</v>
      </c>
      <c r="E16" s="104"/>
      <c r="F16" s="97">
        <v>17.583042483516749</v>
      </c>
      <c r="G16" s="97">
        <v>0.60894485177445645</v>
      </c>
      <c r="H16" s="578">
        <v>24174</v>
      </c>
      <c r="I16" s="104"/>
      <c r="J16" s="97">
        <v>18.239320222798142</v>
      </c>
      <c r="K16" s="97">
        <v>0.60733211581557711</v>
      </c>
      <c r="L16" s="578">
        <v>25720</v>
      </c>
      <c r="M16" s="104"/>
      <c r="N16" s="97">
        <v>18.200601457727231</v>
      </c>
      <c r="O16" s="97">
        <v>0.76706633140838321</v>
      </c>
      <c r="P16" s="578">
        <v>14452</v>
      </c>
      <c r="Q16" s="104"/>
      <c r="R16" s="97">
        <v>17.986163156857273</v>
      </c>
      <c r="S16" s="97">
        <v>0.75302106372141964</v>
      </c>
      <c r="T16" s="578">
        <v>14102</v>
      </c>
      <c r="U16" s="104"/>
      <c r="V16" s="97">
        <v>18.609680194657049</v>
      </c>
      <c r="W16" s="580">
        <v>0.96375439682233832</v>
      </c>
      <c r="X16" s="578">
        <v>9188</v>
      </c>
      <c r="Y16" s="104"/>
      <c r="Z16" s="97">
        <v>18.089829847180606</v>
      </c>
      <c r="AA16" s="97">
        <v>1.0054773782120829</v>
      </c>
      <c r="AB16" s="578">
        <v>9838</v>
      </c>
      <c r="AC16" s="104"/>
      <c r="AD16" s="115">
        <v>20.794885316450543</v>
      </c>
      <c r="AE16" s="112">
        <v>0.99217149749953037</v>
      </c>
      <c r="AF16" s="581">
        <v>10355</v>
      </c>
      <c r="AH16" s="588">
        <v>21.92888224563649</v>
      </c>
      <c r="AI16" s="588">
        <v>1.1614931637161732</v>
      </c>
      <c r="AJ16" s="554">
        <v>9816</v>
      </c>
    </row>
    <row r="17" spans="1:41">
      <c r="A17" s="83" t="s">
        <v>249</v>
      </c>
      <c r="B17" s="86">
        <v>15.833763067416227</v>
      </c>
      <c r="C17" s="86">
        <v>0.53549187559694111</v>
      </c>
      <c r="D17" s="529">
        <v>28072</v>
      </c>
      <c r="E17" s="107"/>
      <c r="F17" s="86">
        <v>17.976419454344168</v>
      </c>
      <c r="G17" s="86">
        <v>0.61424781412801366</v>
      </c>
      <c r="H17" s="529">
        <v>24174</v>
      </c>
      <c r="I17" s="107"/>
      <c r="J17" s="86">
        <v>17.591981249047592</v>
      </c>
      <c r="K17" s="86">
        <v>0.59881378517104977</v>
      </c>
      <c r="L17" s="529">
        <v>25720</v>
      </c>
      <c r="M17" s="107"/>
      <c r="N17" s="86">
        <v>18.119530205714966</v>
      </c>
      <c r="O17" s="86">
        <v>0.76573522401483451</v>
      </c>
      <c r="P17" s="529">
        <v>14452</v>
      </c>
      <c r="Q17" s="107"/>
      <c r="R17" s="86">
        <v>18.385032097705661</v>
      </c>
      <c r="S17" s="86">
        <v>0.7594713556290813</v>
      </c>
      <c r="T17" s="529">
        <v>14102</v>
      </c>
      <c r="U17" s="107"/>
      <c r="V17" s="86">
        <v>18.099188180475405</v>
      </c>
      <c r="W17" s="582">
        <v>0.95341985311966937</v>
      </c>
      <c r="X17" s="529">
        <v>9188</v>
      </c>
      <c r="Y17" s="107"/>
      <c r="Z17" s="86">
        <v>18.260939501494153</v>
      </c>
      <c r="AA17" s="86">
        <v>1.0091658106321315</v>
      </c>
      <c r="AB17" s="529">
        <v>9838</v>
      </c>
      <c r="AC17" s="107"/>
      <c r="AD17" s="114">
        <v>17.888664198542195</v>
      </c>
      <c r="AE17" s="114">
        <v>0.93696287410991275</v>
      </c>
      <c r="AF17" s="583">
        <v>10355</v>
      </c>
      <c r="AG17" s="75"/>
      <c r="AH17" s="589">
        <v>16.704002875411167</v>
      </c>
      <c r="AI17" s="589">
        <v>1.047093721162951</v>
      </c>
      <c r="AJ17" s="558">
        <v>9816</v>
      </c>
    </row>
    <row r="18" spans="1:41">
      <c r="A18" s="101" t="s">
        <v>659</v>
      </c>
      <c r="B18" s="13"/>
      <c r="C18" s="13"/>
      <c r="D18" s="13"/>
    </row>
    <row r="19" spans="1:41">
      <c r="B19" s="13"/>
      <c r="C19" s="13"/>
      <c r="D19" s="13"/>
    </row>
    <row r="20" spans="1:41">
      <c r="A20" s="4" t="s">
        <v>250</v>
      </c>
      <c r="B20" s="13"/>
      <c r="C20" s="13"/>
      <c r="D20" s="13"/>
    </row>
    <row r="21" spans="1:41">
      <c r="B21" s="13"/>
      <c r="C21" s="13"/>
      <c r="D21" s="13"/>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row>
    <row r="22" spans="1:41">
      <c r="A22" s="76" t="s">
        <v>207</v>
      </c>
      <c r="B22" s="849" t="s">
        <v>13</v>
      </c>
      <c r="C22" s="849"/>
      <c r="D22" s="849"/>
      <c r="E22" s="79"/>
      <c r="F22" s="852" t="s">
        <v>52</v>
      </c>
      <c r="G22" s="852"/>
      <c r="H22" s="852"/>
      <c r="I22" s="686"/>
      <c r="J22" s="850"/>
      <c r="K22" s="850"/>
      <c r="L22" s="850"/>
      <c r="M22" s="686"/>
      <c r="N22" s="850"/>
      <c r="O22" s="850"/>
      <c r="P22" s="850"/>
      <c r="Q22" s="686"/>
      <c r="R22" s="850"/>
      <c r="S22" s="850"/>
      <c r="T22" s="850"/>
      <c r="U22" s="686"/>
      <c r="V22" s="850"/>
      <c r="W22" s="850"/>
      <c r="X22" s="850"/>
      <c r="Y22" s="686"/>
      <c r="Z22" s="850"/>
      <c r="AA22" s="850"/>
      <c r="AB22" s="850"/>
      <c r="AC22" s="686"/>
      <c r="AD22" s="44"/>
      <c r="AE22" s="44"/>
      <c r="AF22" s="44"/>
      <c r="AG22" s="44"/>
      <c r="AH22" s="44"/>
      <c r="AI22" s="44"/>
      <c r="AJ22" s="44"/>
      <c r="AK22" s="44"/>
      <c r="AL22" s="44"/>
      <c r="AM22" s="44"/>
      <c r="AN22" s="44"/>
      <c r="AO22" s="44"/>
    </row>
    <row r="23" spans="1:41">
      <c r="A23" s="76"/>
      <c r="B23" s="576" t="s">
        <v>14</v>
      </c>
      <c r="C23" s="537" t="s">
        <v>480</v>
      </c>
      <c r="D23" s="577" t="s">
        <v>206</v>
      </c>
      <c r="E23" s="79"/>
      <c r="F23" s="562" t="s">
        <v>205</v>
      </c>
      <c r="G23" s="562" t="s">
        <v>476</v>
      </c>
      <c r="H23" s="562" t="s">
        <v>206</v>
      </c>
      <c r="I23" s="687"/>
      <c r="J23" s="685"/>
      <c r="K23" s="686"/>
      <c r="L23" s="687"/>
      <c r="M23" s="687"/>
      <c r="N23" s="685"/>
      <c r="O23" s="686"/>
      <c r="P23" s="687"/>
      <c r="Q23" s="687"/>
      <c r="R23" s="685"/>
      <c r="S23" s="686"/>
      <c r="T23" s="687"/>
      <c r="U23" s="687"/>
      <c r="V23" s="685"/>
      <c r="W23" s="686"/>
      <c r="X23" s="687"/>
      <c r="Y23" s="687"/>
      <c r="Z23" s="685"/>
      <c r="AA23" s="686"/>
      <c r="AB23" s="687"/>
      <c r="AC23" s="687"/>
      <c r="AD23" s="44"/>
      <c r="AE23" s="44"/>
      <c r="AF23" s="44"/>
      <c r="AG23" s="44"/>
      <c r="AH23" s="44"/>
      <c r="AI23" s="44"/>
      <c r="AJ23" s="44"/>
      <c r="AK23" s="44"/>
      <c r="AL23" s="44"/>
      <c r="AM23" s="44"/>
      <c r="AN23" s="44"/>
      <c r="AO23" s="44"/>
    </row>
    <row r="24" spans="1:41">
      <c r="E24" s="79"/>
      <c r="F24" s="544"/>
      <c r="G24" s="544"/>
      <c r="H24" s="5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row>
    <row r="25" spans="1:41">
      <c r="A25" s="5" t="s">
        <v>251</v>
      </c>
      <c r="B25" s="121">
        <v>0.4385829559379133</v>
      </c>
      <c r="C25" s="112">
        <v>0.16154862953658372</v>
      </c>
      <c r="D25" s="581">
        <v>10355</v>
      </c>
      <c r="F25" s="563">
        <v>0.39989193700795528</v>
      </c>
      <c r="G25" s="563">
        <v>0.1771504743542032</v>
      </c>
      <c r="H25" s="554">
        <v>9817</v>
      </c>
      <c r="I25" s="104"/>
      <c r="J25" s="97"/>
      <c r="K25" s="97"/>
      <c r="L25" s="578"/>
      <c r="M25" s="104"/>
      <c r="N25" s="97"/>
      <c r="O25" s="97"/>
      <c r="P25" s="578"/>
      <c r="Q25" s="104"/>
      <c r="R25" s="104"/>
      <c r="S25" s="579"/>
      <c r="T25" s="579"/>
      <c r="U25" s="104"/>
      <c r="V25" s="97"/>
      <c r="W25" s="97"/>
      <c r="X25" s="578"/>
      <c r="Y25" s="104"/>
      <c r="Z25" s="97"/>
      <c r="AA25" s="580"/>
      <c r="AB25" s="578"/>
      <c r="AC25" s="104"/>
      <c r="AD25" s="44"/>
      <c r="AE25" s="44"/>
      <c r="AF25" s="44"/>
      <c r="AG25" s="44"/>
      <c r="AH25" s="44"/>
      <c r="AI25" s="44"/>
      <c r="AJ25" s="44"/>
      <c r="AK25" s="44"/>
      <c r="AL25" s="44"/>
      <c r="AM25" s="44"/>
      <c r="AN25" s="44"/>
      <c r="AO25" s="44"/>
    </row>
    <row r="26" spans="1:41">
      <c r="A26" s="101">
        <v>1</v>
      </c>
      <c r="B26" s="121">
        <v>0.2833116428900167</v>
      </c>
      <c r="C26" s="112">
        <v>0.12994153808680964</v>
      </c>
      <c r="D26" s="581">
        <v>10355</v>
      </c>
      <c r="F26" s="590">
        <v>0.23756790941020486</v>
      </c>
      <c r="G26" s="565">
        <v>0.17605012231021455</v>
      </c>
      <c r="H26" s="554">
        <v>9817</v>
      </c>
      <c r="I26" s="104"/>
      <c r="J26" s="97"/>
      <c r="K26" s="97"/>
      <c r="L26" s="578"/>
      <c r="M26" s="104"/>
      <c r="N26" s="97"/>
      <c r="O26" s="97"/>
      <c r="P26" s="578"/>
      <c r="Q26" s="104"/>
      <c r="R26" s="104"/>
      <c r="S26" s="579"/>
      <c r="T26" s="579"/>
      <c r="U26" s="104"/>
      <c r="V26" s="97"/>
      <c r="W26" s="97"/>
      <c r="X26" s="578"/>
      <c r="Y26" s="104"/>
      <c r="Z26" s="97"/>
      <c r="AA26" s="580"/>
      <c r="AB26" s="578"/>
      <c r="AC26" s="104"/>
      <c r="AD26" s="44"/>
      <c r="AE26" s="44"/>
      <c r="AF26" s="44"/>
      <c r="AG26" s="44"/>
      <c r="AH26" s="44"/>
      <c r="AI26" s="44"/>
      <c r="AJ26" s="44"/>
      <c r="AK26" s="44"/>
      <c r="AL26" s="44"/>
      <c r="AM26" s="44"/>
      <c r="AN26" s="44"/>
      <c r="AO26" s="44"/>
    </row>
    <row r="27" spans="1:41">
      <c r="A27" s="109">
        <v>2</v>
      </c>
      <c r="B27" s="121">
        <v>0.71790744461914824</v>
      </c>
      <c r="C27" s="112">
        <v>0.20639613383289146</v>
      </c>
      <c r="D27" s="581">
        <v>10355</v>
      </c>
      <c r="F27" s="573">
        <v>0.58677443778040805</v>
      </c>
      <c r="G27" s="572">
        <v>0.20075359976123913</v>
      </c>
      <c r="H27" s="554">
        <v>9817</v>
      </c>
      <c r="I27" s="104"/>
      <c r="J27" s="97"/>
      <c r="K27" s="97"/>
      <c r="L27" s="578"/>
      <c r="M27" s="104"/>
      <c r="N27" s="97"/>
      <c r="O27" s="97"/>
      <c r="P27" s="578"/>
      <c r="Q27" s="104"/>
      <c r="R27" s="104"/>
      <c r="S27" s="579"/>
      <c r="T27" s="579"/>
      <c r="U27" s="104"/>
      <c r="V27" s="97"/>
      <c r="W27" s="97"/>
      <c r="X27" s="578"/>
      <c r="Y27" s="104"/>
      <c r="Z27" s="97"/>
      <c r="AA27" s="580"/>
      <c r="AB27" s="578"/>
      <c r="AC27" s="104"/>
      <c r="AD27" s="44"/>
      <c r="AE27" s="44"/>
      <c r="AF27" s="44"/>
      <c r="AG27" s="44"/>
      <c r="AH27" s="44"/>
      <c r="AI27" s="44"/>
      <c r="AJ27" s="44"/>
      <c r="AK27" s="44"/>
      <c r="AL27" s="44"/>
      <c r="AM27" s="44"/>
      <c r="AN27" s="44"/>
      <c r="AO27" s="44"/>
    </row>
    <row r="28" spans="1:41">
      <c r="A28" s="109">
        <v>3</v>
      </c>
      <c r="B28" s="121">
        <v>1.0904887338333493</v>
      </c>
      <c r="C28" s="112">
        <v>0.25389929085981006</v>
      </c>
      <c r="D28" s="581">
        <v>10355</v>
      </c>
      <c r="F28" s="563">
        <v>0.90027139587423377</v>
      </c>
      <c r="G28" s="563">
        <v>0.25934136539934161</v>
      </c>
      <c r="H28" s="554">
        <v>9817</v>
      </c>
      <c r="I28" s="104"/>
      <c r="J28" s="97"/>
      <c r="K28" s="97"/>
      <c r="L28" s="578"/>
      <c r="M28" s="104"/>
      <c r="N28" s="97"/>
      <c r="O28" s="97"/>
      <c r="P28" s="578"/>
      <c r="Q28" s="104"/>
      <c r="R28" s="104"/>
      <c r="S28" s="579"/>
      <c r="T28" s="579"/>
      <c r="U28" s="104"/>
      <c r="V28" s="97"/>
      <c r="W28" s="97"/>
      <c r="X28" s="578"/>
      <c r="Y28" s="104"/>
      <c r="Z28" s="97"/>
      <c r="AA28" s="580"/>
      <c r="AB28" s="578"/>
      <c r="AC28" s="104"/>
      <c r="AD28" s="44"/>
      <c r="AE28" s="44"/>
      <c r="AF28" s="44"/>
      <c r="AG28" s="44"/>
      <c r="AH28" s="44"/>
      <c r="AI28" s="44"/>
      <c r="AJ28" s="44"/>
      <c r="AK28" s="44"/>
      <c r="AL28" s="44"/>
      <c r="AM28" s="44"/>
      <c r="AN28" s="44"/>
      <c r="AO28" s="44"/>
    </row>
    <row r="29" spans="1:41">
      <c r="A29" s="109">
        <v>4</v>
      </c>
      <c r="B29" s="121">
        <v>1.9923123331213382</v>
      </c>
      <c r="C29" s="112">
        <v>0.3416179258331602</v>
      </c>
      <c r="D29" s="581">
        <v>10355</v>
      </c>
      <c r="F29" s="563">
        <v>1.4685909533479777</v>
      </c>
      <c r="G29" s="563">
        <v>0.29142988986531843</v>
      </c>
      <c r="H29" s="554">
        <v>9817</v>
      </c>
      <c r="I29" s="104"/>
      <c r="J29" s="97"/>
      <c r="K29" s="97"/>
      <c r="L29" s="578"/>
      <c r="M29" s="104"/>
      <c r="N29" s="97"/>
      <c r="O29" s="97"/>
      <c r="P29" s="578"/>
      <c r="Q29" s="104"/>
      <c r="R29" s="104"/>
      <c r="S29" s="579"/>
      <c r="T29" s="579"/>
      <c r="U29" s="104"/>
      <c r="V29" s="97"/>
      <c r="W29" s="97"/>
      <c r="X29" s="578"/>
      <c r="Y29" s="104"/>
      <c r="Z29" s="97"/>
      <c r="AA29" s="580"/>
      <c r="AB29" s="578"/>
      <c r="AC29" s="104"/>
      <c r="AD29" s="44"/>
      <c r="AE29" s="44"/>
      <c r="AF29" s="44"/>
      <c r="AG29" s="44"/>
      <c r="AH29" s="44"/>
      <c r="AI29" s="44"/>
      <c r="AJ29" s="44"/>
      <c r="AK29" s="44"/>
      <c r="AL29" s="44"/>
      <c r="AM29" s="44"/>
      <c r="AN29" s="44"/>
      <c r="AO29" s="44"/>
    </row>
    <row r="30" spans="1:41">
      <c r="A30" s="109">
        <v>5</v>
      </c>
      <c r="B30" s="121">
        <v>6.5445740629704101</v>
      </c>
      <c r="C30" s="112">
        <v>0.60460929896381499</v>
      </c>
      <c r="D30" s="581">
        <v>10355</v>
      </c>
      <c r="F30" s="563">
        <v>5.5248545949341565</v>
      </c>
      <c r="G30" s="563">
        <v>0.59152022229340062</v>
      </c>
      <c r="H30" s="554">
        <v>9817</v>
      </c>
      <c r="I30" s="104"/>
      <c r="J30" s="97"/>
      <c r="K30" s="97"/>
      <c r="L30" s="578"/>
      <c r="M30" s="104"/>
      <c r="N30" s="97"/>
      <c r="O30" s="97"/>
      <c r="P30" s="578"/>
      <c r="Q30" s="104"/>
      <c r="R30" s="104"/>
      <c r="S30" s="579"/>
      <c r="T30" s="579"/>
      <c r="U30" s="104"/>
      <c r="V30" s="97"/>
      <c r="W30" s="97"/>
      <c r="X30" s="578"/>
      <c r="Y30" s="104"/>
      <c r="Z30" s="97"/>
      <c r="AA30" s="580"/>
      <c r="AB30" s="578"/>
      <c r="AC30" s="104"/>
      <c r="AD30" s="44"/>
      <c r="AE30" s="44"/>
      <c r="AF30" s="44"/>
      <c r="AG30" s="44"/>
      <c r="AH30" s="44"/>
      <c r="AI30" s="44"/>
      <c r="AJ30" s="44"/>
      <c r="AK30" s="44"/>
      <c r="AL30" s="44"/>
      <c r="AM30" s="44"/>
      <c r="AN30" s="44"/>
      <c r="AO30" s="44"/>
    </row>
    <row r="31" spans="1:41">
      <c r="A31" s="109">
        <v>6</v>
      </c>
      <c r="B31" s="121">
        <v>7.1332516829345094</v>
      </c>
      <c r="C31" s="112">
        <v>0.6292246990971293</v>
      </c>
      <c r="D31" s="581">
        <v>10355</v>
      </c>
      <c r="F31" s="563">
        <v>6.9638779507629964</v>
      </c>
      <c r="G31" s="563">
        <v>0.63980380322552977</v>
      </c>
      <c r="H31" s="554">
        <v>9817</v>
      </c>
      <c r="I31" s="104"/>
      <c r="J31" s="97"/>
      <c r="K31" s="97"/>
      <c r="L31" s="578"/>
      <c r="M31" s="104"/>
      <c r="N31" s="97"/>
      <c r="O31" s="97"/>
      <c r="P31" s="578"/>
      <c r="Q31" s="104"/>
      <c r="R31" s="104"/>
      <c r="S31" s="579"/>
      <c r="T31" s="579"/>
      <c r="U31" s="104"/>
      <c r="V31" s="97"/>
      <c r="W31" s="97"/>
      <c r="X31" s="578"/>
      <c r="Y31" s="104"/>
      <c r="Z31" s="97"/>
      <c r="AA31" s="580"/>
      <c r="AB31" s="578"/>
      <c r="AC31" s="104"/>
      <c r="AD31" s="44"/>
      <c r="AE31" s="44"/>
      <c r="AF31" s="44"/>
      <c r="AG31" s="44"/>
      <c r="AH31" s="44"/>
      <c r="AI31" s="44"/>
      <c r="AJ31" s="44"/>
      <c r="AK31" s="44"/>
      <c r="AL31" s="44"/>
      <c r="AM31" s="44"/>
      <c r="AN31" s="44"/>
      <c r="AO31" s="44"/>
    </row>
    <row r="32" spans="1:41">
      <c r="A32" s="109">
        <v>7</v>
      </c>
      <c r="B32" s="121">
        <v>18.988052854721605</v>
      </c>
      <c r="C32" s="112">
        <v>0.95884105192263824</v>
      </c>
      <c r="D32" s="581">
        <v>10355</v>
      </c>
      <c r="F32" s="563">
        <v>18.373465518733987</v>
      </c>
      <c r="G32" s="563">
        <v>1.026882924716813</v>
      </c>
      <c r="H32" s="554">
        <v>9817</v>
      </c>
      <c r="I32" s="104"/>
      <c r="J32" s="97"/>
      <c r="K32" s="97"/>
      <c r="L32" s="578"/>
      <c r="M32" s="104"/>
      <c r="N32" s="97"/>
      <c r="O32" s="97"/>
      <c r="P32" s="578"/>
      <c r="Q32" s="104"/>
      <c r="R32" s="104"/>
      <c r="S32" s="579"/>
      <c r="T32" s="579"/>
      <c r="U32" s="104"/>
      <c r="V32" s="97"/>
      <c r="W32" s="97"/>
      <c r="X32" s="578"/>
      <c r="Y32" s="104"/>
      <c r="Z32" s="97"/>
      <c r="AA32" s="580"/>
      <c r="AB32" s="578"/>
      <c r="AC32" s="104"/>
      <c r="AD32" s="44"/>
      <c r="AE32" s="44"/>
      <c r="AF32" s="44"/>
      <c r="AG32" s="44"/>
      <c r="AH32" s="44"/>
      <c r="AI32" s="44"/>
      <c r="AJ32" s="44"/>
      <c r="AK32" s="44"/>
      <c r="AL32" s="44"/>
      <c r="AM32" s="44"/>
      <c r="AN32" s="44"/>
      <c r="AO32" s="44"/>
    </row>
    <row r="33" spans="1:41">
      <c r="A33" s="109">
        <v>8</v>
      </c>
      <c r="B33" s="121">
        <v>32.465083825237478</v>
      </c>
      <c r="C33" s="112">
        <v>1.1447332966053381</v>
      </c>
      <c r="D33" s="581">
        <v>10355</v>
      </c>
      <c r="F33" s="563">
        <v>33.075981441183174</v>
      </c>
      <c r="G33" s="563">
        <v>1.3137529396234271</v>
      </c>
      <c r="H33" s="554">
        <v>9817</v>
      </c>
      <c r="I33" s="104"/>
      <c r="J33" s="97"/>
      <c r="K33" s="97"/>
      <c r="L33" s="578"/>
      <c r="M33" s="104"/>
      <c r="N33" s="97"/>
      <c r="O33" s="97"/>
      <c r="P33" s="578"/>
      <c r="Q33" s="104"/>
      <c r="R33" s="104"/>
      <c r="S33" s="579"/>
      <c r="T33" s="579"/>
      <c r="U33" s="104"/>
      <c r="V33" s="97"/>
      <c r="W33" s="97"/>
      <c r="X33" s="578"/>
      <c r="Y33" s="104"/>
      <c r="Z33" s="97"/>
      <c r="AA33" s="580"/>
      <c r="AB33" s="578"/>
      <c r="AC33" s="104"/>
      <c r="AD33" s="44"/>
      <c r="AE33" s="44"/>
      <c r="AF33" s="44"/>
      <c r="AG33" s="44"/>
      <c r="AH33" s="44"/>
      <c r="AI33" s="44"/>
      <c r="AJ33" s="44"/>
      <c r="AK33" s="44"/>
      <c r="AL33" s="44"/>
      <c r="AM33" s="44"/>
      <c r="AN33" s="44"/>
      <c r="AO33" s="44"/>
    </row>
    <row r="34" spans="1:41">
      <c r="A34" s="109">
        <v>9</v>
      </c>
      <c r="B34" s="121">
        <v>16.232368131506114</v>
      </c>
      <c r="C34" s="112">
        <v>0.90149003223558211</v>
      </c>
      <c r="D34" s="581">
        <v>10355</v>
      </c>
      <c r="F34" s="563">
        <v>18.352339789651971</v>
      </c>
      <c r="G34" s="563">
        <v>1.1614340049740015</v>
      </c>
      <c r="H34" s="554">
        <v>9817</v>
      </c>
      <c r="I34" s="104"/>
      <c r="J34" s="97"/>
      <c r="K34" s="97"/>
      <c r="L34" s="578"/>
      <c r="M34" s="104"/>
      <c r="N34" s="97"/>
      <c r="O34" s="97"/>
      <c r="P34" s="578"/>
      <c r="Q34" s="104"/>
      <c r="R34" s="104"/>
      <c r="S34" s="579"/>
      <c r="T34" s="579"/>
      <c r="U34" s="104"/>
      <c r="V34" s="97"/>
      <c r="W34" s="97"/>
      <c r="X34" s="578"/>
      <c r="Y34" s="104"/>
      <c r="Z34" s="97"/>
      <c r="AA34" s="580"/>
      <c r="AB34" s="578"/>
      <c r="AC34" s="104"/>
      <c r="AD34" s="44"/>
      <c r="AE34" s="44"/>
      <c r="AF34" s="44"/>
      <c r="AG34" s="44"/>
      <c r="AH34" s="44"/>
      <c r="AI34" s="44"/>
      <c r="AJ34" s="44"/>
      <c r="AK34" s="44"/>
      <c r="AL34" s="44"/>
      <c r="AM34" s="44"/>
      <c r="AN34" s="44"/>
      <c r="AO34" s="44"/>
    </row>
    <row r="35" spans="1:41">
      <c r="A35" s="83" t="s">
        <v>252</v>
      </c>
      <c r="B35" s="122">
        <v>14.065700284828637</v>
      </c>
      <c r="C35" s="114">
        <v>0.8499547769031226</v>
      </c>
      <c r="D35" s="583">
        <v>10355</v>
      </c>
      <c r="E35" s="75"/>
      <c r="F35" s="571">
        <v>14.079853008731803</v>
      </c>
      <c r="G35" s="571">
        <v>1.0470403891680524</v>
      </c>
      <c r="H35" s="558">
        <v>9817</v>
      </c>
      <c r="I35" s="104"/>
      <c r="J35" s="97"/>
      <c r="K35" s="97"/>
      <c r="L35" s="578"/>
      <c r="M35" s="104"/>
      <c r="N35" s="97"/>
      <c r="O35" s="97"/>
      <c r="P35" s="578"/>
      <c r="Q35" s="104"/>
      <c r="R35" s="104"/>
      <c r="S35" s="579"/>
      <c r="T35" s="579"/>
      <c r="U35" s="104"/>
      <c r="V35" s="97"/>
      <c r="W35" s="97"/>
      <c r="X35" s="578"/>
      <c r="Y35" s="104"/>
      <c r="Z35" s="97"/>
      <c r="AA35" s="580"/>
      <c r="AB35" s="578"/>
      <c r="AC35" s="104"/>
      <c r="AD35" s="44"/>
      <c r="AE35" s="44"/>
      <c r="AF35" s="44"/>
      <c r="AG35" s="44"/>
      <c r="AH35" s="44"/>
      <c r="AI35" s="44"/>
      <c r="AJ35" s="44"/>
      <c r="AK35" s="44"/>
      <c r="AL35" s="44"/>
      <c r="AM35" s="44"/>
      <c r="AN35" s="44"/>
      <c r="AO35" s="44"/>
    </row>
    <row r="36" spans="1:41">
      <c r="B36" s="13"/>
      <c r="C36" s="13"/>
      <c r="D36" s="13"/>
      <c r="I36" s="44"/>
      <c r="J36" s="44"/>
      <c r="K36" s="44"/>
      <c r="L36" s="44"/>
    </row>
    <row r="37" spans="1:41">
      <c r="A37" s="4" t="s">
        <v>253</v>
      </c>
      <c r="B37" s="13"/>
      <c r="C37" s="13"/>
      <c r="D37" s="13"/>
    </row>
    <row r="38" spans="1:41">
      <c r="B38" s="83"/>
      <c r="C38" s="83"/>
      <c r="D38" s="83"/>
      <c r="E38" s="75"/>
    </row>
    <row r="39" spans="1:41">
      <c r="A39" s="76" t="s">
        <v>207</v>
      </c>
      <c r="B39" s="843" t="s">
        <v>13</v>
      </c>
      <c r="C39" s="843"/>
      <c r="D39" s="843"/>
      <c r="E39" s="76"/>
      <c r="F39" s="852" t="s">
        <v>52</v>
      </c>
      <c r="G39" s="852"/>
      <c r="H39" s="852"/>
    </row>
    <row r="40" spans="1:41">
      <c r="A40" s="76"/>
      <c r="B40" s="76" t="s">
        <v>205</v>
      </c>
      <c r="C40" s="79" t="s">
        <v>476</v>
      </c>
      <c r="D40" s="5" t="s">
        <v>206</v>
      </c>
      <c r="F40" s="562" t="s">
        <v>205</v>
      </c>
      <c r="G40" s="562" t="s">
        <v>476</v>
      </c>
      <c r="H40" s="562" t="s">
        <v>206</v>
      </c>
    </row>
    <row r="41" spans="1:41">
      <c r="C41" s="79"/>
      <c r="D41" s="79"/>
      <c r="E41" s="79"/>
      <c r="F41" s="544"/>
      <c r="G41" s="544"/>
      <c r="H41" s="544"/>
    </row>
    <row r="42" spans="1:41">
      <c r="A42" s="5" t="s">
        <v>254</v>
      </c>
      <c r="B42" s="121">
        <v>0.29775019590040519</v>
      </c>
      <c r="C42" s="112">
        <v>0.13320188645211636</v>
      </c>
      <c r="D42" s="581">
        <v>10355</v>
      </c>
      <c r="F42" s="563">
        <v>0.26455793220468654</v>
      </c>
      <c r="G42" s="563">
        <v>0.14418704559786605</v>
      </c>
      <c r="H42" s="554">
        <v>9817</v>
      </c>
    </row>
    <row r="43" spans="1:41">
      <c r="A43" s="101">
        <v>1</v>
      </c>
      <c r="B43" s="112">
        <v>0.15790877680278798</v>
      </c>
      <c r="C43" s="112">
        <v>9.7071521655848786E-2</v>
      </c>
      <c r="D43" s="581">
        <v>10355</v>
      </c>
      <c r="F43" s="590">
        <v>0.13221254261710613</v>
      </c>
      <c r="G43" s="565">
        <v>0.10199764247726428</v>
      </c>
      <c r="H43" s="554">
        <v>9817</v>
      </c>
    </row>
    <row r="44" spans="1:41">
      <c r="A44" s="109">
        <v>2</v>
      </c>
      <c r="B44" s="112">
        <v>0.49233507489263151</v>
      </c>
      <c r="C44" s="112">
        <v>0.17111596245274621</v>
      </c>
      <c r="D44" s="581">
        <v>10355</v>
      </c>
      <c r="F44" s="573">
        <v>0.35789453590354431</v>
      </c>
      <c r="G44" s="572">
        <v>0.16762549479230657</v>
      </c>
      <c r="H44" s="554">
        <v>9817</v>
      </c>
    </row>
    <row r="45" spans="1:41">
      <c r="A45" s="109">
        <v>3</v>
      </c>
      <c r="B45" s="112">
        <v>0.79799692384030529</v>
      </c>
      <c r="C45" s="112">
        <v>0.21751674601656174</v>
      </c>
      <c r="D45" s="581">
        <v>10355</v>
      </c>
      <c r="F45" s="563">
        <v>0.82597442676681454</v>
      </c>
      <c r="G45" s="563">
        <v>0.25405243545949457</v>
      </c>
      <c r="H45" s="554">
        <v>9817</v>
      </c>
    </row>
    <row r="46" spans="1:41">
      <c r="A46" s="109">
        <v>4</v>
      </c>
      <c r="B46" s="112">
        <v>1.1705612406610562</v>
      </c>
      <c r="C46" s="112">
        <v>0.26294935072428793</v>
      </c>
      <c r="D46" s="581">
        <v>10355</v>
      </c>
      <c r="F46" s="563">
        <v>1.1598132126278506</v>
      </c>
      <c r="G46" s="563">
        <v>0.30053973260669686</v>
      </c>
      <c r="H46" s="554">
        <v>9817</v>
      </c>
    </row>
    <row r="47" spans="1:41">
      <c r="A47" s="109">
        <v>5</v>
      </c>
      <c r="B47" s="112">
        <v>5.543496020024314</v>
      </c>
      <c r="C47" s="112">
        <v>0.55942216817896373</v>
      </c>
      <c r="D47" s="581">
        <v>10355</v>
      </c>
      <c r="F47" s="563">
        <v>4.900060711552678</v>
      </c>
      <c r="G47" s="563">
        <v>0.60594323514628146</v>
      </c>
      <c r="H47" s="554">
        <v>9817</v>
      </c>
    </row>
    <row r="48" spans="1:41">
      <c r="A48" s="109">
        <v>6</v>
      </c>
      <c r="B48" s="112">
        <v>6.9972296461191377</v>
      </c>
      <c r="C48" s="112">
        <v>0.62365279759904757</v>
      </c>
      <c r="D48" s="581">
        <v>10355</v>
      </c>
      <c r="F48" s="563">
        <v>6.326233799277869</v>
      </c>
      <c r="G48" s="563">
        <v>0.68331774789996658</v>
      </c>
      <c r="H48" s="554">
        <v>9817</v>
      </c>
    </row>
    <row r="49" spans="1:8">
      <c r="A49" s="109">
        <v>7</v>
      </c>
      <c r="B49" s="112">
        <v>16.921662529948197</v>
      </c>
      <c r="C49" s="112">
        <v>0.91663678507164015</v>
      </c>
      <c r="D49" s="581">
        <v>10355</v>
      </c>
      <c r="F49" s="563">
        <v>16.797860127381568</v>
      </c>
      <c r="G49" s="563">
        <v>1.0493861290415847</v>
      </c>
      <c r="H49" s="554">
        <v>9817</v>
      </c>
    </row>
    <row r="50" spans="1:8">
      <c r="A50" s="109">
        <v>8</v>
      </c>
      <c r="B50" s="112">
        <v>31.779581077727126</v>
      </c>
      <c r="C50" s="112">
        <v>1.1383167943841777</v>
      </c>
      <c r="D50" s="581">
        <v>10355</v>
      </c>
      <c r="F50" s="563">
        <v>31.992649302785676</v>
      </c>
      <c r="G50" s="563">
        <v>1.3093149357841281</v>
      </c>
      <c r="H50" s="554">
        <v>9817</v>
      </c>
    </row>
    <row r="51" spans="1:8">
      <c r="A51" s="109">
        <v>9</v>
      </c>
      <c r="B51" s="112">
        <v>17.398433349806503</v>
      </c>
      <c r="C51" s="112">
        <v>0.92678945225021891</v>
      </c>
      <c r="D51" s="581">
        <v>10355</v>
      </c>
      <c r="F51" s="563">
        <v>18.928565305470656</v>
      </c>
      <c r="G51" s="563">
        <v>1.0995978175364645</v>
      </c>
      <c r="H51" s="554">
        <v>9817</v>
      </c>
    </row>
    <row r="52" spans="1:8">
      <c r="A52" s="83" t="s">
        <v>255</v>
      </c>
      <c r="B52" s="114">
        <v>18.224325919557515</v>
      </c>
      <c r="C52" s="112">
        <v>0.94377761334150101</v>
      </c>
      <c r="D52" s="581">
        <v>10355</v>
      </c>
      <c r="E52" s="75"/>
      <c r="F52" s="571">
        <v>18.134601684877158</v>
      </c>
      <c r="G52" s="571">
        <v>1.0815467362562146</v>
      </c>
      <c r="H52" s="558">
        <v>9817</v>
      </c>
    </row>
    <row r="53" spans="1:8">
      <c r="B53" s="13"/>
      <c r="C53" s="688"/>
      <c r="D53" s="688"/>
    </row>
    <row r="54" spans="1:8">
      <c r="A54" s="4" t="s">
        <v>256</v>
      </c>
      <c r="B54" s="13"/>
      <c r="C54" s="13"/>
      <c r="D54" s="13"/>
    </row>
    <row r="55" spans="1:8">
      <c r="B55" s="83"/>
      <c r="C55" s="83"/>
      <c r="D55" s="83"/>
      <c r="E55" s="75"/>
    </row>
    <row r="56" spans="1:8">
      <c r="A56" s="76" t="s">
        <v>207</v>
      </c>
      <c r="B56" s="76"/>
      <c r="C56" s="76"/>
      <c r="D56" s="76"/>
      <c r="E56" s="76"/>
      <c r="F56" s="852" t="s">
        <v>52</v>
      </c>
      <c r="G56" s="852"/>
      <c r="H56" s="852"/>
    </row>
    <row r="57" spans="1:8">
      <c r="A57" s="76"/>
      <c r="B57" s="76"/>
      <c r="C57" s="76"/>
      <c r="D57" s="76"/>
      <c r="E57" s="76"/>
      <c r="F57" s="562" t="s">
        <v>205</v>
      </c>
      <c r="G57" s="562" t="s">
        <v>476</v>
      </c>
      <c r="H57" s="562" t="s">
        <v>206</v>
      </c>
    </row>
    <row r="58" spans="1:8">
      <c r="F58" s="544"/>
      <c r="G58" s="544"/>
      <c r="H58" s="544"/>
    </row>
    <row r="59" spans="1:8">
      <c r="A59" s="5" t="s">
        <v>257</v>
      </c>
      <c r="B59" s="112">
        <v>30.784684761729899</v>
      </c>
      <c r="C59" s="112">
        <v>1.1284967803301793</v>
      </c>
      <c r="D59" s="581">
        <v>10355</v>
      </c>
      <c r="F59" s="563">
        <v>31.936629104861314</v>
      </c>
      <c r="G59" s="563">
        <v>1.308706789013069</v>
      </c>
      <c r="H59" s="554">
        <v>9817</v>
      </c>
    </row>
    <row r="60" spans="1:8">
      <c r="A60" s="101">
        <v>1</v>
      </c>
      <c r="B60" s="112">
        <v>11.624624399104002</v>
      </c>
      <c r="C60" s="112">
        <v>0.78358654367529912</v>
      </c>
      <c r="D60" s="581">
        <v>10355</v>
      </c>
      <c r="F60" s="590">
        <v>11.42043304606298</v>
      </c>
      <c r="G60" s="565">
        <v>0.89278966333625576</v>
      </c>
      <c r="H60" s="554">
        <v>9817</v>
      </c>
    </row>
    <row r="61" spans="1:8">
      <c r="A61" s="109">
        <v>2</v>
      </c>
      <c r="B61" s="112">
        <v>12.772928109076497</v>
      </c>
      <c r="C61" s="112">
        <v>0.81602365677129729</v>
      </c>
      <c r="D61" s="581">
        <v>10355</v>
      </c>
      <c r="F61" s="573">
        <v>12.586941284237326</v>
      </c>
      <c r="G61" s="572">
        <v>0.9310850483976143</v>
      </c>
      <c r="H61" s="554">
        <v>9817</v>
      </c>
    </row>
    <row r="62" spans="1:8">
      <c r="A62" s="109">
        <v>3</v>
      </c>
      <c r="B62" s="112">
        <v>7.3216736614760931</v>
      </c>
      <c r="C62" s="112">
        <v>0.63683385555660532</v>
      </c>
      <c r="D62" s="581">
        <v>10355</v>
      </c>
      <c r="F62" s="563">
        <v>8.5179176090454618</v>
      </c>
      <c r="G62" s="563">
        <v>0.78356644433778211</v>
      </c>
      <c r="H62" s="554">
        <v>9817</v>
      </c>
    </row>
    <row r="63" spans="1:8">
      <c r="A63" s="109">
        <v>4</v>
      </c>
      <c r="B63" s="112">
        <v>5.1313241559455127</v>
      </c>
      <c r="C63" s="112">
        <v>0.53939636222690845</v>
      </c>
      <c r="D63" s="581">
        <v>10355</v>
      </c>
      <c r="F63" s="563">
        <v>5.0418921396262739</v>
      </c>
      <c r="G63" s="563">
        <v>0.61419162817449102</v>
      </c>
      <c r="H63" s="554">
        <v>9817</v>
      </c>
    </row>
    <row r="64" spans="1:8">
      <c r="A64" s="109">
        <v>5</v>
      </c>
      <c r="B64" s="121">
        <v>9.3678950694970027</v>
      </c>
      <c r="C64" s="112">
        <v>0.71235079027058834</v>
      </c>
      <c r="D64" s="581">
        <v>10355</v>
      </c>
      <c r="F64" s="563">
        <v>8.9948427228387864</v>
      </c>
      <c r="G64" s="563">
        <v>0.80310231955636446</v>
      </c>
      <c r="H64" s="554">
        <v>9817</v>
      </c>
    </row>
    <row r="65" spans="1:16">
      <c r="A65" s="109">
        <v>6</v>
      </c>
      <c r="B65" s="121">
        <v>5.6492284948681224</v>
      </c>
      <c r="C65" s="112">
        <v>0.56441580528692326</v>
      </c>
      <c r="D65" s="581">
        <v>10355</v>
      </c>
      <c r="F65" s="563">
        <v>5.4924532004488684</v>
      </c>
      <c r="G65" s="563">
        <v>0.63952498847215233</v>
      </c>
      <c r="H65" s="554">
        <v>9817</v>
      </c>
    </row>
    <row r="66" spans="1:16">
      <c r="A66" s="109">
        <v>7</v>
      </c>
      <c r="B66" s="112">
        <v>6.6431966678444532</v>
      </c>
      <c r="C66" s="112">
        <v>0.6088263065321069</v>
      </c>
      <c r="D66" s="581">
        <v>10355</v>
      </c>
      <c r="F66" s="563">
        <v>6.2497626156034141</v>
      </c>
      <c r="G66" s="563">
        <v>0.67945240459258338</v>
      </c>
      <c r="H66" s="554">
        <v>9817</v>
      </c>
    </row>
    <row r="67" spans="1:16">
      <c r="A67" s="109">
        <v>8</v>
      </c>
      <c r="B67" s="112">
        <v>5.6354497234792102</v>
      </c>
      <c r="C67" s="112">
        <v>0.56376822605079147</v>
      </c>
      <c r="D67" s="581">
        <v>10355</v>
      </c>
      <c r="F67" s="563">
        <v>5.3553315520630349</v>
      </c>
      <c r="G67" s="563">
        <v>0.63194946395692764</v>
      </c>
      <c r="H67" s="554">
        <v>9817</v>
      </c>
    </row>
    <row r="68" spans="1:16">
      <c r="A68" s="109">
        <v>9</v>
      </c>
      <c r="B68" s="112">
        <v>2.3185318499023175</v>
      </c>
      <c r="C68" s="112">
        <v>0.36791245531657046</v>
      </c>
      <c r="D68" s="581">
        <v>10355</v>
      </c>
      <c r="F68" s="563">
        <v>2.3435714843944506</v>
      </c>
      <c r="G68" s="563">
        <v>0.42464949517631367</v>
      </c>
      <c r="H68" s="554">
        <v>9817</v>
      </c>
    </row>
    <row r="69" spans="1:16">
      <c r="A69" s="83" t="s">
        <v>258</v>
      </c>
      <c r="B69" s="114">
        <v>2.4795544288694202</v>
      </c>
      <c r="C69" s="114">
        <v>0.38016009702679199</v>
      </c>
      <c r="D69" s="583">
        <v>10355</v>
      </c>
      <c r="E69" s="75"/>
      <c r="F69" s="571">
        <v>1.9610590243904384</v>
      </c>
      <c r="G69" s="571">
        <v>0.38921155867417689</v>
      </c>
      <c r="H69" s="558">
        <v>9817</v>
      </c>
    </row>
    <row r="71" spans="1:16">
      <c r="A71" s="4" t="s">
        <v>259</v>
      </c>
    </row>
    <row r="72" spans="1:16">
      <c r="B72" s="75"/>
      <c r="C72" s="75"/>
      <c r="D72" s="75"/>
      <c r="E72" s="75"/>
      <c r="F72" s="75"/>
      <c r="G72" s="75"/>
      <c r="H72" s="75"/>
      <c r="I72" s="75"/>
    </row>
    <row r="73" spans="1:16">
      <c r="A73" s="76" t="s">
        <v>207</v>
      </c>
      <c r="B73" s="847" t="s">
        <v>338</v>
      </c>
      <c r="C73" s="847"/>
      <c r="D73" s="847"/>
      <c r="F73" s="848" t="s">
        <v>339</v>
      </c>
      <c r="G73" s="848"/>
      <c r="H73" s="848"/>
      <c r="J73" s="843" t="s">
        <v>13</v>
      </c>
      <c r="K73" s="843"/>
      <c r="L73" s="843"/>
      <c r="M73" s="76"/>
      <c r="N73" s="846" t="s">
        <v>52</v>
      </c>
      <c r="O73" s="846"/>
      <c r="P73" s="846"/>
    </row>
    <row r="74" spans="1:16">
      <c r="A74" s="76"/>
      <c r="B74" s="692" t="s">
        <v>205</v>
      </c>
      <c r="C74" s="76" t="s">
        <v>473</v>
      </c>
      <c r="D74" s="76" t="s">
        <v>206</v>
      </c>
      <c r="E74" s="76"/>
      <c r="F74" s="77" t="s">
        <v>205</v>
      </c>
      <c r="G74" s="77" t="s">
        <v>473</v>
      </c>
      <c r="H74" s="77" t="s">
        <v>206</v>
      </c>
      <c r="I74" s="79"/>
      <c r="J74" s="77" t="s">
        <v>205</v>
      </c>
      <c r="K74" s="77" t="s">
        <v>473</v>
      </c>
      <c r="L74" s="77" t="s">
        <v>206</v>
      </c>
      <c r="M74" s="76"/>
      <c r="N74" s="483" t="s">
        <v>205</v>
      </c>
      <c r="O74" s="483" t="s">
        <v>476</v>
      </c>
      <c r="P74" s="483" t="s">
        <v>206</v>
      </c>
    </row>
    <row r="75" spans="1:16">
      <c r="I75" s="79"/>
      <c r="N75" s="431"/>
      <c r="O75" s="431"/>
      <c r="P75" s="431"/>
    </row>
    <row r="76" spans="1:16" ht="14.5">
      <c r="A76" s="5" t="s">
        <v>260</v>
      </c>
      <c r="B76" s="112">
        <v>50.522204045176203</v>
      </c>
      <c r="C76" s="112">
        <v>1.4228409255950254</v>
      </c>
      <c r="D76" s="581">
        <v>6957</v>
      </c>
      <c r="E76" s="117"/>
      <c r="F76" s="112">
        <v>52.52097359807221</v>
      </c>
      <c r="G76" s="112">
        <v>1.8348107866600252</v>
      </c>
      <c r="H76" s="581">
        <v>4972</v>
      </c>
      <c r="J76" s="112">
        <v>52.266018558749437</v>
      </c>
      <c r="K76" s="112">
        <v>1.7118525725795628</v>
      </c>
      <c r="L76" s="581">
        <v>5269</v>
      </c>
      <c r="M76" s="59"/>
      <c r="N76" s="497">
        <v>51.804482131280373</v>
      </c>
      <c r="O76" s="497">
        <v>2.000224907508386</v>
      </c>
      <c r="P76" s="690">
        <v>4827</v>
      </c>
    </row>
    <row r="77" spans="1:16" ht="14.5">
      <c r="A77" s="50" t="s">
        <v>261</v>
      </c>
      <c r="B77" s="112">
        <v>35.221296535795979</v>
      </c>
      <c r="C77" s="112">
        <v>1.3593422849328327</v>
      </c>
      <c r="D77" s="581">
        <v>6957</v>
      </c>
      <c r="E77" s="117"/>
      <c r="F77" s="112">
        <v>33.44038565378478</v>
      </c>
      <c r="G77" s="112">
        <v>1.7334648322150699</v>
      </c>
      <c r="H77" s="581">
        <v>4972</v>
      </c>
      <c r="J77" s="112">
        <v>32.968464133715003</v>
      </c>
      <c r="K77" s="112">
        <v>1.6111343744558262</v>
      </c>
      <c r="L77" s="581">
        <v>5269</v>
      </c>
      <c r="M77" s="50"/>
      <c r="N77" s="497">
        <v>34.942877268366182</v>
      </c>
      <c r="O77" s="497">
        <v>1.9086161503997481</v>
      </c>
      <c r="P77" s="690">
        <v>4827</v>
      </c>
    </row>
    <row r="78" spans="1:16" ht="14.5">
      <c r="A78" s="50" t="s">
        <v>262</v>
      </c>
      <c r="B78" s="112">
        <v>10.53219053375931</v>
      </c>
      <c r="C78" s="112">
        <v>0.87358021044550949</v>
      </c>
      <c r="D78" s="581">
        <v>6957</v>
      </c>
      <c r="E78" s="117"/>
      <c r="F78" s="112">
        <v>10.364067892357797</v>
      </c>
      <c r="G78" s="112">
        <v>1.1199024436887504</v>
      </c>
      <c r="H78" s="581">
        <v>4972</v>
      </c>
      <c r="J78" s="112">
        <v>12.011986945850744</v>
      </c>
      <c r="K78" s="112">
        <v>1.114197043581898</v>
      </c>
      <c r="L78" s="581">
        <v>5269</v>
      </c>
      <c r="N78" s="497">
        <v>10.956121353905623</v>
      </c>
      <c r="O78" s="497">
        <v>1.2503231969611228</v>
      </c>
      <c r="P78" s="690">
        <v>4827</v>
      </c>
    </row>
    <row r="79" spans="1:16" ht="14.5">
      <c r="A79" s="50" t="s">
        <v>263</v>
      </c>
      <c r="B79" s="114">
        <v>2.8245153298218533</v>
      </c>
      <c r="C79" s="112">
        <v>0.47147683268175156</v>
      </c>
      <c r="D79" s="581">
        <v>6957</v>
      </c>
      <c r="E79" s="117"/>
      <c r="F79" s="112">
        <v>2.8562518490170228</v>
      </c>
      <c r="G79" s="112">
        <v>0.61203981540119878</v>
      </c>
      <c r="H79" s="581">
        <v>4972</v>
      </c>
      <c r="J79" s="114">
        <v>2.3092599451715605</v>
      </c>
      <c r="K79" s="112">
        <v>0.51476135077734742</v>
      </c>
      <c r="L79" s="583">
        <v>5269</v>
      </c>
      <c r="N79" s="498">
        <v>1.6974064356406515</v>
      </c>
      <c r="O79" s="497">
        <v>0.51709131965184607</v>
      </c>
      <c r="P79" s="691">
        <v>4827</v>
      </c>
    </row>
    <row r="80" spans="1:16">
      <c r="A80" s="79"/>
      <c r="B80" s="11"/>
      <c r="C80" s="79"/>
      <c r="D80" s="79"/>
      <c r="E80" s="79"/>
      <c r="F80" s="79"/>
      <c r="G80" s="79"/>
      <c r="H80" s="79"/>
      <c r="I80" s="79"/>
      <c r="K80" s="79"/>
      <c r="O80" s="79"/>
    </row>
    <row r="81" spans="1:16">
      <c r="A81" s="82" t="s">
        <v>264</v>
      </c>
    </row>
    <row r="83" spans="1:16">
      <c r="A83" s="76" t="s">
        <v>207</v>
      </c>
      <c r="B83" s="847" t="s">
        <v>338</v>
      </c>
      <c r="C83" s="847"/>
      <c r="D83" s="847"/>
      <c r="E83" s="76"/>
      <c r="F83" s="847" t="s">
        <v>339</v>
      </c>
      <c r="G83" s="847"/>
      <c r="H83" s="847"/>
      <c r="I83" s="76"/>
      <c r="J83" s="843" t="s">
        <v>13</v>
      </c>
      <c r="K83" s="843"/>
      <c r="L83" s="843"/>
      <c r="M83" s="76"/>
      <c r="N83" s="846" t="s">
        <v>52</v>
      </c>
      <c r="O83" s="846"/>
      <c r="P83" s="846"/>
    </row>
    <row r="84" spans="1:16">
      <c r="A84" s="76"/>
      <c r="B84" s="76" t="s">
        <v>205</v>
      </c>
      <c r="C84" s="76" t="s">
        <v>473</v>
      </c>
      <c r="D84" s="76" t="s">
        <v>206</v>
      </c>
      <c r="E84" s="76"/>
      <c r="F84" s="76" t="s">
        <v>205</v>
      </c>
      <c r="G84" s="76" t="s">
        <v>473</v>
      </c>
      <c r="H84" s="76" t="s">
        <v>206</v>
      </c>
      <c r="I84" s="76"/>
      <c r="J84" s="77" t="s">
        <v>205</v>
      </c>
      <c r="K84" s="77" t="s">
        <v>473</v>
      </c>
      <c r="L84" s="77" t="s">
        <v>206</v>
      </c>
      <c r="M84" s="76"/>
      <c r="N84" s="483" t="s">
        <v>205</v>
      </c>
      <c r="O84" s="483" t="s">
        <v>476</v>
      </c>
      <c r="P84" s="483" t="s">
        <v>206</v>
      </c>
    </row>
    <row r="85" spans="1:16">
      <c r="J85" s="13"/>
      <c r="K85" s="13"/>
      <c r="L85" s="13"/>
      <c r="N85" s="431"/>
      <c r="O85" s="431"/>
      <c r="P85" s="431"/>
    </row>
    <row r="86" spans="1:16" ht="14.5">
      <c r="A86" s="110" t="s">
        <v>265</v>
      </c>
      <c r="B86" s="112">
        <v>61.295089727535853</v>
      </c>
      <c r="C86" s="112">
        <v>1.3861362032363793</v>
      </c>
      <c r="D86" s="581">
        <v>6957</v>
      </c>
      <c r="E86" s="117"/>
      <c r="F86" s="112">
        <v>59.59696175308494</v>
      </c>
      <c r="G86" s="112">
        <v>1.802988972514175</v>
      </c>
      <c r="H86" s="581">
        <v>4972</v>
      </c>
      <c r="J86" s="112">
        <v>58.675087326749498</v>
      </c>
      <c r="K86" s="112">
        <v>1.2038287554145839</v>
      </c>
      <c r="L86" s="581">
        <v>10355</v>
      </c>
      <c r="M86" s="111"/>
      <c r="N86" s="497">
        <v>59.043377926685437</v>
      </c>
      <c r="O86" s="497">
        <v>1.3803485211063453</v>
      </c>
      <c r="P86" s="690">
        <v>9817</v>
      </c>
    </row>
    <row r="87" spans="1:16" ht="14.5">
      <c r="A87" s="110" t="s">
        <v>266</v>
      </c>
      <c r="B87" s="112">
        <v>24.808732196713706</v>
      </c>
      <c r="C87" s="112">
        <v>1.2291249113591718</v>
      </c>
      <c r="D87" s="581">
        <v>6957</v>
      </c>
      <c r="E87" s="117"/>
      <c r="F87" s="112">
        <v>23.496186796646551</v>
      </c>
      <c r="G87" s="112">
        <v>1.5578090856412601</v>
      </c>
      <c r="H87" s="581">
        <v>4972</v>
      </c>
      <c r="J87" s="112">
        <v>23.577007223234887</v>
      </c>
      <c r="K87" s="112">
        <v>1.0377392116086241</v>
      </c>
      <c r="L87" s="581">
        <v>10355</v>
      </c>
      <c r="M87" s="111"/>
      <c r="N87" s="497">
        <v>24.691257086378993</v>
      </c>
      <c r="O87" s="497">
        <v>1.2104180484290836</v>
      </c>
      <c r="P87" s="690">
        <v>9817</v>
      </c>
    </row>
    <row r="88" spans="1:16" ht="14.5">
      <c r="A88" s="110" t="s">
        <v>267</v>
      </c>
      <c r="B88" s="112">
        <v>39.70627928436803</v>
      </c>
      <c r="C88" s="112">
        <v>1.392437370716074</v>
      </c>
      <c r="D88" s="581">
        <v>6957</v>
      </c>
      <c r="E88" s="117"/>
      <c r="F88" s="112">
        <v>36.659324156235932</v>
      </c>
      <c r="G88" s="112">
        <v>1.7705474563033121</v>
      </c>
      <c r="H88" s="581">
        <v>4972</v>
      </c>
      <c r="J88" s="112">
        <v>37.004588338035795</v>
      </c>
      <c r="K88" s="112">
        <v>1.1803590009401503</v>
      </c>
      <c r="L88" s="581">
        <v>10355</v>
      </c>
      <c r="M88" s="111"/>
      <c r="N88" s="497">
        <v>37.297050174959857</v>
      </c>
      <c r="O88" s="497">
        <v>1.3574452420074792</v>
      </c>
      <c r="P88" s="690">
        <v>9817</v>
      </c>
    </row>
    <row r="89" spans="1:16" ht="14.5">
      <c r="A89" s="110" t="s">
        <v>268</v>
      </c>
      <c r="B89" s="112">
        <v>11.223824883700399</v>
      </c>
      <c r="C89" s="112">
        <v>0.89831507427616941</v>
      </c>
      <c r="D89" s="581">
        <v>6957</v>
      </c>
      <c r="E89" s="117"/>
      <c r="F89" s="112">
        <v>20.928201503622684</v>
      </c>
      <c r="G89" s="112">
        <v>1.4946887328165985</v>
      </c>
      <c r="H89" s="581">
        <v>4972</v>
      </c>
      <c r="J89" s="112">
        <v>20.078903729163351</v>
      </c>
      <c r="K89" s="112">
        <v>0.9793379483878315</v>
      </c>
      <c r="L89" s="581">
        <v>10355</v>
      </c>
      <c r="M89" s="111"/>
      <c r="N89" s="497">
        <v>14.764038998850237</v>
      </c>
      <c r="O89" s="497">
        <v>0.99576100264660106</v>
      </c>
      <c r="P89" s="690">
        <v>9817</v>
      </c>
    </row>
    <row r="90" spans="1:16" ht="14.5">
      <c r="A90" s="110" t="s">
        <v>269</v>
      </c>
      <c r="B90" s="112">
        <v>13.591792420223973</v>
      </c>
      <c r="C90" s="112">
        <v>0.97527231553526939</v>
      </c>
      <c r="D90" s="581">
        <v>6957</v>
      </c>
      <c r="E90" s="117"/>
      <c r="F90" s="112">
        <v>14.202516656861306</v>
      </c>
      <c r="G90" s="112">
        <v>1.2826079466796951</v>
      </c>
      <c r="H90" s="581">
        <v>4972</v>
      </c>
      <c r="J90" s="112">
        <v>13.840483431270082</v>
      </c>
      <c r="K90" s="112">
        <v>0.84422678112643634</v>
      </c>
      <c r="L90" s="581">
        <v>10355</v>
      </c>
      <c r="M90" s="111"/>
      <c r="N90" s="497">
        <v>15.396289904564982</v>
      </c>
      <c r="O90" s="497">
        <v>1.0130802181490433</v>
      </c>
      <c r="P90" s="690">
        <v>9817</v>
      </c>
    </row>
    <row r="91" spans="1:16" ht="14.5">
      <c r="A91" s="110" t="s">
        <v>270</v>
      </c>
      <c r="B91" s="112">
        <v>21.954896983697868</v>
      </c>
      <c r="C91" s="112">
        <v>1.1780088752504601</v>
      </c>
      <c r="D91" s="581">
        <v>6957</v>
      </c>
      <c r="E91" s="117"/>
      <c r="F91" s="112">
        <v>20.198813388125593</v>
      </c>
      <c r="G91" s="112">
        <v>1.4751684017992854</v>
      </c>
      <c r="H91" s="581">
        <v>4972</v>
      </c>
      <c r="J91" s="112">
        <v>19.451628067705723</v>
      </c>
      <c r="K91" s="112">
        <v>0.96769440529526918</v>
      </c>
      <c r="L91" s="581">
        <v>10355</v>
      </c>
      <c r="M91" s="111"/>
      <c r="N91" s="497">
        <v>18.60795665162517</v>
      </c>
      <c r="O91" s="497">
        <v>1.0923992910282738</v>
      </c>
      <c r="P91" s="690">
        <v>9817</v>
      </c>
    </row>
    <row r="92" spans="1:16" ht="14.5">
      <c r="A92" s="110" t="s">
        <v>271</v>
      </c>
      <c r="B92" s="112">
        <v>18.583085738807771</v>
      </c>
      <c r="C92" s="112">
        <v>1.1069455687704046</v>
      </c>
      <c r="D92" s="581">
        <v>6957</v>
      </c>
      <c r="E92" s="117"/>
      <c r="F92" s="112">
        <v>16.615698195877158</v>
      </c>
      <c r="G92" s="112">
        <v>1.003900827252048</v>
      </c>
      <c r="H92" s="581">
        <v>4972</v>
      </c>
      <c r="J92" s="112">
        <v>16.287091080062304</v>
      </c>
      <c r="K92" s="112">
        <v>0.90271331342361094</v>
      </c>
      <c r="L92" s="581">
        <v>10355</v>
      </c>
      <c r="M92" s="111"/>
      <c r="N92" s="497">
        <v>17.117457218557558</v>
      </c>
      <c r="O92" s="497">
        <v>1.0572854357272554</v>
      </c>
      <c r="P92" s="690">
        <v>9817</v>
      </c>
    </row>
    <row r="93" spans="1:16" ht="14.5">
      <c r="A93" s="110" t="s">
        <v>272</v>
      </c>
      <c r="B93" s="112">
        <v>8.7195123441974243</v>
      </c>
      <c r="C93" s="112">
        <v>0.80286976961337242</v>
      </c>
      <c r="D93" s="581">
        <v>6957</v>
      </c>
      <c r="E93" s="117"/>
      <c r="F93" s="112">
        <v>8.1252648839311092</v>
      </c>
      <c r="G93" s="112">
        <v>1.0997026030020631</v>
      </c>
      <c r="H93" s="581">
        <v>4972</v>
      </c>
      <c r="J93" s="112">
        <v>7.8363201078745002</v>
      </c>
      <c r="K93" s="112">
        <v>0.6570037614083768</v>
      </c>
      <c r="L93" s="581">
        <v>10355</v>
      </c>
      <c r="M93" s="111"/>
      <c r="N93" s="497">
        <v>8.4543771099638807</v>
      </c>
      <c r="O93" s="497">
        <v>0.7809094724668264</v>
      </c>
      <c r="P93" s="690">
        <v>9817</v>
      </c>
    </row>
    <row r="94" spans="1:16" ht="14.5">
      <c r="A94" s="110" t="s">
        <v>273</v>
      </c>
      <c r="B94" s="112">
        <v>11.540754629633541</v>
      </c>
      <c r="C94" s="112">
        <v>0.90928232753580573</v>
      </c>
      <c r="D94" s="581">
        <v>6957</v>
      </c>
      <c r="E94" s="117"/>
      <c r="F94" s="112">
        <v>9.9473142949081179</v>
      </c>
      <c r="G94" s="112">
        <v>1.7880570433997818</v>
      </c>
      <c r="H94" s="581">
        <v>4972</v>
      </c>
      <c r="J94" s="112">
        <v>9.624371853803968</v>
      </c>
      <c r="K94" s="112">
        <v>0.72101405383549722</v>
      </c>
      <c r="L94" s="581">
        <v>10355</v>
      </c>
      <c r="M94" s="111"/>
      <c r="N94" s="497">
        <v>11.007550895669416</v>
      </c>
      <c r="O94" s="497">
        <v>0.8785429974879051</v>
      </c>
      <c r="P94" s="690">
        <v>9817</v>
      </c>
    </row>
    <row r="95" spans="1:16" ht="14.5">
      <c r="A95" s="110" t="s">
        <v>274</v>
      </c>
      <c r="B95" s="112">
        <v>39.021619646992839</v>
      </c>
      <c r="C95" s="112">
        <v>1.3881954599291717</v>
      </c>
      <c r="D95" s="581">
        <v>6957</v>
      </c>
      <c r="E95" s="117"/>
      <c r="F95" s="112">
        <v>38.518718970333978</v>
      </c>
      <c r="G95" s="112">
        <v>1.0850962722953339</v>
      </c>
      <c r="H95" s="581">
        <v>4972</v>
      </c>
      <c r="J95" s="112">
        <v>39.72143076244835</v>
      </c>
      <c r="K95" s="112">
        <v>1.1962605413311778</v>
      </c>
      <c r="L95" s="581">
        <v>10355</v>
      </c>
      <c r="M95" s="111"/>
      <c r="N95" s="497">
        <v>42.255980099071238</v>
      </c>
      <c r="O95" s="497">
        <v>1.3865600654019516</v>
      </c>
      <c r="P95" s="690">
        <v>9817</v>
      </c>
    </row>
    <row r="96" spans="1:16" ht="14.5">
      <c r="A96" s="110" t="s">
        <v>275</v>
      </c>
      <c r="B96" s="112">
        <v>9.0235715712449771</v>
      </c>
      <c r="C96" s="112">
        <v>0.81538685686206325</v>
      </c>
      <c r="D96" s="581">
        <v>6957</v>
      </c>
      <c r="E96" s="117"/>
      <c r="F96" s="112">
        <v>9.6533111834958891</v>
      </c>
      <c r="G96" s="112">
        <v>1.5323395148737937</v>
      </c>
      <c r="H96" s="581">
        <v>4972</v>
      </c>
      <c r="J96" s="112">
        <v>8.6651446850582197</v>
      </c>
      <c r="K96" s="112">
        <v>0.68776179988008224</v>
      </c>
      <c r="L96" s="581">
        <v>10355</v>
      </c>
      <c r="M96" s="111"/>
      <c r="N96" s="497">
        <v>9.8215214963294795</v>
      </c>
      <c r="O96" s="497">
        <v>0.83537587405891944</v>
      </c>
      <c r="P96" s="690">
        <v>9817</v>
      </c>
    </row>
    <row r="97" spans="1:28" ht="14.5">
      <c r="A97" s="110" t="s">
        <v>276</v>
      </c>
      <c r="B97" s="115">
        <v>19.350805584528803</v>
      </c>
      <c r="C97" s="115">
        <v>1.1242413978019865</v>
      </c>
      <c r="D97" s="581">
        <v>6957</v>
      </c>
      <c r="E97" s="117"/>
      <c r="F97" s="115">
        <v>22.418302708437881</v>
      </c>
      <c r="G97" s="115">
        <v>0.39075581183784047</v>
      </c>
      <c r="H97" s="581">
        <v>4972</v>
      </c>
      <c r="J97" s="115">
        <v>22.677353742182802</v>
      </c>
      <c r="K97" s="115">
        <v>1.0237205234207849</v>
      </c>
      <c r="L97" s="581">
        <v>10355</v>
      </c>
      <c r="M97" s="111"/>
      <c r="N97" s="499">
        <v>20.428593356626568</v>
      </c>
      <c r="O97" s="499">
        <v>1.1317196081522596</v>
      </c>
      <c r="P97" s="690">
        <v>9817</v>
      </c>
    </row>
    <row r="98" spans="1:28" ht="14.5">
      <c r="A98" s="110" t="s">
        <v>277</v>
      </c>
      <c r="B98" s="115">
        <v>1.3193857015643895</v>
      </c>
      <c r="C98" s="115">
        <v>0.32472209508367728</v>
      </c>
      <c r="D98" s="581">
        <v>6957</v>
      </c>
      <c r="E98" s="117"/>
      <c r="F98" s="115">
        <v>1.1440901813151152</v>
      </c>
      <c r="G98" s="115">
        <v>0.46911500277050966</v>
      </c>
      <c r="H98" s="581">
        <v>4972</v>
      </c>
      <c r="I98" s="75"/>
      <c r="J98" s="114">
        <v>1.6575615955881025</v>
      </c>
      <c r="K98" s="114">
        <v>0.31213120756265555</v>
      </c>
      <c r="L98" s="583">
        <v>10355</v>
      </c>
      <c r="M98" s="120"/>
      <c r="N98" s="498">
        <v>1.6017672043482498</v>
      </c>
      <c r="O98" s="499">
        <v>0.35239881472812729</v>
      </c>
      <c r="P98" s="690">
        <v>9817</v>
      </c>
    </row>
    <row r="99" spans="1:28">
      <c r="A99" s="79"/>
      <c r="B99" s="79"/>
      <c r="C99" s="79"/>
      <c r="D99" s="79"/>
      <c r="E99" s="79"/>
      <c r="F99" s="79"/>
      <c r="G99" s="79"/>
      <c r="H99" s="79"/>
    </row>
    <row r="100" spans="1:28">
      <c r="A100" s="4" t="s">
        <v>278</v>
      </c>
    </row>
    <row r="101" spans="1:28">
      <c r="L101" s="75"/>
    </row>
    <row r="102" spans="1:28">
      <c r="A102" s="76" t="s">
        <v>207</v>
      </c>
      <c r="B102" s="843" t="s">
        <v>208</v>
      </c>
      <c r="C102" s="843"/>
      <c r="D102" s="843"/>
      <c r="E102" s="76"/>
      <c r="F102" s="843" t="s">
        <v>79</v>
      </c>
      <c r="G102" s="843"/>
      <c r="H102" s="843"/>
      <c r="I102" s="703"/>
      <c r="J102" s="843" t="s">
        <v>80</v>
      </c>
      <c r="K102" s="843"/>
      <c r="L102" s="851"/>
      <c r="M102" s="704"/>
      <c r="N102" s="843" t="s">
        <v>81</v>
      </c>
      <c r="O102" s="843"/>
      <c r="P102" s="843"/>
      <c r="Q102" s="36"/>
      <c r="R102" s="843" t="s">
        <v>82</v>
      </c>
      <c r="S102" s="843"/>
      <c r="T102" s="843"/>
      <c r="V102" s="843" t="s">
        <v>227</v>
      </c>
      <c r="W102" s="843"/>
      <c r="X102" s="843"/>
      <c r="Z102" s="843" t="s">
        <v>211</v>
      </c>
      <c r="AA102" s="843"/>
      <c r="AB102" s="843"/>
    </row>
    <row r="103" spans="1:28">
      <c r="A103" s="76"/>
      <c r="B103" s="77" t="s">
        <v>205</v>
      </c>
      <c r="C103" s="77" t="s">
        <v>473</v>
      </c>
      <c r="D103" s="77" t="s">
        <v>206</v>
      </c>
      <c r="E103" s="76"/>
      <c r="F103" s="77" t="s">
        <v>205</v>
      </c>
      <c r="G103" s="77" t="s">
        <v>476</v>
      </c>
      <c r="H103" s="77" t="s">
        <v>206</v>
      </c>
      <c r="I103" s="96"/>
      <c r="J103" s="77" t="s">
        <v>205</v>
      </c>
      <c r="K103" s="77" t="s">
        <v>476</v>
      </c>
      <c r="L103" s="80" t="s">
        <v>206</v>
      </c>
      <c r="M103" s="36"/>
      <c r="N103" s="77" t="s">
        <v>205</v>
      </c>
      <c r="O103" s="77" t="s">
        <v>476</v>
      </c>
      <c r="P103" s="77" t="s">
        <v>206</v>
      </c>
      <c r="R103" s="77" t="s">
        <v>205</v>
      </c>
      <c r="S103" s="77" t="s">
        <v>476</v>
      </c>
      <c r="T103" s="77" t="s">
        <v>206</v>
      </c>
      <c r="V103" s="77" t="s">
        <v>205</v>
      </c>
      <c r="W103" s="77" t="s">
        <v>476</v>
      </c>
      <c r="X103" s="77" t="s">
        <v>206</v>
      </c>
      <c r="Z103" s="77" t="s">
        <v>205</v>
      </c>
      <c r="AA103" s="77" t="s">
        <v>476</v>
      </c>
      <c r="AB103" s="77" t="s">
        <v>206</v>
      </c>
    </row>
    <row r="105" spans="1:28" ht="14.5">
      <c r="A105" s="110" t="s">
        <v>265</v>
      </c>
      <c r="B105" s="115">
        <v>47.439571623900051</v>
      </c>
      <c r="C105" s="115">
        <v>6.4958154313516729</v>
      </c>
      <c r="D105" s="693">
        <v>670</v>
      </c>
      <c r="E105" s="117"/>
      <c r="F105" s="127">
        <v>57.622840453840922</v>
      </c>
      <c r="G105" s="115">
        <v>2.7483888745455936</v>
      </c>
      <c r="H105" s="694">
        <v>2658</v>
      </c>
      <c r="I105" s="694"/>
      <c r="J105" s="115">
        <v>63.158023627756485</v>
      </c>
      <c r="K105" s="115">
        <v>2.0417294536397819</v>
      </c>
      <c r="L105" s="694">
        <v>3345</v>
      </c>
      <c r="M105" s="117"/>
      <c r="N105" s="127">
        <v>64.176425436097574</v>
      </c>
      <c r="O105" s="115">
        <v>2.2951487276054543</v>
      </c>
      <c r="P105" s="694">
        <v>1758</v>
      </c>
      <c r="Q105" s="694"/>
      <c r="R105" s="115">
        <v>61.572389546317872</v>
      </c>
      <c r="S105" s="115">
        <v>2.7190057361757489</v>
      </c>
      <c r="T105" s="694">
        <v>1384</v>
      </c>
      <c r="U105" s="117"/>
      <c r="V105" s="127">
        <v>55.899278973605533</v>
      </c>
      <c r="W105" s="115">
        <v>2.1647958799666185</v>
      </c>
      <c r="X105" s="694">
        <v>4337</v>
      </c>
      <c r="Y105" s="694"/>
      <c r="Z105" s="115">
        <v>62.040821987904138</v>
      </c>
      <c r="AA105" s="115">
        <v>1.7602548526432926</v>
      </c>
      <c r="AB105" s="694">
        <v>5480</v>
      </c>
    </row>
    <row r="106" spans="1:28" ht="14.5">
      <c r="A106" s="110" t="s">
        <v>266</v>
      </c>
      <c r="B106" s="115">
        <v>20.978467865982207</v>
      </c>
      <c r="C106" s="115">
        <v>5.2965546238387811</v>
      </c>
      <c r="D106" s="693">
        <v>670</v>
      </c>
      <c r="E106" s="117"/>
      <c r="F106" s="127">
        <v>24.872066372443033</v>
      </c>
      <c r="G106" s="115">
        <v>2.4042054912736557</v>
      </c>
      <c r="H106" s="694">
        <v>2658</v>
      </c>
      <c r="I106" s="694"/>
      <c r="J106" s="115">
        <v>26.752050390237862</v>
      </c>
      <c r="K106" s="115">
        <v>1.8736511818457053</v>
      </c>
      <c r="L106" s="694">
        <v>3345</v>
      </c>
      <c r="M106" s="117"/>
      <c r="N106" s="127">
        <v>21.984699003258967</v>
      </c>
      <c r="O106" s="115">
        <v>1.9823884946718948</v>
      </c>
      <c r="P106" s="694">
        <v>1758</v>
      </c>
      <c r="Q106" s="694"/>
      <c r="R106" s="115">
        <v>26.155493680292466</v>
      </c>
      <c r="S106" s="115">
        <v>2.4566087047793115</v>
      </c>
      <c r="T106" s="694">
        <v>1384</v>
      </c>
      <c r="U106" s="117"/>
      <c r="V106" s="127">
        <v>24.248916869561121</v>
      </c>
      <c r="W106" s="115">
        <v>1.8686656415946565</v>
      </c>
      <c r="X106" s="694">
        <v>4337</v>
      </c>
      <c r="Y106" s="694"/>
      <c r="Z106" s="115">
        <v>25.112964569421187</v>
      </c>
      <c r="AA106" s="115">
        <v>1.5730071261693901</v>
      </c>
      <c r="AB106" s="694">
        <v>5480</v>
      </c>
    </row>
    <row r="107" spans="1:28" ht="14.5">
      <c r="A107" s="110" t="s">
        <v>267</v>
      </c>
      <c r="B107" s="115">
        <v>34.974572818419013</v>
      </c>
      <c r="C107" s="115">
        <v>6.2037125355222837</v>
      </c>
      <c r="D107" s="693">
        <v>670</v>
      </c>
      <c r="E107" s="117"/>
      <c r="F107" s="127">
        <v>39.096055698699686</v>
      </c>
      <c r="G107" s="115">
        <v>2.7139641778218042</v>
      </c>
      <c r="H107" s="694">
        <v>2658</v>
      </c>
      <c r="I107" s="694"/>
      <c r="J107" s="115">
        <v>39.236064820491457</v>
      </c>
      <c r="K107" s="115">
        <v>2.0667033141486684</v>
      </c>
      <c r="L107" s="694">
        <v>3345</v>
      </c>
      <c r="M107" s="117"/>
      <c r="N107" s="127">
        <v>35.747725057362722</v>
      </c>
      <c r="O107" s="115">
        <v>2.2940721433340521</v>
      </c>
      <c r="P107" s="694">
        <v>1758</v>
      </c>
      <c r="Q107" s="694"/>
      <c r="R107" s="115">
        <v>30.156239099769717</v>
      </c>
      <c r="S107" s="115">
        <v>2.5653570971111517</v>
      </c>
      <c r="T107" s="694">
        <v>1384</v>
      </c>
      <c r="U107" s="117"/>
      <c r="V107" s="127">
        <v>42.941816196034893</v>
      </c>
      <c r="W107" s="115">
        <v>2.15819250919429</v>
      </c>
      <c r="X107" s="694">
        <v>4337</v>
      </c>
      <c r="Y107" s="694"/>
      <c r="Z107" s="115">
        <v>31.915581385542104</v>
      </c>
      <c r="AA107" s="115">
        <v>1.6908443305248984</v>
      </c>
      <c r="AB107" s="694">
        <v>5480</v>
      </c>
    </row>
    <row r="108" spans="1:28" ht="14.5">
      <c r="A108" s="110" t="s">
        <v>268</v>
      </c>
      <c r="B108" s="127">
        <v>21.636232157008397</v>
      </c>
      <c r="C108" s="115">
        <v>5.3565149358938218</v>
      </c>
      <c r="D108" s="693">
        <v>670</v>
      </c>
      <c r="E108" s="117"/>
      <c r="F108" s="115">
        <v>15.270403991984791</v>
      </c>
      <c r="G108" s="115">
        <v>2.0005884635839752</v>
      </c>
      <c r="H108" s="694">
        <v>2658</v>
      </c>
      <c r="I108" s="694"/>
      <c r="J108" s="127">
        <v>12.591498507841328</v>
      </c>
      <c r="K108" s="115">
        <v>1.4041969162672663</v>
      </c>
      <c r="L108" s="694">
        <v>3345</v>
      </c>
      <c r="M108" s="117"/>
      <c r="N108" s="115">
        <v>11.222005388667821</v>
      </c>
      <c r="O108" s="115">
        <v>1.5108679688924997</v>
      </c>
      <c r="P108" s="694">
        <v>1758</v>
      </c>
      <c r="Q108" s="694"/>
      <c r="R108" s="127">
        <v>14.134007289416639</v>
      </c>
      <c r="S108" s="127">
        <v>1.9473260920298028</v>
      </c>
      <c r="T108" s="694">
        <v>1384</v>
      </c>
      <c r="U108" s="117"/>
      <c r="V108" s="115">
        <v>18.766926650146491</v>
      </c>
      <c r="W108" s="115">
        <v>1.7023702659777591</v>
      </c>
      <c r="X108" s="694">
        <v>4337</v>
      </c>
      <c r="Y108" s="694"/>
      <c r="Z108" s="127">
        <v>10.947864000175267</v>
      </c>
      <c r="AA108" s="115">
        <v>1.132570502240851</v>
      </c>
      <c r="AB108" s="694">
        <v>5480</v>
      </c>
    </row>
    <row r="109" spans="1:28" ht="14.5">
      <c r="A109" s="110" t="s">
        <v>269</v>
      </c>
      <c r="B109" s="115">
        <v>28.010282710765914</v>
      </c>
      <c r="C109" s="115">
        <v>5.8415463813609829</v>
      </c>
      <c r="D109" s="693">
        <v>670</v>
      </c>
      <c r="E109" s="117"/>
      <c r="F109" s="115">
        <v>16.013609944825944</v>
      </c>
      <c r="G109" s="115">
        <v>2.0396892598097072</v>
      </c>
      <c r="H109" s="694">
        <v>2658</v>
      </c>
      <c r="I109" s="694"/>
      <c r="J109" s="115">
        <v>13.000224052770797</v>
      </c>
      <c r="K109" s="115">
        <v>1.4234655270937981</v>
      </c>
      <c r="L109" s="694">
        <v>3345</v>
      </c>
      <c r="M109" s="117"/>
      <c r="N109" s="115">
        <v>10.888363247136402</v>
      </c>
      <c r="O109" s="115">
        <v>1.4910325453701416</v>
      </c>
      <c r="P109" s="694">
        <v>1758</v>
      </c>
      <c r="Q109" s="694"/>
      <c r="R109" s="115">
        <v>7.8827547679471861</v>
      </c>
      <c r="S109" s="115">
        <v>1.5062772221371397</v>
      </c>
      <c r="T109" s="694">
        <v>1384</v>
      </c>
      <c r="U109" s="117"/>
      <c r="V109" s="115">
        <v>14.979382682563205</v>
      </c>
      <c r="W109" s="115">
        <v>1.5559659526187177</v>
      </c>
      <c r="X109" s="694">
        <v>4337</v>
      </c>
      <c r="Y109" s="694"/>
      <c r="Z109" s="115">
        <v>15.793750701860908</v>
      </c>
      <c r="AA109" s="115">
        <v>1.3227969350398325</v>
      </c>
      <c r="AB109" s="694">
        <v>5480</v>
      </c>
    </row>
    <row r="110" spans="1:28" ht="14.5">
      <c r="A110" s="110" t="s">
        <v>270</v>
      </c>
      <c r="B110" s="115">
        <v>14.44086803083758</v>
      </c>
      <c r="C110" s="115">
        <v>4.5726049659666614</v>
      </c>
      <c r="D110" s="693">
        <v>670</v>
      </c>
      <c r="E110" s="117"/>
      <c r="F110" s="127">
        <v>19.080228117437443</v>
      </c>
      <c r="G110" s="115">
        <v>2.1854155810915845</v>
      </c>
      <c r="H110" s="694">
        <v>2658</v>
      </c>
      <c r="I110" s="694"/>
      <c r="J110" s="115">
        <v>19.987347605633829</v>
      </c>
      <c r="K110" s="115">
        <v>1.6926586493017268</v>
      </c>
      <c r="L110" s="694">
        <v>3345</v>
      </c>
      <c r="M110" s="117"/>
      <c r="N110" s="127">
        <v>21.04483661609499</v>
      </c>
      <c r="O110" s="127">
        <v>1.9511994270465411</v>
      </c>
      <c r="P110" s="694">
        <v>1758</v>
      </c>
      <c r="Q110" s="694"/>
      <c r="R110" s="115">
        <v>15.862544641530057</v>
      </c>
      <c r="S110" s="115">
        <v>2.0420978359469322</v>
      </c>
      <c r="T110" s="694">
        <v>1384</v>
      </c>
      <c r="U110" s="117"/>
      <c r="V110" s="127">
        <v>17.648748485464001</v>
      </c>
      <c r="W110" s="115">
        <v>1.6621991789118447</v>
      </c>
      <c r="X110" s="694">
        <v>4337</v>
      </c>
      <c r="Y110" s="694"/>
      <c r="Z110" s="115">
        <v>19.52242304216794</v>
      </c>
      <c r="AA110" s="115">
        <v>1.4377477105630216</v>
      </c>
      <c r="AB110" s="694">
        <v>5480</v>
      </c>
    </row>
    <row r="111" spans="1:28" ht="14.5">
      <c r="A111" s="110" t="s">
        <v>271</v>
      </c>
      <c r="B111" s="115">
        <v>28.340829187279436</v>
      </c>
      <c r="C111" s="128">
        <v>5.862407654434266</v>
      </c>
      <c r="D111" s="693">
        <v>670</v>
      </c>
      <c r="E111" s="117"/>
      <c r="F111" s="127">
        <v>19.329508160592486</v>
      </c>
      <c r="G111" s="92">
        <v>2.1962545943880816</v>
      </c>
      <c r="H111" s="694">
        <v>2658</v>
      </c>
      <c r="I111" s="117"/>
      <c r="J111" s="115">
        <v>13.328486313341813</v>
      </c>
      <c r="K111" s="129">
        <v>1.4386033730118104</v>
      </c>
      <c r="L111" s="694">
        <v>3345</v>
      </c>
      <c r="M111" s="117"/>
      <c r="N111" s="127">
        <v>11.429796511713949</v>
      </c>
      <c r="O111" s="92">
        <v>1.5230062403485789</v>
      </c>
      <c r="P111" s="694">
        <v>1758</v>
      </c>
      <c r="Q111" s="117"/>
      <c r="R111" s="115">
        <v>12.029942549651997</v>
      </c>
      <c r="S111" s="130">
        <v>1.8184218630897435</v>
      </c>
      <c r="T111" s="694">
        <v>1384</v>
      </c>
      <c r="U111" s="117"/>
      <c r="V111" s="127">
        <v>16.967570890136841</v>
      </c>
      <c r="W111" s="92">
        <v>1.6365327942341574</v>
      </c>
      <c r="X111" s="694">
        <v>4337</v>
      </c>
      <c r="Y111" s="117"/>
      <c r="Z111" s="115">
        <v>17.260352175646126</v>
      </c>
      <c r="AA111" s="129">
        <v>1.3707556331229078</v>
      </c>
      <c r="AB111" s="694">
        <v>5480</v>
      </c>
    </row>
    <row r="112" spans="1:28" ht="14.5">
      <c r="A112" s="110" t="s">
        <v>272</v>
      </c>
      <c r="B112" s="115">
        <v>4.3623897652448544</v>
      </c>
      <c r="C112" s="115">
        <v>2.6571155428845703</v>
      </c>
      <c r="D112" s="693">
        <v>670</v>
      </c>
      <c r="E112" s="117"/>
      <c r="F112" s="127">
        <v>8.4794570014735573</v>
      </c>
      <c r="G112" s="115">
        <v>1.5493810646542747</v>
      </c>
      <c r="H112" s="694">
        <v>2658</v>
      </c>
      <c r="I112" s="694"/>
      <c r="J112" s="115">
        <v>9.1916258033633156</v>
      </c>
      <c r="K112" s="115">
        <v>1.2228454904089556</v>
      </c>
      <c r="L112" s="694">
        <v>3345</v>
      </c>
      <c r="M112" s="117"/>
      <c r="N112" s="127">
        <v>10.634389855845734</v>
      </c>
      <c r="O112" s="115">
        <v>1.4756389615396834</v>
      </c>
      <c r="P112" s="694">
        <v>1758</v>
      </c>
      <c r="Q112" s="694"/>
      <c r="R112" s="115">
        <v>9.2897389414557807</v>
      </c>
      <c r="S112" s="115">
        <v>1.6226520139088469</v>
      </c>
      <c r="T112" s="694">
        <v>1384</v>
      </c>
      <c r="U112" s="117"/>
      <c r="V112" s="127">
        <v>9.5971854349235404</v>
      </c>
      <c r="W112" s="115">
        <v>1.2842628612873774</v>
      </c>
      <c r="X112" s="694">
        <v>4337</v>
      </c>
      <c r="Y112" s="694"/>
      <c r="Z112" s="115">
        <v>7.3648744963753092</v>
      </c>
      <c r="AA112" s="115">
        <v>0.94743385899630361</v>
      </c>
      <c r="AB112" s="694">
        <v>5480</v>
      </c>
    </row>
    <row r="113" spans="1:28" ht="14.5">
      <c r="A113" s="110" t="s">
        <v>273</v>
      </c>
      <c r="B113" s="115">
        <v>3.7796789360824703</v>
      </c>
      <c r="C113" s="115">
        <v>2.4808168624559808</v>
      </c>
      <c r="D113" s="693">
        <v>670</v>
      </c>
      <c r="E113" s="117"/>
      <c r="F113" s="127">
        <v>8.8206124998503039</v>
      </c>
      <c r="G113" s="115">
        <v>1.5772939437912696</v>
      </c>
      <c r="H113" s="694">
        <v>2658</v>
      </c>
      <c r="I113" s="694"/>
      <c r="J113" s="115">
        <v>14.033504577129159</v>
      </c>
      <c r="K113" s="115">
        <v>1.4701449275721457</v>
      </c>
      <c r="L113" s="694">
        <v>3345</v>
      </c>
      <c r="M113" s="117"/>
      <c r="N113" s="127">
        <v>16.429310250577171</v>
      </c>
      <c r="O113" s="115">
        <v>1.7736800085730886</v>
      </c>
      <c r="P113" s="694">
        <v>1758</v>
      </c>
      <c r="Q113" s="694"/>
      <c r="R113" s="115">
        <v>12.985855710880449</v>
      </c>
      <c r="S113" s="115">
        <v>1.8789950810409621</v>
      </c>
      <c r="T113" s="694">
        <v>1384</v>
      </c>
      <c r="U113" s="117"/>
      <c r="V113" s="127">
        <v>13.588734950181584</v>
      </c>
      <c r="W113" s="115">
        <v>1.4940519549074853</v>
      </c>
      <c r="X113" s="694">
        <v>4337</v>
      </c>
      <c r="Y113" s="694"/>
      <c r="Z113" s="115">
        <v>8.5467648547176971</v>
      </c>
      <c r="AA113" s="115">
        <v>1.0140953545430333</v>
      </c>
      <c r="AB113" s="694">
        <v>5480</v>
      </c>
    </row>
    <row r="114" spans="1:28" ht="14.5">
      <c r="A114" s="110" t="s">
        <v>274</v>
      </c>
      <c r="B114" s="115">
        <v>39.587363731961055</v>
      </c>
      <c r="C114" s="115">
        <v>6.3617417278235173</v>
      </c>
      <c r="D114" s="693">
        <v>670</v>
      </c>
      <c r="E114" s="117"/>
      <c r="F114" s="127">
        <v>39.915282152602913</v>
      </c>
      <c r="G114" s="115">
        <v>2.7237456124477966</v>
      </c>
      <c r="H114" s="694">
        <v>2658</v>
      </c>
      <c r="I114" s="694"/>
      <c r="J114" s="115">
        <v>41.788560170122231</v>
      </c>
      <c r="K114" s="115">
        <v>2.0875906494869803</v>
      </c>
      <c r="L114" s="694">
        <v>3345</v>
      </c>
      <c r="M114" s="117"/>
      <c r="N114" s="127">
        <v>47.051008792980895</v>
      </c>
      <c r="O114" s="115">
        <v>2.3891968147811191</v>
      </c>
      <c r="P114" s="694">
        <v>1758</v>
      </c>
      <c r="Q114" s="694"/>
      <c r="R114" s="115">
        <v>50.011696815029531</v>
      </c>
      <c r="S114" s="115">
        <v>2.7948945210380352</v>
      </c>
      <c r="T114" s="694">
        <v>1384</v>
      </c>
      <c r="U114" s="117"/>
      <c r="V114" s="127">
        <v>38.616522678675047</v>
      </c>
      <c r="W114" s="115">
        <v>2.1227719010326567</v>
      </c>
      <c r="X114" s="694">
        <v>4337</v>
      </c>
      <c r="Y114" s="694"/>
      <c r="Z114" s="115">
        <v>45.725676884580672</v>
      </c>
      <c r="AA114" s="115">
        <v>1.8069896224670643</v>
      </c>
      <c r="AB114" s="694">
        <v>5480</v>
      </c>
    </row>
    <row r="115" spans="1:28" ht="14.5">
      <c r="A115" s="110" t="s">
        <v>275</v>
      </c>
      <c r="B115" s="127">
        <v>13.443430725215263</v>
      </c>
      <c r="C115" s="115">
        <v>4.4375056930259884</v>
      </c>
      <c r="D115" s="693">
        <v>670</v>
      </c>
      <c r="E115" s="117"/>
      <c r="F115" s="115">
        <v>13.408339859099174</v>
      </c>
      <c r="G115" s="115">
        <v>1.8951363710252798</v>
      </c>
      <c r="H115" s="694">
        <v>2658</v>
      </c>
      <c r="I115" s="694"/>
      <c r="J115" s="127">
        <v>8.4839879915988998</v>
      </c>
      <c r="K115" s="115">
        <v>1.179399757702301</v>
      </c>
      <c r="L115" s="694">
        <v>3345</v>
      </c>
      <c r="M115" s="117"/>
      <c r="N115" s="115">
        <v>5.0544942482076882</v>
      </c>
      <c r="O115" s="115">
        <v>1.048611633946801</v>
      </c>
      <c r="P115" s="694">
        <v>1758</v>
      </c>
      <c r="Q115" s="694"/>
      <c r="R115" s="127">
        <v>2.2499356924853111</v>
      </c>
      <c r="S115" s="127">
        <v>0.82897037119510386</v>
      </c>
      <c r="T115" s="694">
        <v>1384</v>
      </c>
      <c r="U115" s="117"/>
      <c r="V115" s="115">
        <v>10.255612941958486</v>
      </c>
      <c r="W115" s="115">
        <v>1.3227429739961218</v>
      </c>
      <c r="X115" s="694">
        <v>4337</v>
      </c>
      <c r="Y115" s="694"/>
      <c r="Z115" s="127">
        <v>9.4076780247517444</v>
      </c>
      <c r="AA115" s="115">
        <v>1.0589252331284635</v>
      </c>
      <c r="AB115" s="694">
        <v>5480</v>
      </c>
    </row>
    <row r="116" spans="1:28" ht="14.5">
      <c r="A116" s="110" t="s">
        <v>276</v>
      </c>
      <c r="B116" s="115">
        <v>11.318453133764862</v>
      </c>
      <c r="C116" s="115">
        <v>4.1213928901691439</v>
      </c>
      <c r="D116" s="693">
        <v>670</v>
      </c>
      <c r="E116" s="117"/>
      <c r="F116" s="115">
        <v>14.194641299352503</v>
      </c>
      <c r="G116" s="115">
        <v>1.9410393759795941</v>
      </c>
      <c r="H116" s="694">
        <v>2658</v>
      </c>
      <c r="I116" s="694"/>
      <c r="J116" s="115">
        <v>21.603014449261217</v>
      </c>
      <c r="K116" s="115">
        <v>1.7418843945603317</v>
      </c>
      <c r="L116" s="694">
        <v>3345</v>
      </c>
      <c r="M116" s="117"/>
      <c r="N116" s="115">
        <v>29.758336431162565</v>
      </c>
      <c r="O116" s="115">
        <v>2.188468658053571</v>
      </c>
      <c r="P116" s="694">
        <v>1758</v>
      </c>
      <c r="Q116" s="694"/>
      <c r="R116" s="115">
        <v>40.179994498733855</v>
      </c>
      <c r="S116" s="115">
        <v>2.7404607774123626</v>
      </c>
      <c r="T116" s="694">
        <v>1384</v>
      </c>
      <c r="U116" s="117"/>
      <c r="V116" s="115">
        <v>18.107900760868326</v>
      </c>
      <c r="W116" s="115">
        <v>1.6789820747262958</v>
      </c>
      <c r="X116" s="694">
        <v>4337</v>
      </c>
      <c r="Y116" s="694"/>
      <c r="Z116" s="115">
        <v>22.641038430041213</v>
      </c>
      <c r="AA116" s="115">
        <v>1.5180352821549441</v>
      </c>
      <c r="AB116" s="694">
        <v>5480</v>
      </c>
    </row>
    <row r="117" spans="1:28" ht="14.5">
      <c r="A117" s="116" t="s">
        <v>277</v>
      </c>
      <c r="B117" s="114">
        <v>2.4173028675090791</v>
      </c>
      <c r="C117" s="114">
        <v>1.9979554103942725</v>
      </c>
      <c r="D117" s="695">
        <v>670</v>
      </c>
      <c r="E117" s="131"/>
      <c r="F117" s="132">
        <v>1.8366383022440993</v>
      </c>
      <c r="G117" s="114">
        <v>0.74679509839573255</v>
      </c>
      <c r="H117" s="696">
        <v>2658</v>
      </c>
      <c r="I117" s="696"/>
      <c r="J117" s="114">
        <v>1.1665395871364794</v>
      </c>
      <c r="K117" s="114">
        <v>0.45447940713507329</v>
      </c>
      <c r="L117" s="696">
        <v>3345</v>
      </c>
      <c r="M117" s="131"/>
      <c r="N117" s="132">
        <v>1.2881802406733966</v>
      </c>
      <c r="O117" s="132">
        <v>0.53977343640372599</v>
      </c>
      <c r="P117" s="696">
        <v>1758</v>
      </c>
      <c r="Q117" s="696"/>
      <c r="R117" s="114">
        <v>1.3722125472783406</v>
      </c>
      <c r="S117" s="114">
        <v>0.65028804240545002</v>
      </c>
      <c r="T117" s="696">
        <v>1384</v>
      </c>
      <c r="U117" s="131"/>
      <c r="V117" s="132">
        <v>1.4886067670985825</v>
      </c>
      <c r="W117" s="114">
        <v>0.52798821597461754</v>
      </c>
      <c r="X117" s="696">
        <v>4337</v>
      </c>
      <c r="Y117" s="696"/>
      <c r="Z117" s="114">
        <v>1.7096493307255578</v>
      </c>
      <c r="AA117" s="114">
        <v>0.47020510667586934</v>
      </c>
      <c r="AB117" s="696">
        <v>5480</v>
      </c>
    </row>
    <row r="119" spans="1:28">
      <c r="A119" s="4" t="s">
        <v>804</v>
      </c>
    </row>
    <row r="120" spans="1:28">
      <c r="I120" s="75"/>
      <c r="J120" s="75"/>
      <c r="K120" s="75"/>
    </row>
    <row r="121" spans="1:28">
      <c r="A121" s="76"/>
      <c r="B121" s="567" t="s">
        <v>478</v>
      </c>
      <c r="C121" s="567" t="s">
        <v>78</v>
      </c>
      <c r="D121" s="567" t="s">
        <v>79</v>
      </c>
      <c r="E121" s="568"/>
      <c r="F121" s="567" t="s">
        <v>80</v>
      </c>
      <c r="G121" s="567" t="s">
        <v>81</v>
      </c>
      <c r="H121" s="567" t="s">
        <v>82</v>
      </c>
      <c r="I121" s="569"/>
      <c r="J121" s="570" t="s">
        <v>227</v>
      </c>
      <c r="K121" s="570" t="s">
        <v>479</v>
      </c>
    </row>
    <row r="122" spans="1:28">
      <c r="A122" s="76"/>
      <c r="B122" s="562"/>
      <c r="C122" s="562"/>
      <c r="D122" s="562"/>
      <c r="E122" s="561"/>
      <c r="F122" s="562"/>
      <c r="G122" s="562"/>
      <c r="H122" s="562"/>
      <c r="I122" s="566"/>
      <c r="J122" s="566"/>
      <c r="K122" s="566"/>
    </row>
    <row r="123" spans="1:28">
      <c r="B123" s="544"/>
      <c r="C123" s="544"/>
      <c r="D123" s="544"/>
      <c r="E123" s="544"/>
      <c r="F123" s="544"/>
      <c r="G123" s="544"/>
      <c r="H123" s="544"/>
      <c r="I123" s="566"/>
      <c r="J123" s="566"/>
      <c r="K123" s="566"/>
    </row>
    <row r="124" spans="1:28">
      <c r="A124" s="5" t="s">
        <v>265</v>
      </c>
      <c r="B124" s="540">
        <v>1</v>
      </c>
      <c r="C124" s="540">
        <v>1</v>
      </c>
      <c r="D124" s="541">
        <v>1</v>
      </c>
      <c r="E124" s="542"/>
      <c r="F124" s="540">
        <v>1</v>
      </c>
      <c r="G124" s="540">
        <v>1</v>
      </c>
      <c r="H124" s="543">
        <v>1</v>
      </c>
      <c r="I124" s="544"/>
      <c r="J124" s="544">
        <v>1</v>
      </c>
      <c r="K124" s="544">
        <v>1</v>
      </c>
    </row>
    <row r="125" spans="1:28">
      <c r="A125" s="5" t="s">
        <v>266</v>
      </c>
      <c r="B125" s="540">
        <v>4</v>
      </c>
      <c r="C125" s="540">
        <v>7</v>
      </c>
      <c r="D125" s="541">
        <v>4</v>
      </c>
      <c r="E125" s="542"/>
      <c r="F125" s="540">
        <v>4</v>
      </c>
      <c r="G125" s="540">
        <v>5</v>
      </c>
      <c r="H125" s="543">
        <v>5</v>
      </c>
      <c r="I125" s="544"/>
      <c r="J125" s="544">
        <v>4</v>
      </c>
      <c r="K125" s="544">
        <v>4</v>
      </c>
    </row>
    <row r="126" spans="1:28">
      <c r="A126" s="5" t="s">
        <v>267</v>
      </c>
      <c r="B126" s="540">
        <v>3</v>
      </c>
      <c r="C126" s="540">
        <v>3</v>
      </c>
      <c r="D126" s="541">
        <v>3</v>
      </c>
      <c r="E126" s="542"/>
      <c r="F126" s="540">
        <v>3</v>
      </c>
      <c r="G126" s="540">
        <v>3</v>
      </c>
      <c r="H126" s="543">
        <v>4</v>
      </c>
      <c r="I126" s="544"/>
      <c r="J126" s="544">
        <v>2</v>
      </c>
      <c r="K126" s="544">
        <v>3</v>
      </c>
    </row>
    <row r="127" spans="1:28">
      <c r="A127" s="5" t="s">
        <v>268</v>
      </c>
      <c r="B127" s="540">
        <v>9</v>
      </c>
      <c r="C127" s="540">
        <v>6</v>
      </c>
      <c r="D127" s="541">
        <v>8</v>
      </c>
      <c r="E127" s="542"/>
      <c r="F127" s="540">
        <v>10</v>
      </c>
      <c r="G127" s="540">
        <v>9</v>
      </c>
      <c r="H127" s="543">
        <v>7</v>
      </c>
      <c r="I127" s="544"/>
      <c r="J127" s="544">
        <v>5</v>
      </c>
      <c r="K127" s="544">
        <v>9</v>
      </c>
    </row>
    <row r="128" spans="1:28">
      <c r="A128" s="5" t="s">
        <v>269</v>
      </c>
      <c r="B128" s="540">
        <v>8</v>
      </c>
      <c r="C128" s="540">
        <v>5</v>
      </c>
      <c r="D128" s="541">
        <v>7</v>
      </c>
      <c r="E128" s="542"/>
      <c r="F128" s="540">
        <v>9</v>
      </c>
      <c r="G128" s="540">
        <v>10</v>
      </c>
      <c r="H128" s="543">
        <v>11</v>
      </c>
      <c r="I128" s="544"/>
      <c r="J128" s="544">
        <v>9</v>
      </c>
      <c r="K128" s="544">
        <v>8</v>
      </c>
    </row>
    <row r="129" spans="1:16">
      <c r="A129" s="5" t="s">
        <v>270</v>
      </c>
      <c r="B129" s="540">
        <v>6</v>
      </c>
      <c r="C129" s="540">
        <v>8</v>
      </c>
      <c r="D129" s="541">
        <v>6</v>
      </c>
      <c r="E129" s="542"/>
      <c r="F129" s="540">
        <v>6</v>
      </c>
      <c r="G129" s="540">
        <v>6</v>
      </c>
      <c r="H129" s="543">
        <v>6</v>
      </c>
      <c r="I129" s="544"/>
      <c r="J129" s="544">
        <v>7</v>
      </c>
      <c r="K129" s="544">
        <v>6</v>
      </c>
    </row>
    <row r="130" spans="1:16">
      <c r="A130" s="5" t="s">
        <v>271</v>
      </c>
      <c r="B130" s="540">
        <v>7</v>
      </c>
      <c r="C130" s="540">
        <v>4</v>
      </c>
      <c r="D130" s="541">
        <v>5</v>
      </c>
      <c r="E130" s="542"/>
      <c r="F130" s="540">
        <v>8</v>
      </c>
      <c r="G130" s="540">
        <v>8</v>
      </c>
      <c r="H130" s="543">
        <v>9</v>
      </c>
      <c r="I130" s="544"/>
      <c r="J130" s="544">
        <v>8</v>
      </c>
      <c r="K130" s="544">
        <v>7</v>
      </c>
    </row>
    <row r="131" spans="1:16">
      <c r="A131" s="5" t="s">
        <v>272</v>
      </c>
      <c r="B131" s="540">
        <v>12</v>
      </c>
      <c r="C131" s="540">
        <v>11</v>
      </c>
      <c r="D131" s="541">
        <v>12</v>
      </c>
      <c r="E131" s="542"/>
      <c r="F131" s="540">
        <v>11</v>
      </c>
      <c r="G131" s="540">
        <v>11</v>
      </c>
      <c r="H131" s="543">
        <v>10</v>
      </c>
      <c r="I131" s="544"/>
      <c r="J131" s="544">
        <v>12</v>
      </c>
      <c r="K131" s="544">
        <v>12</v>
      </c>
    </row>
    <row r="132" spans="1:16">
      <c r="A132" s="5" t="s">
        <v>273</v>
      </c>
      <c r="B132" s="540">
        <v>10</v>
      </c>
      <c r="C132" s="540">
        <v>12</v>
      </c>
      <c r="D132" s="541">
        <v>11</v>
      </c>
      <c r="E132" s="542"/>
      <c r="F132" s="540">
        <v>7</v>
      </c>
      <c r="G132" s="540">
        <v>7</v>
      </c>
      <c r="H132" s="543">
        <v>8</v>
      </c>
      <c r="I132" s="544"/>
      <c r="J132" s="544">
        <v>10</v>
      </c>
      <c r="K132" s="544">
        <v>11</v>
      </c>
    </row>
    <row r="133" spans="1:16">
      <c r="A133" s="5" t="s">
        <v>274</v>
      </c>
      <c r="B133" s="540">
        <v>2</v>
      </c>
      <c r="C133" s="540">
        <v>2</v>
      </c>
      <c r="D133" s="541">
        <v>2</v>
      </c>
      <c r="E133" s="542"/>
      <c r="F133" s="540">
        <v>2</v>
      </c>
      <c r="G133" s="540">
        <v>2</v>
      </c>
      <c r="H133" s="543">
        <v>2</v>
      </c>
      <c r="I133" s="544"/>
      <c r="J133" s="544">
        <v>3</v>
      </c>
      <c r="K133" s="544">
        <v>2</v>
      </c>
    </row>
    <row r="134" spans="1:16">
      <c r="A134" s="5" t="s">
        <v>275</v>
      </c>
      <c r="B134" s="540">
        <v>11</v>
      </c>
      <c r="C134" s="540">
        <v>9</v>
      </c>
      <c r="D134" s="541">
        <v>10</v>
      </c>
      <c r="E134" s="542"/>
      <c r="F134" s="540">
        <v>12</v>
      </c>
      <c r="G134" s="540">
        <v>12</v>
      </c>
      <c r="H134" s="543">
        <v>12</v>
      </c>
      <c r="I134" s="544"/>
      <c r="J134" s="544">
        <v>11</v>
      </c>
      <c r="K134" s="544">
        <v>10</v>
      </c>
    </row>
    <row r="135" spans="1:16">
      <c r="A135" s="5" t="s">
        <v>276</v>
      </c>
      <c r="B135" s="540">
        <v>5</v>
      </c>
      <c r="C135" s="540">
        <v>10</v>
      </c>
      <c r="D135" s="541">
        <v>9</v>
      </c>
      <c r="E135" s="542"/>
      <c r="F135" s="540">
        <v>5</v>
      </c>
      <c r="G135" s="540">
        <v>4</v>
      </c>
      <c r="H135" s="543">
        <v>3</v>
      </c>
      <c r="I135" s="544"/>
      <c r="J135" s="544">
        <v>6</v>
      </c>
      <c r="K135" s="544">
        <v>5</v>
      </c>
    </row>
    <row r="136" spans="1:16">
      <c r="A136" s="75" t="s">
        <v>277</v>
      </c>
      <c r="B136" s="545">
        <v>13</v>
      </c>
      <c r="C136" s="545">
        <v>13</v>
      </c>
      <c r="D136" s="546">
        <v>13</v>
      </c>
      <c r="E136" s="547"/>
      <c r="F136" s="545">
        <v>13</v>
      </c>
      <c r="G136" s="545">
        <v>13</v>
      </c>
      <c r="H136" s="548">
        <v>13</v>
      </c>
      <c r="I136" s="549"/>
      <c r="J136" s="544">
        <v>13</v>
      </c>
      <c r="K136" s="549">
        <v>13</v>
      </c>
    </row>
    <row r="137" spans="1:16">
      <c r="J137" s="79"/>
    </row>
    <row r="139" spans="1:16">
      <c r="A139" s="4" t="s">
        <v>805</v>
      </c>
    </row>
    <row r="141" spans="1:16">
      <c r="A141" s="76" t="s">
        <v>207</v>
      </c>
      <c r="B141" s="843" t="s">
        <v>338</v>
      </c>
      <c r="C141" s="843"/>
      <c r="D141" s="843"/>
      <c r="E141" s="76"/>
      <c r="F141" s="844" t="s">
        <v>339</v>
      </c>
      <c r="G141" s="844"/>
      <c r="H141" s="844"/>
      <c r="I141" s="76"/>
      <c r="J141" s="843" t="s">
        <v>13</v>
      </c>
      <c r="K141" s="843"/>
      <c r="L141" s="843"/>
      <c r="M141" s="76"/>
      <c r="N141" s="846" t="s">
        <v>52</v>
      </c>
      <c r="O141" s="846"/>
      <c r="P141" s="846"/>
    </row>
    <row r="142" spans="1:16">
      <c r="A142" s="76"/>
      <c r="B142" s="77" t="s">
        <v>205</v>
      </c>
      <c r="C142" s="77" t="s">
        <v>473</v>
      </c>
      <c r="D142" s="77" t="s">
        <v>206</v>
      </c>
      <c r="E142" s="76"/>
      <c r="F142" s="96" t="s">
        <v>205</v>
      </c>
      <c r="G142" s="96" t="s">
        <v>473</v>
      </c>
      <c r="H142" s="96" t="s">
        <v>206</v>
      </c>
      <c r="J142" s="77" t="s">
        <v>205</v>
      </c>
      <c r="K142" s="77" t="s">
        <v>473</v>
      </c>
      <c r="L142" s="77" t="s">
        <v>206</v>
      </c>
      <c r="M142" s="76"/>
      <c r="N142" s="483" t="s">
        <v>205</v>
      </c>
      <c r="O142" s="483" t="s">
        <v>476</v>
      </c>
      <c r="P142" s="483" t="s">
        <v>206</v>
      </c>
    </row>
    <row r="143" spans="1:16">
      <c r="F143" s="13"/>
      <c r="G143" s="13"/>
      <c r="H143" s="13"/>
      <c r="I143" s="79"/>
      <c r="N143" s="431"/>
      <c r="O143" s="431"/>
      <c r="P143" s="431"/>
    </row>
    <row r="144" spans="1:16" ht="14.5">
      <c r="A144" s="5" t="s">
        <v>260</v>
      </c>
      <c r="B144" s="112">
        <v>29.039418180987692</v>
      </c>
      <c r="C144" s="112">
        <v>1.291851431572006</v>
      </c>
      <c r="D144" s="581">
        <v>6957</v>
      </c>
      <c r="E144" s="117"/>
      <c r="F144" s="112">
        <v>30.16894609814964</v>
      </c>
      <c r="G144" s="112">
        <v>1.1989208608511319</v>
      </c>
      <c r="H144" s="581">
        <v>4972</v>
      </c>
      <c r="J144" s="112">
        <v>28.254670399147475</v>
      </c>
      <c r="K144" s="112">
        <v>1.5430669198291174</v>
      </c>
      <c r="L144" s="581">
        <v>5269</v>
      </c>
      <c r="M144" s="117"/>
      <c r="N144" s="497">
        <v>29.209301572318992</v>
      </c>
      <c r="O144" s="497">
        <v>1.8202897431013003</v>
      </c>
      <c r="P144" s="690">
        <v>4827</v>
      </c>
    </row>
    <row r="145" spans="1:16" ht="14.5">
      <c r="A145" s="50" t="s">
        <v>261</v>
      </c>
      <c r="B145" s="112">
        <v>43.475972779715292</v>
      </c>
      <c r="C145" s="112">
        <v>1.4107538172699776</v>
      </c>
      <c r="D145" s="581">
        <v>6957</v>
      </c>
      <c r="E145" s="117"/>
      <c r="F145" s="112">
        <v>42.980691874497182</v>
      </c>
      <c r="G145" s="112">
        <v>1.2931050916666074</v>
      </c>
      <c r="H145" s="581">
        <v>4972</v>
      </c>
      <c r="J145" s="112">
        <v>44.586696429042931</v>
      </c>
      <c r="K145" s="112">
        <v>1.7035406039747514</v>
      </c>
      <c r="L145" s="581">
        <v>5269</v>
      </c>
      <c r="M145" s="117"/>
      <c r="N145" s="497">
        <v>44.966865999430773</v>
      </c>
      <c r="O145" s="497">
        <v>1.991362249468061</v>
      </c>
      <c r="P145" s="690">
        <v>4827</v>
      </c>
    </row>
    <row r="146" spans="1:16" ht="14.5">
      <c r="A146" s="50" t="s">
        <v>262</v>
      </c>
      <c r="B146" s="112">
        <v>21.374525295654738</v>
      </c>
      <c r="C146" s="112">
        <v>1.1666481883483737</v>
      </c>
      <c r="D146" s="581">
        <v>6957</v>
      </c>
      <c r="E146" s="117"/>
      <c r="F146" s="112">
        <v>20.6355591311344</v>
      </c>
      <c r="G146" s="112">
        <v>1.0570785247047656</v>
      </c>
      <c r="H146" s="581">
        <v>4972</v>
      </c>
      <c r="J146" s="112">
        <v>22.169030573776642</v>
      </c>
      <c r="K146" s="112">
        <v>1.4236144639510702</v>
      </c>
      <c r="L146" s="581">
        <v>5269</v>
      </c>
      <c r="M146" s="117"/>
      <c r="N146" s="497">
        <v>20.988043600860308</v>
      </c>
      <c r="O146" s="497">
        <v>1.630137445614988</v>
      </c>
      <c r="P146" s="690">
        <v>4827</v>
      </c>
    </row>
    <row r="147" spans="1:16" ht="14.5">
      <c r="A147" s="83" t="s">
        <v>263</v>
      </c>
      <c r="B147" s="112">
        <v>5.0953800483217293</v>
      </c>
      <c r="C147" s="112">
        <v>0.62580928132901192</v>
      </c>
      <c r="D147" s="583">
        <v>6957</v>
      </c>
      <c r="E147" s="117"/>
      <c r="F147" s="112">
        <v>5.1689460981496378</v>
      </c>
      <c r="G147" s="112">
        <v>0.57831231325812604</v>
      </c>
      <c r="H147" s="581">
        <v>4972</v>
      </c>
      <c r="J147" s="114">
        <v>4.419548222384007</v>
      </c>
      <c r="K147" s="112">
        <v>0.70439505527906454</v>
      </c>
      <c r="L147" s="583">
        <v>5269</v>
      </c>
      <c r="M147" s="131"/>
      <c r="N147" s="498">
        <v>4.2596684595899879</v>
      </c>
      <c r="O147" s="498">
        <v>0.80840166572079197</v>
      </c>
      <c r="P147" s="691">
        <v>4827</v>
      </c>
    </row>
    <row r="148" spans="1:16">
      <c r="B148" s="79"/>
      <c r="C148" s="79"/>
      <c r="E148" s="79"/>
      <c r="F148" s="79"/>
      <c r="G148" s="79"/>
      <c r="H148" s="79"/>
      <c r="I148" s="79"/>
      <c r="K148" s="79"/>
    </row>
    <row r="149" spans="1:16">
      <c r="A149" s="4" t="s">
        <v>806</v>
      </c>
    </row>
    <row r="151" spans="1:16">
      <c r="A151" s="76" t="s">
        <v>207</v>
      </c>
      <c r="B151" s="843" t="s">
        <v>338</v>
      </c>
      <c r="C151" s="843"/>
      <c r="D151" s="843"/>
      <c r="E151" s="76"/>
      <c r="F151" s="844" t="s">
        <v>339</v>
      </c>
      <c r="G151" s="844"/>
      <c r="H151" s="844"/>
      <c r="I151" s="79"/>
      <c r="J151" s="843" t="s">
        <v>13</v>
      </c>
      <c r="K151" s="843"/>
      <c r="L151" s="843"/>
      <c r="M151" s="76"/>
      <c r="N151" s="846" t="s">
        <v>52</v>
      </c>
      <c r="O151" s="846"/>
      <c r="P151" s="846"/>
    </row>
    <row r="152" spans="1:16">
      <c r="A152" s="76"/>
      <c r="B152" s="77" t="s">
        <v>205</v>
      </c>
      <c r="C152" s="77" t="s">
        <v>473</v>
      </c>
      <c r="D152" s="77" t="s">
        <v>206</v>
      </c>
      <c r="E152" s="76"/>
      <c r="F152" s="96" t="s">
        <v>205</v>
      </c>
      <c r="G152" s="96" t="s">
        <v>476</v>
      </c>
      <c r="H152" s="96" t="s">
        <v>206</v>
      </c>
      <c r="I152" s="79"/>
      <c r="J152" s="77" t="s">
        <v>205</v>
      </c>
      <c r="K152" s="77" t="s">
        <v>473</v>
      </c>
      <c r="L152" s="77" t="s">
        <v>206</v>
      </c>
      <c r="M152" s="76"/>
      <c r="N152" s="483" t="s">
        <v>205</v>
      </c>
      <c r="O152" s="483" t="s">
        <v>476</v>
      </c>
      <c r="P152" s="483" t="s">
        <v>206</v>
      </c>
    </row>
    <row r="153" spans="1:16">
      <c r="B153" s="13"/>
      <c r="C153" s="13"/>
      <c r="D153" s="13"/>
      <c r="F153" s="13"/>
      <c r="G153" s="13"/>
      <c r="H153" s="13"/>
      <c r="I153" s="79"/>
      <c r="J153" s="13"/>
      <c r="K153" s="13"/>
      <c r="L153" s="13"/>
      <c r="N153" s="431"/>
      <c r="O153" s="431"/>
      <c r="P153" s="431"/>
    </row>
    <row r="154" spans="1:16" ht="14.5">
      <c r="A154" s="110" t="s">
        <v>279</v>
      </c>
      <c r="B154" s="112">
        <v>64.594552518817906</v>
      </c>
      <c r="C154" s="112">
        <v>1.9312122084783461</v>
      </c>
      <c r="D154" s="581">
        <v>3455</v>
      </c>
      <c r="E154" s="111"/>
      <c r="F154" s="112">
        <v>63.499263916732659</v>
      </c>
      <c r="G154" s="112">
        <v>2.5153327799221969</v>
      </c>
      <c r="H154" s="581">
        <v>2459</v>
      </c>
      <c r="J154" s="112">
        <v>62.451382951153199</v>
      </c>
      <c r="K154" s="112">
        <v>1.3731379806908954</v>
      </c>
      <c r="L154" s="581">
        <v>7697</v>
      </c>
      <c r="M154" s="111"/>
      <c r="N154" s="497">
        <v>62.161642646244751</v>
      </c>
      <c r="O154" s="497">
        <v>2.7794726769501139</v>
      </c>
      <c r="P154" s="690">
        <v>2355</v>
      </c>
    </row>
    <row r="155" spans="1:16" ht="14.5">
      <c r="A155" s="110" t="s">
        <v>280</v>
      </c>
      <c r="B155" s="112">
        <v>49.743099773085802</v>
      </c>
      <c r="C155" s="112">
        <v>2.0191160413225404</v>
      </c>
      <c r="D155" s="581">
        <v>3455</v>
      </c>
      <c r="E155" s="111"/>
      <c r="F155" s="112">
        <v>47.314915018874878</v>
      </c>
      <c r="G155" s="112">
        <v>2.6085740429056585</v>
      </c>
      <c r="H155" s="581">
        <v>2459</v>
      </c>
      <c r="J155" s="112">
        <v>48.975410911723863</v>
      </c>
      <c r="K155" s="112">
        <v>1.4175062385150312</v>
      </c>
      <c r="L155" s="581">
        <v>7697</v>
      </c>
      <c r="M155" s="111"/>
      <c r="N155" s="497">
        <v>48.544187609443348</v>
      </c>
      <c r="O155" s="497">
        <v>2.8643156055689794</v>
      </c>
      <c r="P155" s="690">
        <v>2355</v>
      </c>
    </row>
    <row r="156" spans="1:16" ht="14.5">
      <c r="A156" s="110" t="s">
        <v>281</v>
      </c>
      <c r="B156" s="112">
        <v>17.743619210363299</v>
      </c>
      <c r="C156" s="112">
        <v>1.5427761279416199</v>
      </c>
      <c r="D156" s="581">
        <v>3455</v>
      </c>
      <c r="E156" s="111"/>
      <c r="F156" s="112">
        <v>17.723666805330325</v>
      </c>
      <c r="G156" s="112">
        <v>1.9951453778894201</v>
      </c>
      <c r="H156" s="581">
        <v>2459</v>
      </c>
      <c r="J156" s="112">
        <v>17.351209147808198</v>
      </c>
      <c r="K156" s="112">
        <v>1.0738145918064212</v>
      </c>
      <c r="L156" s="581">
        <v>7697</v>
      </c>
      <c r="M156" s="111"/>
      <c r="N156" s="497">
        <v>16.333974533792286</v>
      </c>
      <c r="O156" s="497">
        <v>2.1186320459204744</v>
      </c>
      <c r="P156" s="690">
        <v>2355</v>
      </c>
    </row>
    <row r="157" spans="1:16" ht="14.5">
      <c r="A157" s="110" t="s">
        <v>282</v>
      </c>
      <c r="B157" s="112">
        <v>26.377455438598759</v>
      </c>
      <c r="C157" s="112">
        <v>1.7795855397526559</v>
      </c>
      <c r="D157" s="581">
        <v>3455</v>
      </c>
      <c r="E157" s="111"/>
      <c r="F157" s="112">
        <v>29.140940773628138</v>
      </c>
      <c r="G157" s="112">
        <v>2.3741588259369841</v>
      </c>
      <c r="H157" s="581">
        <v>2459</v>
      </c>
      <c r="J157" s="112">
        <v>27.804847432030193</v>
      </c>
      <c r="K157" s="112">
        <v>1.2704584149956446</v>
      </c>
      <c r="L157" s="581">
        <v>7697</v>
      </c>
      <c r="M157" s="111"/>
      <c r="N157" s="497">
        <v>27.021850621987397</v>
      </c>
      <c r="O157" s="497">
        <v>2.5450070997191254</v>
      </c>
      <c r="P157" s="690">
        <v>2355</v>
      </c>
    </row>
    <row r="158" spans="1:16" ht="14.5">
      <c r="A158" s="110" t="s">
        <v>283</v>
      </c>
      <c r="B158" s="112">
        <v>8.0798212325152008</v>
      </c>
      <c r="C158" s="112">
        <v>1.1005336181640621</v>
      </c>
      <c r="D158" s="581">
        <v>3455</v>
      </c>
      <c r="E158" s="111"/>
      <c r="F158" s="112">
        <v>5.1558510271629343</v>
      </c>
      <c r="G158" s="112">
        <v>1.1553557922629789</v>
      </c>
      <c r="H158" s="581">
        <v>2459</v>
      </c>
      <c r="J158" s="112">
        <v>5.6042037899281931</v>
      </c>
      <c r="K158" s="112">
        <v>0.65219800115599025</v>
      </c>
      <c r="L158" s="581">
        <v>7697</v>
      </c>
      <c r="M158" s="111"/>
      <c r="N158" s="497">
        <v>6.2908185857462131</v>
      </c>
      <c r="O158" s="497">
        <v>1.3914886986082884</v>
      </c>
      <c r="P158" s="690">
        <v>2355</v>
      </c>
    </row>
    <row r="159" spans="1:16" ht="14.5">
      <c r="A159" s="110" t="s">
        <v>284</v>
      </c>
      <c r="B159" s="112">
        <v>25.003578647956601</v>
      </c>
      <c r="C159" s="112">
        <v>1.7487122946318667</v>
      </c>
      <c r="D159" s="581">
        <v>3455</v>
      </c>
      <c r="E159" s="111"/>
      <c r="F159" s="112">
        <v>25.946753255051863</v>
      </c>
      <c r="G159" s="112">
        <v>2.2902023544825116</v>
      </c>
      <c r="H159" s="581">
        <v>2459</v>
      </c>
      <c r="J159" s="112">
        <v>27.358891057944501</v>
      </c>
      <c r="K159" s="112">
        <v>1.2641152031978855</v>
      </c>
      <c r="L159" s="581">
        <v>7697</v>
      </c>
      <c r="M159" s="111"/>
      <c r="N159" s="497">
        <v>27.896027632470599</v>
      </c>
      <c r="O159" s="497">
        <v>2.5703117929597354</v>
      </c>
      <c r="P159" s="690">
        <v>2355</v>
      </c>
    </row>
    <row r="160" spans="1:16" ht="14.5">
      <c r="A160" s="110" t="s">
        <v>285</v>
      </c>
      <c r="B160" s="112">
        <v>29.797340756506799</v>
      </c>
      <c r="C160" s="112">
        <v>1.8469814887729754</v>
      </c>
      <c r="D160" s="581">
        <v>3455</v>
      </c>
      <c r="E160" s="111"/>
      <c r="F160" s="112">
        <v>30.703443568646087</v>
      </c>
      <c r="G160" s="112">
        <v>2.4099590551375325</v>
      </c>
      <c r="H160" s="581">
        <v>2459</v>
      </c>
      <c r="J160" s="112">
        <v>29.463582046951359</v>
      </c>
      <c r="K160" s="112">
        <v>1.2926937525116919</v>
      </c>
      <c r="L160" s="581">
        <v>7697</v>
      </c>
      <c r="M160" s="111"/>
      <c r="N160" s="497">
        <v>32.700000000000003</v>
      </c>
      <c r="O160" s="497">
        <v>2.6885396094270764</v>
      </c>
      <c r="P160" s="690">
        <v>2355</v>
      </c>
    </row>
    <row r="161" spans="1:28" ht="14.5">
      <c r="A161" s="110" t="s">
        <v>286</v>
      </c>
      <c r="B161" s="112">
        <v>26.385998836585699</v>
      </c>
      <c r="C161" s="112">
        <v>1.7797704373890699</v>
      </c>
      <c r="D161" s="581">
        <v>3455</v>
      </c>
      <c r="E161" s="111"/>
      <c r="F161" s="112">
        <v>29.439871240912435</v>
      </c>
      <c r="G161" s="112">
        <v>2.3812660992902526</v>
      </c>
      <c r="H161" s="581">
        <v>2459</v>
      </c>
      <c r="J161" s="112">
        <v>28.734752459928469</v>
      </c>
      <c r="K161" s="112">
        <v>1.2831836160172756</v>
      </c>
      <c r="L161" s="581">
        <v>7697</v>
      </c>
      <c r="M161" s="111"/>
      <c r="N161" s="497">
        <v>28.375487561296126</v>
      </c>
      <c r="O161" s="497">
        <v>2.5836729380403476</v>
      </c>
      <c r="P161" s="690">
        <v>2355</v>
      </c>
    </row>
    <row r="162" spans="1:28" ht="14.5">
      <c r="A162" s="110" t="s">
        <v>287</v>
      </c>
      <c r="B162" s="112">
        <v>39.482513002120498</v>
      </c>
      <c r="C162" s="112">
        <v>1.9739667984458329</v>
      </c>
      <c r="D162" s="581">
        <v>3455</v>
      </c>
      <c r="E162" s="111"/>
      <c r="F162" s="112">
        <v>38.17201042635314</v>
      </c>
      <c r="G162" s="112">
        <v>2.5381972730389855</v>
      </c>
      <c r="H162" s="581">
        <v>2459</v>
      </c>
      <c r="J162" s="112">
        <v>37.782522497211396</v>
      </c>
      <c r="K162" s="112">
        <v>1.374826362586127</v>
      </c>
      <c r="L162" s="581">
        <v>7697</v>
      </c>
      <c r="M162" s="111"/>
      <c r="N162" s="497">
        <v>37.301994525903702</v>
      </c>
      <c r="O162" s="497">
        <v>2.7715832018238693</v>
      </c>
      <c r="P162" s="690">
        <v>2355</v>
      </c>
    </row>
    <row r="163" spans="1:28" ht="14.5">
      <c r="A163" s="116" t="s">
        <v>277</v>
      </c>
      <c r="B163" s="112">
        <v>0.56231174141957396</v>
      </c>
      <c r="C163" s="114">
        <v>0.30196811847814997</v>
      </c>
      <c r="D163" s="583">
        <v>3455</v>
      </c>
      <c r="E163" s="120"/>
      <c r="F163" s="112">
        <v>0.67682850634931635</v>
      </c>
      <c r="G163" s="112">
        <v>0.42837577583319175</v>
      </c>
      <c r="H163" s="583">
        <v>2459</v>
      </c>
      <c r="J163" s="114">
        <v>1.3338277022440879</v>
      </c>
      <c r="K163" s="114">
        <v>0.32529709384412042</v>
      </c>
      <c r="L163" s="583">
        <v>7697</v>
      </c>
      <c r="M163" s="120"/>
      <c r="N163" s="498">
        <v>1.0917031826434842</v>
      </c>
      <c r="O163" s="498">
        <v>0.59553005017959426</v>
      </c>
      <c r="P163" s="691">
        <v>2355</v>
      </c>
    </row>
    <row r="164" spans="1:28">
      <c r="B164" s="79"/>
      <c r="F164" s="79"/>
      <c r="G164" s="79"/>
      <c r="I164" s="79"/>
    </row>
    <row r="165" spans="1:28">
      <c r="A165" s="4" t="s">
        <v>807</v>
      </c>
    </row>
    <row r="166" spans="1:28">
      <c r="L166" s="75"/>
      <c r="M166" s="75"/>
    </row>
    <row r="167" spans="1:28">
      <c r="A167" s="76" t="s">
        <v>207</v>
      </c>
      <c r="B167" s="843" t="s">
        <v>208</v>
      </c>
      <c r="C167" s="843"/>
      <c r="D167" s="843"/>
      <c r="E167" s="76"/>
      <c r="F167" s="843" t="s">
        <v>79</v>
      </c>
      <c r="G167" s="843"/>
      <c r="H167" s="843"/>
      <c r="I167" s="703"/>
      <c r="J167" s="843" t="s">
        <v>80</v>
      </c>
      <c r="K167" s="843"/>
      <c r="L167" s="851"/>
      <c r="N167" s="843" t="s">
        <v>81</v>
      </c>
      <c r="O167" s="843"/>
      <c r="P167" s="843"/>
      <c r="Q167" s="36"/>
      <c r="R167" s="843" t="s">
        <v>82</v>
      </c>
      <c r="S167" s="843"/>
      <c r="T167" s="843"/>
      <c r="U167" s="76"/>
      <c r="V167" s="843" t="s">
        <v>227</v>
      </c>
      <c r="W167" s="843"/>
      <c r="X167" s="843"/>
      <c r="Y167" s="79"/>
      <c r="Z167" s="843" t="s">
        <v>211</v>
      </c>
      <c r="AA167" s="843"/>
      <c r="AB167" s="843"/>
    </row>
    <row r="168" spans="1:28">
      <c r="A168" s="76"/>
      <c r="B168" s="77" t="s">
        <v>205</v>
      </c>
      <c r="C168" s="77" t="s">
        <v>473</v>
      </c>
      <c r="D168" s="77" t="s">
        <v>206</v>
      </c>
      <c r="E168" s="76"/>
      <c r="F168" s="77" t="s">
        <v>205</v>
      </c>
      <c r="G168" s="77" t="s">
        <v>476</v>
      </c>
      <c r="H168" s="77" t="s">
        <v>206</v>
      </c>
      <c r="I168" s="96"/>
      <c r="J168" s="77" t="s">
        <v>205</v>
      </c>
      <c r="K168" s="77" t="s">
        <v>476</v>
      </c>
      <c r="L168" s="80" t="s">
        <v>206</v>
      </c>
      <c r="M168" s="36"/>
      <c r="N168" s="77" t="s">
        <v>205</v>
      </c>
      <c r="O168" s="77" t="s">
        <v>476</v>
      </c>
      <c r="P168" s="77" t="s">
        <v>206</v>
      </c>
      <c r="R168" s="77" t="s">
        <v>205</v>
      </c>
      <c r="S168" s="77" t="s">
        <v>476</v>
      </c>
      <c r="T168" s="77" t="s">
        <v>206</v>
      </c>
      <c r="U168" s="79"/>
      <c r="V168" s="77" t="s">
        <v>205</v>
      </c>
      <c r="W168" s="77" t="s">
        <v>476</v>
      </c>
      <c r="X168" s="77" t="s">
        <v>206</v>
      </c>
      <c r="Y168" s="76"/>
      <c r="Z168" s="77" t="s">
        <v>205</v>
      </c>
      <c r="AA168" s="77" t="s">
        <v>476</v>
      </c>
      <c r="AB168" s="77" t="s">
        <v>206</v>
      </c>
    </row>
    <row r="169" spans="1:28">
      <c r="U169" s="79"/>
    </row>
    <row r="170" spans="1:28" ht="14.5">
      <c r="A170" s="110" t="s">
        <v>279</v>
      </c>
      <c r="B170" s="115">
        <v>60.030352462886903</v>
      </c>
      <c r="C170" s="115">
        <v>10.899438250103294</v>
      </c>
      <c r="D170" s="693">
        <v>229</v>
      </c>
      <c r="E170" s="117"/>
      <c r="F170" s="127">
        <v>61.205976378126778</v>
      </c>
      <c r="G170" s="115">
        <v>5.2848559890542042</v>
      </c>
      <c r="H170" s="694">
        <v>699</v>
      </c>
      <c r="I170" s="694"/>
      <c r="J170" s="115">
        <v>64.653033819816713</v>
      </c>
      <c r="K170" s="115">
        <v>4.1323193019988977</v>
      </c>
      <c r="L170" s="694">
        <v>802</v>
      </c>
      <c r="M170" s="117"/>
      <c r="N170" s="127">
        <v>66.980623804652225</v>
      </c>
      <c r="O170" s="115">
        <v>5.1038043852331008</v>
      </c>
      <c r="P170" s="694">
        <v>342</v>
      </c>
      <c r="Q170" s="694"/>
      <c r="R170" s="115">
        <v>55.934434949047542</v>
      </c>
      <c r="S170" s="115">
        <v>6.1370485144179732</v>
      </c>
      <c r="T170" s="694">
        <v>283</v>
      </c>
      <c r="U170" s="117"/>
      <c r="V170" s="127">
        <v>63.7</v>
      </c>
      <c r="W170" s="115">
        <v>4.331735102073452</v>
      </c>
      <c r="X170" s="694">
        <v>1016</v>
      </c>
      <c r="Y170" s="13"/>
      <c r="Z170" s="115">
        <v>60.699999999999996</v>
      </c>
      <c r="AA170" s="133">
        <v>3.5840081650459474</v>
      </c>
      <c r="AB170" s="59">
        <v>1339</v>
      </c>
    </row>
    <row r="171" spans="1:28" ht="14.5">
      <c r="A171" s="110" t="s">
        <v>280</v>
      </c>
      <c r="B171" s="115">
        <v>40</v>
      </c>
      <c r="C171" s="115">
        <v>10.90081904103948</v>
      </c>
      <c r="D171" s="693">
        <v>229</v>
      </c>
      <c r="E171" s="117"/>
      <c r="F171" s="127">
        <v>53.900000000000006</v>
      </c>
      <c r="G171" s="115">
        <v>5.4062817402990468</v>
      </c>
      <c r="H171" s="694">
        <v>699</v>
      </c>
      <c r="I171" s="694"/>
      <c r="J171" s="115">
        <v>52.5</v>
      </c>
      <c r="K171" s="115">
        <v>4.3166794694474611</v>
      </c>
      <c r="L171" s="694">
        <v>802</v>
      </c>
      <c r="M171" s="117"/>
      <c r="N171" s="127">
        <v>43.1</v>
      </c>
      <c r="O171" s="115">
        <v>5.3743972330986232</v>
      </c>
      <c r="P171" s="694">
        <v>342</v>
      </c>
      <c r="Q171" s="694"/>
      <c r="R171" s="115">
        <v>39.1</v>
      </c>
      <c r="S171" s="115">
        <v>6.0320826317100256</v>
      </c>
      <c r="T171" s="694">
        <v>283</v>
      </c>
      <c r="U171" s="117"/>
      <c r="V171" s="127">
        <v>49.4</v>
      </c>
      <c r="W171" s="115">
        <v>4.5037844241043601</v>
      </c>
      <c r="X171" s="694">
        <v>1016</v>
      </c>
      <c r="Y171" s="13"/>
      <c r="Z171" s="115">
        <v>47.699999999999996</v>
      </c>
      <c r="AA171" s="133">
        <v>3.6651217312485684</v>
      </c>
      <c r="AB171" s="59">
        <v>1339</v>
      </c>
    </row>
    <row r="172" spans="1:28" ht="14.5">
      <c r="A172" s="110" t="s">
        <v>281</v>
      </c>
      <c r="B172" s="115">
        <v>9.9</v>
      </c>
      <c r="C172" s="115">
        <v>6.6455893601275893</v>
      </c>
      <c r="D172" s="693">
        <v>229</v>
      </c>
      <c r="E172" s="117"/>
      <c r="F172" s="127">
        <v>15.7</v>
      </c>
      <c r="G172" s="115">
        <v>3.945639864386183</v>
      </c>
      <c r="H172" s="694">
        <v>699</v>
      </c>
      <c r="I172" s="694"/>
      <c r="J172" s="115">
        <v>16.7</v>
      </c>
      <c r="K172" s="115">
        <v>3.22406717178057</v>
      </c>
      <c r="L172" s="694">
        <v>802</v>
      </c>
      <c r="M172" s="117"/>
      <c r="N172" s="127">
        <v>20.5</v>
      </c>
      <c r="O172" s="115">
        <v>4.3812243173039107</v>
      </c>
      <c r="P172" s="694">
        <v>342</v>
      </c>
      <c r="Q172" s="694"/>
      <c r="R172" s="115">
        <v>24</v>
      </c>
      <c r="S172" s="115">
        <v>5.2793769769503669</v>
      </c>
      <c r="T172" s="694">
        <v>283</v>
      </c>
      <c r="U172" s="117"/>
      <c r="V172" s="127">
        <v>13.900000000000002</v>
      </c>
      <c r="W172" s="115">
        <v>3.1163615518059693</v>
      </c>
      <c r="X172" s="694">
        <v>1016</v>
      </c>
      <c r="Y172" s="13"/>
      <c r="Z172" s="115">
        <v>18.600000000000001</v>
      </c>
      <c r="AA172" s="133">
        <v>2.8552690924028452</v>
      </c>
      <c r="AB172" s="59">
        <v>1339</v>
      </c>
    </row>
    <row r="173" spans="1:28" ht="14.5">
      <c r="A173" s="110" t="s">
        <v>282</v>
      </c>
      <c r="B173" s="127">
        <v>37.9</v>
      </c>
      <c r="C173" s="115">
        <v>10.794907230014706</v>
      </c>
      <c r="D173" s="693">
        <v>229</v>
      </c>
      <c r="E173" s="117"/>
      <c r="F173" s="115">
        <v>31.8</v>
      </c>
      <c r="G173" s="115">
        <v>5.05079307786011</v>
      </c>
      <c r="H173" s="694">
        <v>699</v>
      </c>
      <c r="I173" s="694"/>
      <c r="J173" s="127">
        <v>22.3</v>
      </c>
      <c r="K173" s="115">
        <v>3.5982081770935608</v>
      </c>
      <c r="L173" s="694">
        <v>802</v>
      </c>
      <c r="M173" s="117"/>
      <c r="N173" s="115">
        <v>18.3</v>
      </c>
      <c r="O173" s="115">
        <v>4.19634868634183</v>
      </c>
      <c r="P173" s="694">
        <v>342</v>
      </c>
      <c r="Q173" s="694"/>
      <c r="R173" s="127">
        <v>16.100000000000001</v>
      </c>
      <c r="S173" s="127">
        <v>4.5432242689299578</v>
      </c>
      <c r="T173" s="694">
        <v>283</v>
      </c>
      <c r="U173" s="117"/>
      <c r="V173" s="115">
        <v>29.099999999999998</v>
      </c>
      <c r="W173" s="115">
        <v>4.0917441843698175</v>
      </c>
      <c r="X173" s="694">
        <v>1016</v>
      </c>
      <c r="Y173" s="13"/>
      <c r="Z173" s="115">
        <v>25.1</v>
      </c>
      <c r="AA173" s="133">
        <v>3.1816773718928992</v>
      </c>
      <c r="AB173" s="59">
        <v>1339</v>
      </c>
    </row>
    <row r="174" spans="1:28" ht="14.5">
      <c r="A174" s="110" t="s">
        <v>283</v>
      </c>
      <c r="B174" s="115">
        <v>6</v>
      </c>
      <c r="C174" s="115">
        <v>5.2843680894587477</v>
      </c>
      <c r="D174" s="693">
        <v>229</v>
      </c>
      <c r="E174" s="117"/>
      <c r="F174" s="115">
        <v>6.8000000000000007</v>
      </c>
      <c r="G174" s="115">
        <v>2.7303369205335266</v>
      </c>
      <c r="H174" s="694">
        <v>699</v>
      </c>
      <c r="I174" s="694"/>
      <c r="J174" s="115">
        <v>6.5</v>
      </c>
      <c r="K174" s="115">
        <v>2.1310116747810137</v>
      </c>
      <c r="L174" s="694">
        <v>802</v>
      </c>
      <c r="M174" s="117"/>
      <c r="N174" s="115">
        <v>7.8</v>
      </c>
      <c r="O174" s="115">
        <v>2.9103669941331778</v>
      </c>
      <c r="P174" s="694">
        <v>342</v>
      </c>
      <c r="Q174" s="694"/>
      <c r="R174" s="115">
        <v>2.9000000000000004</v>
      </c>
      <c r="S174" s="115">
        <v>2.0743348846760434</v>
      </c>
      <c r="T174" s="694">
        <v>283</v>
      </c>
      <c r="U174" s="117"/>
      <c r="V174" s="115">
        <v>7.0000000000000009</v>
      </c>
      <c r="W174" s="115">
        <v>2.2984198092137182</v>
      </c>
      <c r="X174" s="694">
        <v>1016</v>
      </c>
      <c r="Y174" s="13"/>
      <c r="Z174" s="115">
        <v>5.7</v>
      </c>
      <c r="AA174" s="133">
        <v>1.7012637326981972</v>
      </c>
      <c r="AB174" s="59">
        <v>1339</v>
      </c>
    </row>
    <row r="175" spans="1:28" ht="14.5">
      <c r="A175" s="110" t="s">
        <v>284</v>
      </c>
      <c r="B175" s="115">
        <v>20.200000000000003</v>
      </c>
      <c r="C175" s="115">
        <v>8.9336850921045254</v>
      </c>
      <c r="D175" s="693">
        <v>229</v>
      </c>
      <c r="E175" s="117"/>
      <c r="F175" s="127">
        <v>26.8</v>
      </c>
      <c r="G175" s="115">
        <v>4.8037098413229113</v>
      </c>
      <c r="H175" s="694">
        <v>699</v>
      </c>
      <c r="I175" s="694"/>
      <c r="J175" s="115">
        <v>33.5</v>
      </c>
      <c r="K175" s="115">
        <v>4.0799662580477243</v>
      </c>
      <c r="L175" s="694">
        <v>802</v>
      </c>
      <c r="M175" s="117"/>
      <c r="N175" s="127">
        <v>30.5</v>
      </c>
      <c r="O175" s="127">
        <v>4.9966314431419452</v>
      </c>
      <c r="P175" s="694">
        <v>342</v>
      </c>
      <c r="Q175" s="694"/>
      <c r="R175" s="115">
        <v>24.6</v>
      </c>
      <c r="S175" s="115">
        <v>5.3238214737932505</v>
      </c>
      <c r="T175" s="694">
        <v>283</v>
      </c>
      <c r="U175" s="117"/>
      <c r="V175" s="127">
        <v>29.799999999999997</v>
      </c>
      <c r="W175" s="115">
        <v>4.1201739300845865</v>
      </c>
      <c r="X175" s="694">
        <v>1016</v>
      </c>
      <c r="Y175" s="13"/>
      <c r="Z175" s="115">
        <v>26.1</v>
      </c>
      <c r="AA175" s="133">
        <v>3.2227071494204012</v>
      </c>
      <c r="AB175" s="59">
        <v>1339</v>
      </c>
    </row>
    <row r="176" spans="1:28" ht="14.5">
      <c r="A176" s="110" t="s">
        <v>285</v>
      </c>
      <c r="B176" s="115">
        <v>41.3</v>
      </c>
      <c r="C176" s="128">
        <v>10.955888048039746</v>
      </c>
      <c r="D176" s="693">
        <v>229</v>
      </c>
      <c r="E176" s="117"/>
      <c r="F176" s="127">
        <v>21.9</v>
      </c>
      <c r="G176" s="92">
        <v>4.4854023229175422</v>
      </c>
      <c r="H176" s="694">
        <v>699</v>
      </c>
      <c r="I176" s="117"/>
      <c r="J176" s="115">
        <v>30.9</v>
      </c>
      <c r="K176" s="129">
        <v>3.994308538008978</v>
      </c>
      <c r="L176" s="694">
        <v>802</v>
      </c>
      <c r="M176" s="117"/>
      <c r="N176" s="127">
        <v>42.9</v>
      </c>
      <c r="O176" s="92">
        <v>5.3713282656761976</v>
      </c>
      <c r="P176" s="694">
        <v>342</v>
      </c>
      <c r="Q176" s="117"/>
      <c r="R176" s="115">
        <v>48</v>
      </c>
      <c r="S176" s="130">
        <v>6.1757903942631813</v>
      </c>
      <c r="T176" s="694">
        <v>283</v>
      </c>
      <c r="U176" s="117"/>
      <c r="V176" s="127">
        <v>32.423657510177136</v>
      </c>
      <c r="W176" s="92">
        <v>4.2166466049041578</v>
      </c>
      <c r="X176" s="59">
        <v>1016</v>
      </c>
      <c r="Y176" s="13"/>
      <c r="Z176" s="129">
        <v>32.95027928682989</v>
      </c>
      <c r="AA176" s="133">
        <v>3.4491049255514277</v>
      </c>
      <c r="AB176" s="59">
        <v>1339</v>
      </c>
    </row>
    <row r="177" spans="1:28" ht="14.5">
      <c r="A177" s="110" t="s">
        <v>286</v>
      </c>
      <c r="B177" s="115">
        <v>28.499999999999996</v>
      </c>
      <c r="C177" s="115">
        <v>10.044514736207292</v>
      </c>
      <c r="D177" s="693">
        <v>229</v>
      </c>
      <c r="E177" s="117"/>
      <c r="F177" s="127">
        <v>23.799999999999997</v>
      </c>
      <c r="G177" s="115">
        <v>4.6187004167408556</v>
      </c>
      <c r="H177" s="694">
        <v>699</v>
      </c>
      <c r="I177" s="694"/>
      <c r="J177" s="115">
        <v>27.200000000000003</v>
      </c>
      <c r="K177" s="115">
        <v>3.8465686428841845</v>
      </c>
      <c r="L177" s="694">
        <v>802</v>
      </c>
      <c r="M177" s="117"/>
      <c r="N177" s="127">
        <v>30.2</v>
      </c>
      <c r="O177" s="115">
        <v>4.9827164938036681</v>
      </c>
      <c r="P177" s="694">
        <v>342</v>
      </c>
      <c r="Q177" s="694"/>
      <c r="R177" s="115">
        <v>45.1</v>
      </c>
      <c r="S177" s="115">
        <v>6.1509854586532953</v>
      </c>
      <c r="T177" s="694">
        <v>283</v>
      </c>
      <c r="U177" s="117"/>
      <c r="V177" s="127">
        <v>25.7</v>
      </c>
      <c r="W177" s="115">
        <v>3.9364055031245062</v>
      </c>
      <c r="X177" s="694">
        <v>1016</v>
      </c>
      <c r="Y177" s="13"/>
      <c r="Z177" s="115">
        <v>30.9</v>
      </c>
      <c r="AA177" s="133">
        <v>3.3907567350919177</v>
      </c>
      <c r="AB177" s="59">
        <v>1339</v>
      </c>
    </row>
    <row r="178" spans="1:28" ht="14.5">
      <c r="A178" s="110" t="s">
        <v>287</v>
      </c>
      <c r="B178" s="115">
        <v>43.3</v>
      </c>
      <c r="C178" s="115">
        <v>11.025263733965911</v>
      </c>
      <c r="D178" s="693">
        <v>229</v>
      </c>
      <c r="E178" s="117"/>
      <c r="F178" s="127">
        <v>44.800000000000004</v>
      </c>
      <c r="G178" s="115">
        <v>5.3933968248348272</v>
      </c>
      <c r="H178" s="694">
        <v>699</v>
      </c>
      <c r="I178" s="694"/>
      <c r="J178" s="115">
        <v>36.6</v>
      </c>
      <c r="K178" s="115">
        <v>4.1639788686765442</v>
      </c>
      <c r="L178" s="694">
        <v>802</v>
      </c>
      <c r="M178" s="117"/>
      <c r="N178" s="127">
        <v>25.6</v>
      </c>
      <c r="O178" s="115">
        <v>4.7363244508192821</v>
      </c>
      <c r="P178" s="694">
        <v>342</v>
      </c>
      <c r="Q178" s="694"/>
      <c r="R178" s="115">
        <v>16.600000000000001</v>
      </c>
      <c r="S178" s="115">
        <v>4.599465085685325</v>
      </c>
      <c r="T178" s="694">
        <v>283</v>
      </c>
      <c r="U178" s="117"/>
      <c r="V178" s="127">
        <v>34.1</v>
      </c>
      <c r="W178" s="115">
        <v>4.2703036585977117</v>
      </c>
      <c r="X178" s="694">
        <v>1016</v>
      </c>
      <c r="Y178" s="13"/>
      <c r="Z178" s="115">
        <v>40.300000000000004</v>
      </c>
      <c r="AA178" s="133">
        <v>3.5993000986140871</v>
      </c>
      <c r="AB178" s="59">
        <v>1339</v>
      </c>
    </row>
    <row r="179" spans="1:28" ht="14.5">
      <c r="A179" s="116" t="s">
        <v>277</v>
      </c>
      <c r="B179" s="114">
        <v>0.3</v>
      </c>
      <c r="C179" s="114">
        <v>1.2169191232277541</v>
      </c>
      <c r="D179" s="695">
        <v>229</v>
      </c>
      <c r="E179" s="131"/>
      <c r="F179" s="132">
        <v>1.2</v>
      </c>
      <c r="G179" s="114">
        <v>1.1809266531060849</v>
      </c>
      <c r="H179" s="696">
        <v>699</v>
      </c>
      <c r="I179" s="696"/>
      <c r="J179" s="114">
        <v>0.2</v>
      </c>
      <c r="K179" s="114">
        <v>0.38619230290929968</v>
      </c>
      <c r="L179" s="696">
        <v>802</v>
      </c>
      <c r="M179" s="131"/>
      <c r="N179" s="132">
        <v>1.5</v>
      </c>
      <c r="O179" s="114">
        <v>1.3191638436043824</v>
      </c>
      <c r="P179" s="696">
        <v>342</v>
      </c>
      <c r="Q179" s="696"/>
      <c r="R179" s="114">
        <v>4.7</v>
      </c>
      <c r="S179" s="114">
        <v>2.6161680434828929</v>
      </c>
      <c r="T179" s="696">
        <v>283</v>
      </c>
      <c r="U179" s="131"/>
      <c r="V179" s="132">
        <v>1</v>
      </c>
      <c r="W179" s="114">
        <v>0.89630632066254345</v>
      </c>
      <c r="X179" s="696">
        <v>1016</v>
      </c>
      <c r="Y179" s="83"/>
      <c r="Z179" s="114">
        <v>1.0999999999999999</v>
      </c>
      <c r="AA179" s="134">
        <v>0.76537250735670082</v>
      </c>
      <c r="AB179" s="496">
        <v>1339</v>
      </c>
    </row>
    <row r="181" spans="1:28">
      <c r="A181" s="4" t="s">
        <v>808</v>
      </c>
    </row>
    <row r="183" spans="1:28">
      <c r="A183" s="76"/>
      <c r="B183" s="567" t="s">
        <v>478</v>
      </c>
      <c r="C183" s="567" t="s">
        <v>78</v>
      </c>
      <c r="D183" s="567" t="s">
        <v>79</v>
      </c>
      <c r="E183" s="568"/>
      <c r="F183" s="567" t="s">
        <v>80</v>
      </c>
      <c r="G183" s="567" t="s">
        <v>81</v>
      </c>
      <c r="H183" s="567" t="s">
        <v>82</v>
      </c>
      <c r="I183" s="568"/>
      <c r="J183" s="567" t="s">
        <v>227</v>
      </c>
      <c r="K183" s="567" t="s">
        <v>479</v>
      </c>
    </row>
    <row r="184" spans="1:28">
      <c r="A184" s="76"/>
      <c r="B184" s="562"/>
      <c r="C184" s="562"/>
      <c r="D184" s="562"/>
      <c r="E184" s="561"/>
      <c r="F184" s="562"/>
      <c r="G184" s="562"/>
      <c r="H184" s="562"/>
      <c r="I184" s="566"/>
      <c r="J184" s="566"/>
      <c r="K184" s="566"/>
    </row>
    <row r="185" spans="1:28">
      <c r="B185" s="544"/>
      <c r="C185" s="544"/>
      <c r="D185" s="544"/>
      <c r="E185" s="544"/>
      <c r="F185" s="544"/>
      <c r="G185" s="544"/>
      <c r="H185" s="544"/>
      <c r="I185" s="566"/>
      <c r="J185" s="566"/>
      <c r="K185" s="566"/>
    </row>
    <row r="186" spans="1:28">
      <c r="A186" s="5" t="s">
        <v>279</v>
      </c>
      <c r="B186" s="540">
        <v>1</v>
      </c>
      <c r="C186" s="540">
        <v>1</v>
      </c>
      <c r="D186" s="541">
        <v>1</v>
      </c>
      <c r="E186" s="542"/>
      <c r="F186" s="540">
        <v>1</v>
      </c>
      <c r="G186" s="540">
        <v>1</v>
      </c>
      <c r="H186" s="543">
        <v>1</v>
      </c>
      <c r="I186" s="544"/>
      <c r="J186" s="544">
        <v>1</v>
      </c>
      <c r="K186" s="544">
        <v>1</v>
      </c>
    </row>
    <row r="187" spans="1:28">
      <c r="A187" s="5" t="s">
        <v>280</v>
      </c>
      <c r="B187" s="540">
        <v>2</v>
      </c>
      <c r="C187" s="540">
        <v>4</v>
      </c>
      <c r="D187" s="541">
        <v>2</v>
      </c>
      <c r="E187" s="542"/>
      <c r="F187" s="540">
        <v>2</v>
      </c>
      <c r="G187" s="540">
        <v>2</v>
      </c>
      <c r="H187" s="543">
        <v>4</v>
      </c>
      <c r="I187" s="544"/>
      <c r="J187" s="544">
        <v>2</v>
      </c>
      <c r="K187" s="544">
        <v>2</v>
      </c>
    </row>
    <row r="188" spans="1:28">
      <c r="A188" s="5" t="s">
        <v>281</v>
      </c>
      <c r="B188" s="540">
        <v>8</v>
      </c>
      <c r="C188" s="540">
        <v>8</v>
      </c>
      <c r="D188" s="541">
        <v>8</v>
      </c>
      <c r="E188" s="542"/>
      <c r="F188" s="540">
        <v>8</v>
      </c>
      <c r="G188" s="540">
        <v>7</v>
      </c>
      <c r="H188" s="543">
        <v>6</v>
      </c>
      <c r="I188" s="544"/>
      <c r="J188" s="544">
        <v>8</v>
      </c>
      <c r="K188" s="544">
        <v>8</v>
      </c>
    </row>
    <row r="189" spans="1:28">
      <c r="A189" s="5" t="s">
        <v>282</v>
      </c>
      <c r="B189" s="540">
        <v>7</v>
      </c>
      <c r="C189" s="540">
        <v>5</v>
      </c>
      <c r="D189" s="541">
        <v>4</v>
      </c>
      <c r="E189" s="542"/>
      <c r="F189" s="540">
        <v>7</v>
      </c>
      <c r="G189" s="540">
        <v>8</v>
      </c>
      <c r="H189" s="543">
        <v>8</v>
      </c>
      <c r="I189" s="544"/>
      <c r="J189" s="544">
        <v>6</v>
      </c>
      <c r="K189" s="544">
        <v>7</v>
      </c>
    </row>
    <row r="190" spans="1:28">
      <c r="A190" s="5" t="s">
        <v>283</v>
      </c>
      <c r="B190" s="540">
        <v>9</v>
      </c>
      <c r="C190" s="540">
        <v>9</v>
      </c>
      <c r="D190" s="541">
        <v>9</v>
      </c>
      <c r="E190" s="542"/>
      <c r="F190" s="540">
        <v>9</v>
      </c>
      <c r="G190" s="540">
        <v>9</v>
      </c>
      <c r="H190" s="543">
        <v>10</v>
      </c>
      <c r="I190" s="544"/>
      <c r="J190" s="544">
        <v>9</v>
      </c>
      <c r="K190" s="544">
        <v>9</v>
      </c>
    </row>
    <row r="191" spans="1:28">
      <c r="A191" s="5" t="s">
        <v>284</v>
      </c>
      <c r="B191" s="540">
        <v>6</v>
      </c>
      <c r="C191" s="540">
        <v>7</v>
      </c>
      <c r="D191" s="541">
        <v>5</v>
      </c>
      <c r="E191" s="542"/>
      <c r="F191" s="540">
        <v>4</v>
      </c>
      <c r="G191" s="540">
        <v>4</v>
      </c>
      <c r="H191" s="543">
        <v>5</v>
      </c>
      <c r="I191" s="544"/>
      <c r="J191" s="544">
        <v>5</v>
      </c>
      <c r="K191" s="544">
        <v>6</v>
      </c>
    </row>
    <row r="192" spans="1:28">
      <c r="A192" s="5" t="s">
        <v>285</v>
      </c>
      <c r="B192" s="540">
        <v>4</v>
      </c>
      <c r="C192" s="540">
        <v>3</v>
      </c>
      <c r="D192" s="541">
        <v>7</v>
      </c>
      <c r="E192" s="542"/>
      <c r="F192" s="540">
        <v>5</v>
      </c>
      <c r="G192" s="540">
        <v>3</v>
      </c>
      <c r="H192" s="543">
        <v>2</v>
      </c>
      <c r="I192" s="544"/>
      <c r="J192" s="544">
        <v>4</v>
      </c>
      <c r="K192" s="544">
        <v>4</v>
      </c>
    </row>
    <row r="193" spans="1:24">
      <c r="A193" s="5" t="s">
        <v>286</v>
      </c>
      <c r="B193" s="540">
        <v>5</v>
      </c>
      <c r="C193" s="540">
        <v>6</v>
      </c>
      <c r="D193" s="541">
        <v>6</v>
      </c>
      <c r="E193" s="542"/>
      <c r="F193" s="540">
        <v>6</v>
      </c>
      <c r="G193" s="540">
        <v>5</v>
      </c>
      <c r="H193" s="543">
        <v>3</v>
      </c>
      <c r="I193" s="544"/>
      <c r="J193" s="544">
        <v>7</v>
      </c>
      <c r="K193" s="544">
        <v>5</v>
      </c>
    </row>
    <row r="194" spans="1:24">
      <c r="A194" s="5" t="s">
        <v>287</v>
      </c>
      <c r="B194" s="540">
        <v>3</v>
      </c>
      <c r="C194" s="540">
        <v>2</v>
      </c>
      <c r="D194" s="541">
        <v>3</v>
      </c>
      <c r="E194" s="542"/>
      <c r="F194" s="540">
        <v>3</v>
      </c>
      <c r="G194" s="540">
        <v>6</v>
      </c>
      <c r="H194" s="543">
        <v>7</v>
      </c>
      <c r="I194" s="544"/>
      <c r="J194" s="544">
        <v>3</v>
      </c>
      <c r="K194" s="544">
        <v>3</v>
      </c>
    </row>
    <row r="195" spans="1:24">
      <c r="A195" s="75" t="s">
        <v>277</v>
      </c>
      <c r="B195" s="545">
        <v>10</v>
      </c>
      <c r="C195" s="545">
        <v>10</v>
      </c>
      <c r="D195" s="546">
        <v>10</v>
      </c>
      <c r="E195" s="547"/>
      <c r="F195" s="545">
        <v>10</v>
      </c>
      <c r="G195" s="545">
        <v>10</v>
      </c>
      <c r="H195" s="548">
        <v>9</v>
      </c>
      <c r="I195" s="549"/>
      <c r="J195" s="544">
        <v>10</v>
      </c>
      <c r="K195" s="549">
        <v>10</v>
      </c>
    </row>
    <row r="196" spans="1:24">
      <c r="J196" s="79"/>
    </row>
    <row r="198" spans="1:24">
      <c r="A198" s="4" t="s">
        <v>809</v>
      </c>
    </row>
    <row r="199" spans="1:24">
      <c r="I199" s="75"/>
    </row>
    <row r="200" spans="1:24">
      <c r="A200" s="76" t="s">
        <v>207</v>
      </c>
      <c r="B200" s="843" t="s">
        <v>337</v>
      </c>
      <c r="C200" s="843"/>
      <c r="D200" s="843"/>
      <c r="E200" s="76"/>
      <c r="F200" s="844" t="s">
        <v>338</v>
      </c>
      <c r="G200" s="844"/>
      <c r="H200" s="844"/>
      <c r="J200" s="843" t="s">
        <v>339</v>
      </c>
      <c r="K200" s="843"/>
      <c r="L200" s="843"/>
      <c r="M200" s="76"/>
      <c r="N200" s="689" t="s">
        <v>13</v>
      </c>
      <c r="O200" s="689"/>
      <c r="P200" s="689"/>
      <c r="Q200" s="76"/>
      <c r="R200" s="846" t="s">
        <v>52</v>
      </c>
      <c r="S200" s="846"/>
      <c r="T200" s="846"/>
      <c r="U200" s="44"/>
      <c r="V200" s="845"/>
      <c r="W200" s="845"/>
      <c r="X200" s="845"/>
    </row>
    <row r="201" spans="1:24">
      <c r="A201" s="76"/>
      <c r="B201" s="77" t="s">
        <v>205</v>
      </c>
      <c r="C201" s="77" t="s">
        <v>473</v>
      </c>
      <c r="D201" s="77" t="s">
        <v>206</v>
      </c>
      <c r="E201" s="76"/>
      <c r="F201" s="96" t="s">
        <v>205</v>
      </c>
      <c r="G201" s="96" t="s">
        <v>476</v>
      </c>
      <c r="H201" s="96" t="s">
        <v>206</v>
      </c>
      <c r="I201" s="76"/>
      <c r="J201" s="77" t="s">
        <v>205</v>
      </c>
      <c r="K201" s="77" t="s">
        <v>473</v>
      </c>
      <c r="L201" s="77" t="s">
        <v>206</v>
      </c>
      <c r="M201" s="76"/>
      <c r="N201" s="77" t="s">
        <v>205</v>
      </c>
      <c r="O201" s="77" t="s">
        <v>473</v>
      </c>
      <c r="P201" s="77" t="s">
        <v>206</v>
      </c>
      <c r="Q201" s="76"/>
      <c r="R201" s="483" t="s">
        <v>205</v>
      </c>
      <c r="S201" s="483" t="s">
        <v>476</v>
      </c>
      <c r="T201" s="483" t="s">
        <v>206</v>
      </c>
      <c r="U201" s="44"/>
      <c r="V201" s="104"/>
      <c r="W201" s="104"/>
      <c r="X201" s="104"/>
    </row>
    <row r="202" spans="1:24">
      <c r="F202" s="13"/>
      <c r="G202" s="13"/>
      <c r="H202" s="13"/>
      <c r="R202" s="431"/>
      <c r="S202" s="431"/>
      <c r="T202" s="431"/>
      <c r="U202" s="44"/>
      <c r="V202" s="50"/>
      <c r="W202" s="50"/>
      <c r="X202" s="50"/>
    </row>
    <row r="203" spans="1:24" ht="14.5">
      <c r="A203" s="5" t="s">
        <v>288</v>
      </c>
      <c r="B203" s="121">
        <v>1.9204759378439002</v>
      </c>
      <c r="C203" s="121">
        <v>0.26908401875201182</v>
      </c>
      <c r="D203" s="698">
        <v>14102</v>
      </c>
      <c r="E203" s="123"/>
      <c r="F203" s="121">
        <v>1.5952407281781988</v>
      </c>
      <c r="G203" s="121">
        <v>0.31026422784998342</v>
      </c>
      <c r="H203" s="698">
        <v>9188</v>
      </c>
      <c r="I203" s="123"/>
      <c r="J203" s="121">
        <v>1.7930539797868472</v>
      </c>
      <c r="K203" s="121">
        <v>0.48757539713303866</v>
      </c>
      <c r="L203" s="698">
        <v>4972</v>
      </c>
      <c r="M203" s="118"/>
      <c r="N203" s="121">
        <v>0.31281588936057264</v>
      </c>
      <c r="O203" s="121">
        <v>0.19138455529648926</v>
      </c>
      <c r="P203" s="698">
        <v>5269</v>
      </c>
      <c r="Q203" s="118"/>
      <c r="R203" s="294">
        <v>0.41417528804118192</v>
      </c>
      <c r="S203" s="294">
        <v>0.25708852387600417</v>
      </c>
      <c r="T203" s="699">
        <v>4827</v>
      </c>
      <c r="U203" s="697"/>
      <c r="V203" s="129"/>
      <c r="W203" s="129"/>
      <c r="X203" s="694"/>
    </row>
    <row r="204" spans="1:24" ht="14.5">
      <c r="A204" s="50" t="s">
        <v>289</v>
      </c>
      <c r="B204" s="121">
        <v>1.4856080534314127</v>
      </c>
      <c r="C204" s="121">
        <v>0.23718993624320472</v>
      </c>
      <c r="D204" s="698">
        <v>14102</v>
      </c>
      <c r="E204" s="123"/>
      <c r="F204" s="121">
        <v>1.8818473143746277</v>
      </c>
      <c r="G204" s="121">
        <v>0.33649406856246233</v>
      </c>
      <c r="H204" s="698">
        <v>9188</v>
      </c>
      <c r="I204" s="123"/>
      <c r="J204" s="121">
        <v>2.0219074889294624</v>
      </c>
      <c r="K204" s="121">
        <v>0.51715309560904554</v>
      </c>
      <c r="L204" s="698">
        <v>4972</v>
      </c>
      <c r="M204" s="118"/>
      <c r="N204" s="121">
        <v>2.4980894297374059</v>
      </c>
      <c r="O204" s="121">
        <v>0.53487632398498997</v>
      </c>
      <c r="P204" s="698">
        <v>5269</v>
      </c>
      <c r="Q204" s="118"/>
      <c r="R204" s="294">
        <v>1.8216367010032444</v>
      </c>
      <c r="S204" s="294">
        <v>0.53534113426169105</v>
      </c>
      <c r="T204" s="699">
        <v>4827</v>
      </c>
      <c r="U204" s="697"/>
      <c r="V204" s="129"/>
      <c r="W204" s="129"/>
      <c r="X204" s="694"/>
    </row>
    <row r="205" spans="1:24" ht="14.5">
      <c r="A205" s="50" t="s">
        <v>290</v>
      </c>
      <c r="B205" s="121">
        <v>12.095909589919867</v>
      </c>
      <c r="C205" s="121">
        <v>0.63931972432949724</v>
      </c>
      <c r="D205" s="698">
        <v>14102</v>
      </c>
      <c r="E205" s="123"/>
      <c r="F205" s="121">
        <v>13.989977928085503</v>
      </c>
      <c r="G205" s="121">
        <v>0.85900083142704808</v>
      </c>
      <c r="H205" s="698">
        <v>9188</v>
      </c>
      <c r="I205" s="123"/>
      <c r="J205" s="121">
        <v>14.991242555627041</v>
      </c>
      <c r="K205" s="121">
        <v>1.3116701877127097</v>
      </c>
      <c r="L205" s="698">
        <v>4972</v>
      </c>
      <c r="M205" s="118"/>
      <c r="N205" s="121">
        <v>14.576876793861581</v>
      </c>
      <c r="O205" s="121">
        <v>1.2093800082196129</v>
      </c>
      <c r="P205" s="698">
        <v>5269</v>
      </c>
      <c r="Q205" s="118"/>
      <c r="R205" s="294">
        <v>14.434431742969792</v>
      </c>
      <c r="S205" s="294">
        <v>1.4068286435177795</v>
      </c>
      <c r="T205" s="699">
        <v>4827</v>
      </c>
      <c r="U205" s="697"/>
      <c r="V205" s="129"/>
      <c r="W205" s="129"/>
      <c r="X205" s="694"/>
    </row>
    <row r="206" spans="1:24" ht="14.5">
      <c r="A206" s="83" t="s">
        <v>291</v>
      </c>
      <c r="B206" s="121">
        <v>84.498006418804707</v>
      </c>
      <c r="C206" s="121">
        <v>0.70959623571503982</v>
      </c>
      <c r="D206" s="698">
        <v>14102</v>
      </c>
      <c r="E206" s="123"/>
      <c r="F206" s="121">
        <v>82.53293402936167</v>
      </c>
      <c r="G206" s="121">
        <v>0.94023012626358593</v>
      </c>
      <c r="H206" s="698">
        <v>9188</v>
      </c>
      <c r="I206" s="124"/>
      <c r="J206" s="121">
        <v>81.193795975656641</v>
      </c>
      <c r="K206" s="121">
        <v>1.4357736968618866</v>
      </c>
      <c r="L206" s="698">
        <v>4972</v>
      </c>
      <c r="M206" s="119"/>
      <c r="N206" s="122">
        <v>82.612217887040444</v>
      </c>
      <c r="O206" s="122">
        <v>1.29893391493684</v>
      </c>
      <c r="P206" s="696">
        <v>5269</v>
      </c>
      <c r="Q206" s="119"/>
      <c r="R206" s="500">
        <v>83.329756267985786</v>
      </c>
      <c r="S206" s="500">
        <v>1.4919795403078666</v>
      </c>
      <c r="T206" s="700">
        <v>4827</v>
      </c>
      <c r="U206" s="697"/>
      <c r="V206" s="129"/>
      <c r="W206" s="129"/>
      <c r="X206" s="694"/>
    </row>
    <row r="207" spans="1:24">
      <c r="B207" s="79"/>
      <c r="C207" s="79"/>
      <c r="D207" s="79"/>
      <c r="E207" s="79"/>
      <c r="F207" s="79"/>
      <c r="G207" s="79"/>
      <c r="H207" s="79"/>
      <c r="J207" s="79"/>
      <c r="K207" s="79"/>
      <c r="L207" s="79"/>
    </row>
    <row r="208" spans="1:24">
      <c r="A208" s="4" t="s">
        <v>810</v>
      </c>
    </row>
    <row r="209" spans="1:20">
      <c r="M209" s="75"/>
    </row>
    <row r="210" spans="1:20">
      <c r="A210" s="76" t="s">
        <v>207</v>
      </c>
      <c r="B210" s="843" t="s">
        <v>337</v>
      </c>
      <c r="C210" s="843"/>
      <c r="D210" s="843"/>
      <c r="E210" s="76"/>
      <c r="F210" s="844" t="s">
        <v>338</v>
      </c>
      <c r="G210" s="844"/>
      <c r="H210" s="844"/>
      <c r="I210" s="76"/>
      <c r="J210" s="843" t="s">
        <v>339</v>
      </c>
      <c r="K210" s="843"/>
      <c r="L210" s="843"/>
      <c r="M210" s="76"/>
      <c r="N210" s="843" t="s">
        <v>13</v>
      </c>
      <c r="O210" s="843"/>
      <c r="P210" s="843"/>
      <c r="Q210" s="76"/>
      <c r="R210" s="846" t="s">
        <v>52</v>
      </c>
      <c r="S210" s="846"/>
      <c r="T210" s="846"/>
    </row>
    <row r="211" spans="1:20">
      <c r="A211" s="76"/>
      <c r="B211" s="77" t="s">
        <v>205</v>
      </c>
      <c r="C211" s="77" t="s">
        <v>473</v>
      </c>
      <c r="D211" s="77" t="s">
        <v>206</v>
      </c>
      <c r="E211" s="76"/>
      <c r="F211" s="96" t="s">
        <v>205</v>
      </c>
      <c r="G211" s="96" t="s">
        <v>476</v>
      </c>
      <c r="H211" s="96" t="s">
        <v>206</v>
      </c>
      <c r="J211" s="77" t="s">
        <v>205</v>
      </c>
      <c r="K211" s="77" t="s">
        <v>473</v>
      </c>
      <c r="L211" s="77" t="s">
        <v>206</v>
      </c>
      <c r="M211" s="76"/>
      <c r="N211" s="77" t="s">
        <v>205</v>
      </c>
      <c r="O211" s="77" t="s">
        <v>473</v>
      </c>
      <c r="P211" s="77" t="s">
        <v>206</v>
      </c>
      <c r="Q211" s="76"/>
      <c r="R211" s="483" t="s">
        <v>205</v>
      </c>
      <c r="S211" s="483" t="s">
        <v>476</v>
      </c>
      <c r="T211" s="483" t="s">
        <v>206</v>
      </c>
    </row>
    <row r="212" spans="1:20">
      <c r="F212" s="13"/>
      <c r="G212" s="13"/>
      <c r="H212" s="13"/>
      <c r="I212" s="79"/>
      <c r="M212" s="79"/>
      <c r="R212" s="431"/>
      <c r="S212" s="431"/>
      <c r="T212" s="431"/>
    </row>
    <row r="213" spans="1:20" ht="14.5">
      <c r="A213" s="5" t="s">
        <v>288</v>
      </c>
      <c r="B213" s="121">
        <v>1.5395609840536231</v>
      </c>
      <c r="C213" s="121">
        <v>0.24139241937136424</v>
      </c>
      <c r="D213" s="698">
        <v>14102</v>
      </c>
      <c r="E213" s="118"/>
      <c r="F213" s="121">
        <v>1.3793774557999277</v>
      </c>
      <c r="G213" s="121">
        <v>0.28882579117855722</v>
      </c>
      <c r="H213" s="698">
        <v>9188</v>
      </c>
      <c r="J213" s="121">
        <v>1.3289235134170474</v>
      </c>
      <c r="K213" s="121">
        <v>0.42074496175481985</v>
      </c>
      <c r="L213" s="698">
        <v>4972</v>
      </c>
      <c r="N213" s="121">
        <v>0.33082714141670877</v>
      </c>
      <c r="O213" s="121">
        <v>0.19679941989570984</v>
      </c>
      <c r="P213" s="698">
        <v>5269</v>
      </c>
      <c r="Q213" s="118"/>
      <c r="R213" s="294">
        <v>0.34842546945427799</v>
      </c>
      <c r="S213" s="294">
        <v>0.23587877656414091</v>
      </c>
      <c r="T213" s="699">
        <v>4827</v>
      </c>
    </row>
    <row r="214" spans="1:20" ht="14.5">
      <c r="A214" s="50" t="s">
        <v>289</v>
      </c>
      <c r="B214" s="121">
        <v>1.3754916535069035</v>
      </c>
      <c r="C214" s="121">
        <v>0.22835772125682241</v>
      </c>
      <c r="D214" s="698">
        <v>14102</v>
      </c>
      <c r="E214" s="118"/>
      <c r="F214" s="121">
        <v>1.7197102731152345</v>
      </c>
      <c r="G214" s="121">
        <v>0.32193737369537179</v>
      </c>
      <c r="H214" s="698">
        <v>9188</v>
      </c>
      <c r="J214" s="121">
        <v>1.7073832225363428</v>
      </c>
      <c r="K214" s="121">
        <v>0.47599232652808721</v>
      </c>
      <c r="L214" s="698">
        <v>4972</v>
      </c>
      <c r="N214" s="121">
        <v>1.518015701721968</v>
      </c>
      <c r="O214" s="121">
        <v>0.41904373096335024</v>
      </c>
      <c r="P214" s="698">
        <v>5269</v>
      </c>
      <c r="Q214" s="118"/>
      <c r="R214" s="294">
        <v>1.4343553008409902</v>
      </c>
      <c r="S214" s="294">
        <v>0.47597373891860223</v>
      </c>
      <c r="T214" s="699">
        <v>4827</v>
      </c>
    </row>
    <row r="215" spans="1:20" ht="14.5">
      <c r="A215" s="50" t="s">
        <v>290</v>
      </c>
      <c r="B215" s="121">
        <v>12.120395485720397</v>
      </c>
      <c r="C215" s="121">
        <v>0.63987735018952296</v>
      </c>
      <c r="D215" s="698">
        <v>14102</v>
      </c>
      <c r="E215" s="118"/>
      <c r="F215" s="121">
        <v>13.874387205384265</v>
      </c>
      <c r="G215" s="121">
        <v>0.85601940106765895</v>
      </c>
      <c r="H215" s="698">
        <v>9188</v>
      </c>
      <c r="J215" s="121">
        <v>14.244212244510312</v>
      </c>
      <c r="K215" s="121">
        <v>1.2841771458855158</v>
      </c>
      <c r="L215" s="698">
        <v>4972</v>
      </c>
      <c r="N215" s="121">
        <v>14.832421146535138</v>
      </c>
      <c r="O215" s="121">
        <v>1.2181085608901911</v>
      </c>
      <c r="P215" s="698">
        <v>5269</v>
      </c>
      <c r="Q215" s="118"/>
      <c r="R215" s="294">
        <v>14.514393900580638</v>
      </c>
      <c r="S215" s="294">
        <v>1.4100606309442787</v>
      </c>
      <c r="T215" s="699">
        <v>4827</v>
      </c>
    </row>
    <row r="216" spans="1:20" ht="14.5">
      <c r="A216" s="83" t="s">
        <v>291</v>
      </c>
      <c r="B216" s="122">
        <v>84.964551876719071</v>
      </c>
      <c r="C216" s="122">
        <v>0.70076333230535681</v>
      </c>
      <c r="D216" s="696">
        <v>14102</v>
      </c>
      <c r="E216" s="119"/>
      <c r="F216" s="122">
        <v>83.026525065700582</v>
      </c>
      <c r="G216" s="122">
        <v>0.92961763225996208</v>
      </c>
      <c r="H216" s="696">
        <v>9188</v>
      </c>
      <c r="I216" s="75"/>
      <c r="J216" s="122">
        <v>82.719481019536289</v>
      </c>
      <c r="K216" s="122">
        <v>1.3891728579534544</v>
      </c>
      <c r="L216" s="696">
        <v>4972</v>
      </c>
      <c r="N216" s="122">
        <v>83.318736010326177</v>
      </c>
      <c r="O216" s="122">
        <v>1.277699235102375</v>
      </c>
      <c r="P216" s="696">
        <v>5269</v>
      </c>
      <c r="Q216" s="119"/>
      <c r="R216" s="500">
        <v>83.702825329124096</v>
      </c>
      <c r="S216" s="500">
        <v>1.4784888579310262</v>
      </c>
      <c r="T216" s="700">
        <v>4827</v>
      </c>
    </row>
    <row r="217" spans="1:20">
      <c r="M217" s="79"/>
    </row>
    <row r="218" spans="1:20">
      <c r="A218" s="4" t="s">
        <v>811</v>
      </c>
    </row>
    <row r="220" spans="1:20">
      <c r="A220" s="76" t="s">
        <v>207</v>
      </c>
      <c r="B220" s="843" t="s">
        <v>337</v>
      </c>
      <c r="C220" s="843"/>
      <c r="D220" s="843"/>
      <c r="E220" s="76"/>
      <c r="F220" s="844" t="s">
        <v>338</v>
      </c>
      <c r="G220" s="844"/>
      <c r="H220" s="844"/>
      <c r="I220" s="76"/>
      <c r="J220" s="843" t="s">
        <v>339</v>
      </c>
      <c r="K220" s="843"/>
      <c r="L220" s="843"/>
      <c r="M220" s="76"/>
      <c r="N220" s="843" t="s">
        <v>13</v>
      </c>
      <c r="O220" s="843"/>
      <c r="P220" s="843"/>
      <c r="Q220" s="76"/>
      <c r="R220" s="846" t="s">
        <v>52</v>
      </c>
      <c r="S220" s="846"/>
      <c r="T220" s="846"/>
    </row>
    <row r="221" spans="1:20">
      <c r="A221" s="76"/>
      <c r="B221" s="77" t="s">
        <v>205</v>
      </c>
      <c r="C221" s="77" t="s">
        <v>473</v>
      </c>
      <c r="D221" s="77" t="s">
        <v>206</v>
      </c>
      <c r="E221" s="76"/>
      <c r="F221" s="96" t="s">
        <v>205</v>
      </c>
      <c r="G221" s="96" t="s">
        <v>476</v>
      </c>
      <c r="H221" s="96" t="s">
        <v>206</v>
      </c>
      <c r="J221" s="77" t="s">
        <v>205</v>
      </c>
      <c r="K221" s="77" t="s">
        <v>473</v>
      </c>
      <c r="L221" s="77" t="s">
        <v>206</v>
      </c>
      <c r="M221" s="76"/>
      <c r="N221" s="77" t="s">
        <v>205</v>
      </c>
      <c r="O221" s="77" t="s">
        <v>473</v>
      </c>
      <c r="P221" s="77" t="s">
        <v>206</v>
      </c>
      <c r="Q221" s="76"/>
      <c r="R221" s="483" t="s">
        <v>205</v>
      </c>
      <c r="S221" s="483" t="s">
        <v>476</v>
      </c>
      <c r="T221" s="483" t="s">
        <v>206</v>
      </c>
    </row>
    <row r="222" spans="1:20">
      <c r="I222" s="79"/>
      <c r="M222" s="79"/>
      <c r="R222" s="431"/>
      <c r="S222" s="431"/>
      <c r="T222" s="431"/>
    </row>
    <row r="223" spans="1:20" ht="14.5">
      <c r="A223" s="5" t="s">
        <v>288</v>
      </c>
      <c r="B223" s="11">
        <v>1.2982398756927351</v>
      </c>
      <c r="C223" s="11">
        <v>0.2219393021835101</v>
      </c>
      <c r="D223" s="81">
        <v>14102</v>
      </c>
      <c r="E223" s="701"/>
      <c r="F223" s="11">
        <v>1.3322694322461999</v>
      </c>
      <c r="G223" s="11">
        <v>0.28391879382934337</v>
      </c>
      <c r="H223" s="81">
        <v>9188</v>
      </c>
      <c r="I223" s="701"/>
      <c r="J223" s="11">
        <v>1.030991015498359</v>
      </c>
      <c r="K223" s="11">
        <v>0.37115135401864296</v>
      </c>
      <c r="L223" s="81">
        <v>4972</v>
      </c>
      <c r="N223" s="121">
        <v>0.44334779150839998</v>
      </c>
      <c r="O223" s="121">
        <v>0.22769329268107488</v>
      </c>
      <c r="P223" s="698">
        <v>5269</v>
      </c>
      <c r="Q223" s="118"/>
      <c r="R223" s="294">
        <v>0.29513341265990101</v>
      </c>
      <c r="S223" s="294">
        <v>0.21714968577250895</v>
      </c>
      <c r="T223" s="699">
        <v>4827</v>
      </c>
    </row>
    <row r="224" spans="1:20" ht="14.5">
      <c r="A224" s="50" t="s">
        <v>289</v>
      </c>
      <c r="B224" s="11">
        <v>2.8487977713505765</v>
      </c>
      <c r="C224" s="11">
        <v>0.32617389169960287</v>
      </c>
      <c r="D224" s="81">
        <v>14102</v>
      </c>
      <c r="E224" s="701"/>
      <c r="F224" s="11">
        <v>3.4263382762634502</v>
      </c>
      <c r="G224" s="11">
        <v>0.4504587301382792</v>
      </c>
      <c r="H224" s="81">
        <v>9188</v>
      </c>
      <c r="I224" s="701"/>
      <c r="J224" s="11">
        <v>3.0860236906962299</v>
      </c>
      <c r="K224" s="11">
        <v>0.63542870871097135</v>
      </c>
      <c r="L224" s="81">
        <v>4972</v>
      </c>
      <c r="N224" s="121">
        <v>2.9164611816899573</v>
      </c>
      <c r="O224" s="121">
        <v>0.57669172553221992</v>
      </c>
      <c r="P224" s="698">
        <v>5269</v>
      </c>
      <c r="Q224" s="118"/>
      <c r="R224" s="294">
        <v>3.0550323374810318</v>
      </c>
      <c r="S224" s="294">
        <v>0.68890982399917378</v>
      </c>
      <c r="T224" s="699">
        <v>4827</v>
      </c>
    </row>
    <row r="225" spans="1:20" ht="14.5">
      <c r="A225" s="50" t="s">
        <v>290</v>
      </c>
      <c r="B225" s="11">
        <v>23.784472821247228</v>
      </c>
      <c r="C225" s="11">
        <v>0.83476222729902183</v>
      </c>
      <c r="D225" s="81">
        <v>14102</v>
      </c>
      <c r="E225" s="701"/>
      <c r="F225" s="11">
        <v>24.570867530779747</v>
      </c>
      <c r="G225" s="11">
        <v>1.0660813395749962</v>
      </c>
      <c r="H225" s="81">
        <v>9188</v>
      </c>
      <c r="I225" s="701"/>
      <c r="J225" s="11">
        <v>25.883792581319739</v>
      </c>
      <c r="K225" s="11">
        <v>1.6093279267097973</v>
      </c>
      <c r="L225" s="81">
        <v>4972</v>
      </c>
      <c r="N225" s="121">
        <v>24.288706044712047</v>
      </c>
      <c r="O225" s="121">
        <v>1.46968866415192</v>
      </c>
      <c r="P225" s="698">
        <v>5269</v>
      </c>
      <c r="Q225" s="118"/>
      <c r="R225" s="294">
        <v>24.002416567847813</v>
      </c>
      <c r="S225" s="294">
        <v>1.7096972488904072</v>
      </c>
      <c r="T225" s="699">
        <v>4827</v>
      </c>
    </row>
    <row r="226" spans="1:20" ht="14.5">
      <c r="A226" s="83" t="s">
        <v>291</v>
      </c>
      <c r="B226" s="100">
        <v>72.06848953170946</v>
      </c>
      <c r="C226" s="100">
        <v>0.87965872808462819</v>
      </c>
      <c r="D226" s="99">
        <v>14102</v>
      </c>
      <c r="E226" s="702"/>
      <c r="F226" s="100">
        <v>70.670524760710592</v>
      </c>
      <c r="G226" s="100">
        <v>1.1274099007111857</v>
      </c>
      <c r="H226" s="99">
        <v>9188</v>
      </c>
      <c r="I226" s="702"/>
      <c r="J226" s="100">
        <v>69.999192712485666</v>
      </c>
      <c r="K226" s="100">
        <v>1.6837863500188703</v>
      </c>
      <c r="L226" s="99">
        <v>4972</v>
      </c>
      <c r="M226" s="75"/>
      <c r="N226" s="122">
        <v>72.351484982089602</v>
      </c>
      <c r="O226" s="122">
        <v>1.5328598559595008</v>
      </c>
      <c r="P226" s="696">
        <v>5269</v>
      </c>
      <c r="Q226" s="119"/>
      <c r="R226" s="500">
        <v>72.647417682011252</v>
      </c>
      <c r="S226" s="500">
        <v>1.7844364864128721</v>
      </c>
      <c r="T226" s="700">
        <v>4827</v>
      </c>
    </row>
    <row r="229" spans="1:20">
      <c r="A229" s="4" t="s">
        <v>812</v>
      </c>
    </row>
    <row r="231" spans="1:20">
      <c r="A231" s="76" t="s">
        <v>207</v>
      </c>
      <c r="B231" s="843" t="s">
        <v>337</v>
      </c>
      <c r="C231" s="843"/>
      <c r="D231" s="843"/>
      <c r="E231" s="76"/>
      <c r="F231" s="844" t="s">
        <v>338</v>
      </c>
      <c r="G231" s="844"/>
      <c r="H231" s="844"/>
      <c r="I231" s="76"/>
      <c r="J231" s="843" t="s">
        <v>339</v>
      </c>
      <c r="K231" s="843"/>
      <c r="L231" s="843"/>
      <c r="M231" s="76"/>
      <c r="N231" s="843" t="s">
        <v>13</v>
      </c>
      <c r="O231" s="843"/>
      <c r="P231" s="843"/>
      <c r="Q231" s="76"/>
      <c r="R231" s="846" t="s">
        <v>52</v>
      </c>
      <c r="S231" s="846"/>
      <c r="T231" s="846"/>
    </row>
    <row r="232" spans="1:20">
      <c r="A232" s="76"/>
      <c r="B232" s="77" t="s">
        <v>205</v>
      </c>
      <c r="C232" s="77" t="s">
        <v>473</v>
      </c>
      <c r="D232" s="77" t="s">
        <v>206</v>
      </c>
      <c r="E232" s="76"/>
      <c r="F232" s="96" t="s">
        <v>205</v>
      </c>
      <c r="G232" s="96" t="s">
        <v>476</v>
      </c>
      <c r="H232" s="96" t="s">
        <v>206</v>
      </c>
      <c r="J232" s="77" t="s">
        <v>205</v>
      </c>
      <c r="K232" s="77" t="s">
        <v>473</v>
      </c>
      <c r="L232" s="77" t="s">
        <v>206</v>
      </c>
      <c r="M232" s="76"/>
      <c r="N232" s="77" t="s">
        <v>205</v>
      </c>
      <c r="O232" s="77" t="s">
        <v>473</v>
      </c>
      <c r="P232" s="77" t="s">
        <v>206</v>
      </c>
      <c r="Q232" s="76"/>
      <c r="R232" s="483" t="s">
        <v>205</v>
      </c>
      <c r="S232" s="483" t="s">
        <v>476</v>
      </c>
      <c r="T232" s="483" t="s">
        <v>206</v>
      </c>
    </row>
    <row r="233" spans="1:20">
      <c r="R233" s="431"/>
      <c r="S233" s="431"/>
      <c r="T233" s="431"/>
    </row>
    <row r="234" spans="1:20" ht="14.5">
      <c r="A234" s="5" t="s">
        <v>292</v>
      </c>
      <c r="B234" s="121">
        <v>1.14770365147312</v>
      </c>
      <c r="C234" s="121">
        <v>0.2088346497253426</v>
      </c>
      <c r="D234" s="698">
        <v>14102</v>
      </c>
      <c r="E234" s="123"/>
      <c r="F234" s="121">
        <v>1.0045412726315024</v>
      </c>
      <c r="G234" s="121">
        <v>0.24694604135360537</v>
      </c>
      <c r="H234" s="698">
        <v>9188</v>
      </c>
      <c r="I234" s="123"/>
      <c r="J234" s="121">
        <v>1.5744203075835843</v>
      </c>
      <c r="K234" s="121">
        <v>0.63943342855152807</v>
      </c>
      <c r="L234" s="698">
        <v>2544</v>
      </c>
      <c r="N234" s="121">
        <v>1.3108620467733705</v>
      </c>
      <c r="O234" s="121">
        <v>0.54883601734175302</v>
      </c>
      <c r="P234" s="698">
        <v>2658</v>
      </c>
      <c r="Q234" s="123"/>
      <c r="R234" s="294">
        <v>1.3311887917870817</v>
      </c>
      <c r="S234" s="294">
        <v>0.65681763509585789</v>
      </c>
      <c r="T234" s="699">
        <v>2355</v>
      </c>
    </row>
    <row r="235" spans="1:20" ht="14.5">
      <c r="A235" s="50" t="s">
        <v>293</v>
      </c>
      <c r="B235" s="121">
        <v>1.42203384381769</v>
      </c>
      <c r="C235" s="121">
        <v>0.23213423164707347</v>
      </c>
      <c r="D235" s="698">
        <v>14102</v>
      </c>
      <c r="E235" s="123"/>
      <c r="F235" s="121">
        <v>1.1468136683554908</v>
      </c>
      <c r="G235" s="121">
        <v>0.26366489248012004</v>
      </c>
      <c r="H235" s="698">
        <v>9188</v>
      </c>
      <c r="I235" s="123"/>
      <c r="J235" s="121">
        <v>1.5963036793287799</v>
      </c>
      <c r="K235" s="121">
        <v>0.64379035803198792</v>
      </c>
      <c r="L235" s="698">
        <v>2544</v>
      </c>
      <c r="N235" s="121">
        <v>1.2130980328003318</v>
      </c>
      <c r="O235" s="121">
        <v>0.52823486664378283</v>
      </c>
      <c r="P235" s="698">
        <v>2658</v>
      </c>
      <c r="Q235" s="123"/>
      <c r="R235" s="294">
        <v>1.1194947450295401</v>
      </c>
      <c r="S235" s="294">
        <v>0.60297790545390861</v>
      </c>
      <c r="T235" s="699">
        <v>2355</v>
      </c>
    </row>
    <row r="236" spans="1:20" ht="14.5">
      <c r="A236" s="50" t="s">
        <v>294</v>
      </c>
      <c r="B236" s="121">
        <v>11.961813902725501</v>
      </c>
      <c r="C236" s="121">
        <v>0.63625082580288428</v>
      </c>
      <c r="D236" s="698">
        <v>14102</v>
      </c>
      <c r="E236" s="123"/>
      <c r="F236" s="121">
        <v>11.187553430174367</v>
      </c>
      <c r="G236" s="121">
        <v>0.78057568384214537</v>
      </c>
      <c r="H236" s="698">
        <v>9188</v>
      </c>
      <c r="I236" s="123"/>
      <c r="J236" s="121">
        <v>12.559882496861883</v>
      </c>
      <c r="K236" s="121">
        <v>1.7022727975579377</v>
      </c>
      <c r="L236" s="698">
        <v>2544</v>
      </c>
      <c r="N236" s="121">
        <v>11.868679648782669</v>
      </c>
      <c r="O236" s="121">
        <v>1.5606149893665666</v>
      </c>
      <c r="P236" s="698">
        <v>2658</v>
      </c>
      <c r="Q236" s="123"/>
      <c r="R236" s="294">
        <v>12.917669340224705</v>
      </c>
      <c r="S236" s="294">
        <v>1.9221715034207474</v>
      </c>
      <c r="T236" s="699">
        <v>2355</v>
      </c>
    </row>
    <row r="237" spans="1:20" ht="14.5">
      <c r="A237" s="50" t="s">
        <v>295</v>
      </c>
      <c r="B237" s="121">
        <v>4.7746059357597801</v>
      </c>
      <c r="C237" s="121">
        <v>0.41806080392151346</v>
      </c>
      <c r="D237" s="698">
        <v>14102</v>
      </c>
      <c r="E237" s="123"/>
      <c r="F237" s="121">
        <v>5.2672664047463016</v>
      </c>
      <c r="G237" s="121">
        <v>0.55316311921762429</v>
      </c>
      <c r="H237" s="698">
        <v>9188</v>
      </c>
      <c r="I237" s="123"/>
      <c r="J237" s="121">
        <v>5.5481846666287025</v>
      </c>
      <c r="K237" s="121">
        <v>1.1758762351421312</v>
      </c>
      <c r="L237" s="698">
        <v>2544</v>
      </c>
      <c r="N237" s="121">
        <v>5.2801839269149706</v>
      </c>
      <c r="O237" s="121">
        <v>1.0791315254971954</v>
      </c>
      <c r="P237" s="698">
        <v>2658</v>
      </c>
      <c r="Q237" s="123"/>
      <c r="R237" s="294">
        <v>5.5632217713019712</v>
      </c>
      <c r="S237" s="294">
        <v>1.3136171156769958</v>
      </c>
      <c r="T237" s="699">
        <v>2355</v>
      </c>
    </row>
    <row r="238" spans="1:20" ht="14.5">
      <c r="A238" s="44" t="s">
        <v>296</v>
      </c>
      <c r="B238" s="121">
        <v>4.0083854575011602</v>
      </c>
      <c r="C238" s="121">
        <v>0.38458795858920136</v>
      </c>
      <c r="D238" s="698">
        <v>14102</v>
      </c>
      <c r="E238" s="123"/>
      <c r="F238" s="121">
        <v>3.4460428845024396</v>
      </c>
      <c r="G238" s="121">
        <v>0.45170606054600282</v>
      </c>
      <c r="H238" s="698">
        <v>9188</v>
      </c>
      <c r="I238" s="123"/>
      <c r="J238" s="121">
        <v>3.3904634118075632</v>
      </c>
      <c r="K238" s="121">
        <v>0.92965227227939717</v>
      </c>
      <c r="L238" s="698">
        <v>2544</v>
      </c>
      <c r="N238" s="121">
        <v>3.010042651202895</v>
      </c>
      <c r="O238" s="121">
        <v>0.82447813091722466</v>
      </c>
      <c r="P238" s="698">
        <v>2658</v>
      </c>
      <c r="Q238" s="123"/>
      <c r="R238" s="294">
        <v>3.3409966671066158</v>
      </c>
      <c r="S238" s="294">
        <v>1.0298979846873377</v>
      </c>
      <c r="T238" s="699">
        <v>2355</v>
      </c>
    </row>
    <row r="239" spans="1:20" ht="14.5">
      <c r="A239" s="5" t="s">
        <v>297</v>
      </c>
      <c r="B239" s="121">
        <v>2.37030863711017</v>
      </c>
      <c r="C239" s="121">
        <v>0.29825497939113821</v>
      </c>
      <c r="D239" s="698">
        <v>14102</v>
      </c>
      <c r="E239" s="123"/>
      <c r="F239" s="121">
        <v>2.6790240194238439</v>
      </c>
      <c r="G239" s="121">
        <v>0.39985457687367831</v>
      </c>
      <c r="H239" s="698">
        <v>9188</v>
      </c>
      <c r="I239" s="123"/>
      <c r="J239" s="121">
        <v>2.0881162793074073</v>
      </c>
      <c r="K239" s="121">
        <v>0.73447335850607942</v>
      </c>
      <c r="L239" s="698">
        <v>2544</v>
      </c>
      <c r="N239" s="121">
        <v>1.8172530399912121</v>
      </c>
      <c r="O239" s="121">
        <v>0.64454719542193983</v>
      </c>
      <c r="P239" s="698">
        <v>2658</v>
      </c>
      <c r="Q239" s="123"/>
      <c r="R239" s="294">
        <v>2.3453639799749215</v>
      </c>
      <c r="S239" s="294">
        <v>0.86733443485287953</v>
      </c>
      <c r="T239" s="699">
        <v>2355</v>
      </c>
    </row>
    <row r="240" spans="1:20" ht="14.5">
      <c r="A240" s="5" t="s">
        <v>298</v>
      </c>
      <c r="B240" s="121">
        <v>1.81232474927154</v>
      </c>
      <c r="C240" s="121">
        <v>0.26154161110336216</v>
      </c>
      <c r="D240" s="698">
        <v>14102</v>
      </c>
      <c r="E240" s="123"/>
      <c r="F240" s="121">
        <v>2.0072769165010165</v>
      </c>
      <c r="G240" s="121">
        <v>0.34730505002165646</v>
      </c>
      <c r="H240" s="698">
        <v>9188</v>
      </c>
      <c r="I240" s="123"/>
      <c r="J240" s="121">
        <v>1.8079866661114989</v>
      </c>
      <c r="K240" s="121">
        <v>0.68441055518173233</v>
      </c>
      <c r="L240" s="698">
        <v>2544</v>
      </c>
      <c r="N240" s="121">
        <v>1.7474314836375977</v>
      </c>
      <c r="O240" s="121">
        <v>0.632268384245115</v>
      </c>
      <c r="P240" s="698">
        <v>2658</v>
      </c>
      <c r="Q240" s="123"/>
      <c r="R240" s="294">
        <v>1.4579853075968683</v>
      </c>
      <c r="S240" s="294">
        <v>0.68694556354807812</v>
      </c>
      <c r="T240" s="699">
        <v>2355</v>
      </c>
    </row>
    <row r="241" spans="1:20" ht="14.5">
      <c r="A241" s="5" t="s">
        <v>299</v>
      </c>
      <c r="B241" s="121">
        <v>3.0619327189834702</v>
      </c>
      <c r="C241" s="121">
        <v>0.33778417198460287</v>
      </c>
      <c r="D241" s="698">
        <v>14102</v>
      </c>
      <c r="E241" s="123"/>
      <c r="F241" s="121">
        <v>5.0533683324598533</v>
      </c>
      <c r="G241" s="121">
        <v>0.54242637474560862</v>
      </c>
      <c r="H241" s="698">
        <v>9188</v>
      </c>
      <c r="I241" s="123"/>
      <c r="J241" s="121">
        <v>3.8611345520533114</v>
      </c>
      <c r="K241" s="121">
        <v>0.98966444747780447</v>
      </c>
      <c r="L241" s="698">
        <v>2544</v>
      </c>
      <c r="N241" s="121">
        <v>1.3007597342863955</v>
      </c>
      <c r="O241" s="121">
        <v>0.54674507398985261</v>
      </c>
      <c r="P241" s="698">
        <v>2658</v>
      </c>
      <c r="Q241" s="123"/>
      <c r="R241" s="294">
        <v>1.5047516614371199</v>
      </c>
      <c r="S241" s="294">
        <v>0.69771022278482786</v>
      </c>
      <c r="T241" s="699">
        <v>2355</v>
      </c>
    </row>
    <row r="242" spans="1:20" ht="14.5">
      <c r="A242" s="5" t="s">
        <v>300</v>
      </c>
      <c r="B242" s="121">
        <v>77.092633675262803</v>
      </c>
      <c r="C242" s="121">
        <v>0.82392620721463317</v>
      </c>
      <c r="D242" s="698">
        <v>14102</v>
      </c>
      <c r="E242" s="123"/>
      <c r="F242" s="121">
        <v>76.334659971276139</v>
      </c>
      <c r="G242" s="121">
        <v>1.0525138080687313</v>
      </c>
      <c r="H242" s="698">
        <v>9188</v>
      </c>
      <c r="I242" s="123"/>
      <c r="J242" s="121">
        <v>73.970876515968158</v>
      </c>
      <c r="K242" s="121">
        <v>2.2539338139573672</v>
      </c>
      <c r="L242" s="698">
        <v>2544</v>
      </c>
      <c r="N242" s="121">
        <v>79.626294343355866</v>
      </c>
      <c r="O242" s="121">
        <v>1.9435364854298953</v>
      </c>
      <c r="P242" s="698">
        <v>2658</v>
      </c>
      <c r="Q242" s="123"/>
      <c r="R242" s="294">
        <v>78.786149613533752</v>
      </c>
      <c r="S242" s="294">
        <v>2.3429861413071222</v>
      </c>
      <c r="T242" s="699">
        <v>2355</v>
      </c>
    </row>
    <row r="243" spans="1:20" ht="14.5">
      <c r="A243" s="75" t="s">
        <v>288</v>
      </c>
      <c r="B243" s="122">
        <v>0.53808959097557996</v>
      </c>
      <c r="C243" s="121">
        <v>0.14343329955592668</v>
      </c>
      <c r="D243" s="696">
        <v>14102</v>
      </c>
      <c r="E243" s="123"/>
      <c r="F243" s="122">
        <v>0.37469077532113088</v>
      </c>
      <c r="G243" s="121">
        <v>0.15129754522894931</v>
      </c>
      <c r="H243" s="698">
        <v>9188</v>
      </c>
      <c r="I243" s="124"/>
      <c r="J243" s="121">
        <v>1.1207168204605094</v>
      </c>
      <c r="K243" s="121">
        <v>0.54073141849707929</v>
      </c>
      <c r="L243" s="698">
        <v>2544</v>
      </c>
      <c r="N243" s="122">
        <v>0.2247420878236322</v>
      </c>
      <c r="O243" s="122">
        <v>0.22849834916675427</v>
      </c>
      <c r="P243" s="696">
        <v>2658</v>
      </c>
      <c r="Q243" s="124"/>
      <c r="R243" s="500">
        <v>8.1916706446438156E-2</v>
      </c>
      <c r="S243" s="500">
        <v>0.1639620423384606</v>
      </c>
      <c r="T243" s="700">
        <v>2355</v>
      </c>
    </row>
    <row r="244" spans="1:20">
      <c r="C244" s="79"/>
      <c r="E244" s="79"/>
      <c r="G244" s="79"/>
      <c r="H244" s="79"/>
      <c r="J244" s="79"/>
      <c r="K244" s="79"/>
      <c r="L244" s="79"/>
      <c r="M244" s="79"/>
    </row>
    <row r="245" spans="1:20">
      <c r="A245" s="4" t="s">
        <v>813</v>
      </c>
    </row>
    <row r="247" spans="1:20">
      <c r="A247" s="76" t="s">
        <v>207</v>
      </c>
      <c r="B247" s="843" t="s">
        <v>337</v>
      </c>
      <c r="C247" s="843"/>
      <c r="D247" s="843"/>
      <c r="E247" s="76"/>
      <c r="F247" s="844" t="s">
        <v>338</v>
      </c>
      <c r="G247" s="844"/>
      <c r="H247" s="844"/>
      <c r="I247" s="76"/>
      <c r="J247" s="843" t="s">
        <v>339</v>
      </c>
      <c r="K247" s="843"/>
      <c r="L247" s="843"/>
      <c r="M247" s="76"/>
      <c r="N247" s="843" t="s">
        <v>13</v>
      </c>
      <c r="O247" s="843"/>
      <c r="P247" s="843"/>
      <c r="Q247" s="76"/>
      <c r="R247" s="846" t="s">
        <v>52</v>
      </c>
      <c r="S247" s="846"/>
      <c r="T247" s="846"/>
    </row>
    <row r="248" spans="1:20">
      <c r="A248" s="76"/>
      <c r="B248" s="77" t="s">
        <v>205</v>
      </c>
      <c r="C248" s="77" t="s">
        <v>473</v>
      </c>
      <c r="D248" s="77" t="s">
        <v>206</v>
      </c>
      <c r="E248" s="76"/>
      <c r="F248" s="96" t="s">
        <v>205</v>
      </c>
      <c r="G248" s="96" t="s">
        <v>476</v>
      </c>
      <c r="H248" s="96" t="s">
        <v>206</v>
      </c>
      <c r="J248" s="77" t="s">
        <v>205</v>
      </c>
      <c r="K248" s="77" t="s">
        <v>473</v>
      </c>
      <c r="L248" s="77" t="s">
        <v>206</v>
      </c>
      <c r="M248" s="76"/>
      <c r="N248" s="77" t="s">
        <v>205</v>
      </c>
      <c r="O248" s="77" t="s">
        <v>473</v>
      </c>
      <c r="P248" s="77" t="s">
        <v>206</v>
      </c>
      <c r="Q248" s="76"/>
      <c r="R248" s="483" t="s">
        <v>205</v>
      </c>
      <c r="S248" s="483" t="s">
        <v>476</v>
      </c>
      <c r="T248" s="483" t="s">
        <v>206</v>
      </c>
    </row>
    <row r="249" spans="1:20">
      <c r="R249" s="431"/>
      <c r="S249" s="431"/>
      <c r="T249" s="431"/>
    </row>
    <row r="250" spans="1:20" ht="14.5">
      <c r="A250" s="5" t="s">
        <v>288</v>
      </c>
      <c r="B250" s="121">
        <v>7.84651743178292</v>
      </c>
      <c r="C250" s="121">
        <v>0.59043022297217185</v>
      </c>
      <c r="D250" s="698">
        <v>11244</v>
      </c>
      <c r="E250" s="123"/>
      <c r="F250" s="121">
        <v>6.8403101548925296</v>
      </c>
      <c r="G250" s="121">
        <v>0.69310080058169099</v>
      </c>
      <c r="H250" s="698">
        <v>7474</v>
      </c>
      <c r="I250" s="123"/>
      <c r="J250" s="121">
        <v>7.1232481289006877</v>
      </c>
      <c r="K250" s="121">
        <v>1.4908514150558565</v>
      </c>
      <c r="L250" s="698">
        <v>1998</v>
      </c>
      <c r="N250" s="121">
        <v>4.388579505305799</v>
      </c>
      <c r="O250" s="121">
        <v>1.1068473797468092</v>
      </c>
      <c r="P250" s="698">
        <v>2124</v>
      </c>
      <c r="Q250" s="118"/>
      <c r="R250" s="294">
        <v>4.5413268927316546</v>
      </c>
      <c r="S250" s="294">
        <v>1.3412403529801165</v>
      </c>
      <c r="T250" s="699">
        <v>1864</v>
      </c>
    </row>
    <row r="251" spans="1:20" ht="14.5">
      <c r="A251" s="5" t="s">
        <v>301</v>
      </c>
      <c r="B251" s="121">
        <v>2.5949425141829003</v>
      </c>
      <c r="C251" s="121">
        <v>0.34908312582849255</v>
      </c>
      <c r="D251" s="698">
        <v>11244</v>
      </c>
      <c r="E251" s="123"/>
      <c r="F251" s="121">
        <v>3.3411840871489633</v>
      </c>
      <c r="G251" s="121">
        <v>0.49341849464819831</v>
      </c>
      <c r="H251" s="698">
        <v>7474</v>
      </c>
      <c r="I251" s="123"/>
      <c r="J251" s="121">
        <v>2.2848747416854538</v>
      </c>
      <c r="K251" s="121">
        <v>0.86607182646455327</v>
      </c>
      <c r="L251" s="698">
        <v>1998</v>
      </c>
      <c r="N251" s="121">
        <v>2.2412083003673304</v>
      </c>
      <c r="O251" s="121">
        <v>0.79161355970683611</v>
      </c>
      <c r="P251" s="698">
        <v>2124</v>
      </c>
      <c r="Q251" s="118"/>
      <c r="R251" s="294">
        <v>1.4240167929992675</v>
      </c>
      <c r="S251" s="294">
        <v>0.76322158900381276</v>
      </c>
      <c r="T251" s="699">
        <v>1864</v>
      </c>
    </row>
    <row r="252" spans="1:20" ht="14.5">
      <c r="A252" s="50" t="s">
        <v>302</v>
      </c>
      <c r="B252" s="121">
        <v>7.5943671406915687</v>
      </c>
      <c r="C252" s="121">
        <v>0.58166006733001696</v>
      </c>
      <c r="D252" s="698">
        <v>11244</v>
      </c>
      <c r="E252" s="123"/>
      <c r="F252" s="121">
        <v>6.9937731395281348</v>
      </c>
      <c r="G252" s="121">
        <v>0.70025508283899063</v>
      </c>
      <c r="H252" s="698">
        <v>7474</v>
      </c>
      <c r="I252" s="123"/>
      <c r="J252" s="121">
        <v>5.7219464541597223</v>
      </c>
      <c r="K252" s="121">
        <v>1.3462292260538615</v>
      </c>
      <c r="L252" s="698">
        <v>1998</v>
      </c>
      <c r="N252" s="121">
        <v>6.5815854981392361</v>
      </c>
      <c r="O252" s="121">
        <v>1.3399168938489967</v>
      </c>
      <c r="P252" s="698">
        <v>2124</v>
      </c>
      <c r="Q252" s="118"/>
      <c r="R252" s="294">
        <v>7.2852942403515559</v>
      </c>
      <c r="S252" s="294">
        <v>1.6741925039507155</v>
      </c>
      <c r="T252" s="699">
        <v>1864</v>
      </c>
    </row>
    <row r="253" spans="1:20" ht="14.5">
      <c r="A253" s="50" t="s">
        <v>303</v>
      </c>
      <c r="B253" s="121">
        <v>50.766356806157617</v>
      </c>
      <c r="C253" s="121">
        <v>1.0977241475711104</v>
      </c>
      <c r="D253" s="698">
        <v>11244</v>
      </c>
      <c r="E253" s="123"/>
      <c r="F253" s="121">
        <v>48.044197113563605</v>
      </c>
      <c r="G253" s="121">
        <v>1.3717721667162373</v>
      </c>
      <c r="H253" s="698">
        <v>7474</v>
      </c>
      <c r="I253" s="123"/>
      <c r="J253" s="121">
        <v>53.093226999718233</v>
      </c>
      <c r="K253" s="121">
        <v>2.8925385493723468</v>
      </c>
      <c r="L253" s="698">
        <v>1998</v>
      </c>
      <c r="N253" s="121">
        <v>53.150260144398601</v>
      </c>
      <c r="O253" s="121">
        <v>2.6928440291787865</v>
      </c>
      <c r="P253" s="698">
        <v>2124</v>
      </c>
      <c r="Q253" s="118"/>
      <c r="R253" s="294">
        <v>53.81874105184967</v>
      </c>
      <c r="S253" s="294">
        <v>3.2114945081322936</v>
      </c>
      <c r="T253" s="699">
        <v>1864</v>
      </c>
    </row>
    <row r="254" spans="1:20" ht="14.5">
      <c r="A254" s="50" t="s">
        <v>304</v>
      </c>
      <c r="B254" s="121">
        <v>16.65633782794114</v>
      </c>
      <c r="C254" s="121">
        <v>0.81808848952739854</v>
      </c>
      <c r="D254" s="698">
        <v>11244</v>
      </c>
      <c r="E254" s="123"/>
      <c r="F254" s="121">
        <v>18.903633561479872</v>
      </c>
      <c r="G254" s="121">
        <v>1.0750231817686196</v>
      </c>
      <c r="H254" s="698">
        <v>7474</v>
      </c>
      <c r="I254" s="123"/>
      <c r="J254" s="121">
        <v>17.00122411240822</v>
      </c>
      <c r="K254" s="121">
        <v>2.1772974100771449</v>
      </c>
      <c r="L254" s="698">
        <v>1998</v>
      </c>
      <c r="N254" s="121">
        <v>19.100784528055161</v>
      </c>
      <c r="O254" s="121">
        <v>2.1214040876437874</v>
      </c>
      <c r="P254" s="698">
        <v>2124</v>
      </c>
      <c r="Q254" s="118"/>
      <c r="R254" s="294">
        <v>19.543713590379415</v>
      </c>
      <c r="S254" s="294">
        <v>2.5544127237003416</v>
      </c>
      <c r="T254" s="699">
        <v>1864</v>
      </c>
    </row>
    <row r="255" spans="1:20" ht="14.5">
      <c r="A255" s="44" t="s">
        <v>305</v>
      </c>
      <c r="B255" s="121">
        <v>5.111379386671171</v>
      </c>
      <c r="C255" s="121">
        <v>0.48355998704224312</v>
      </c>
      <c r="D255" s="698">
        <v>11244</v>
      </c>
      <c r="E255" s="123"/>
      <c r="F255" s="121">
        <v>5.4737176081125645</v>
      </c>
      <c r="G255" s="121">
        <v>0.62454245996602165</v>
      </c>
      <c r="H255" s="698">
        <v>7474</v>
      </c>
      <c r="I255" s="123"/>
      <c r="J255" s="121">
        <v>4.8328898504380424</v>
      </c>
      <c r="K255" s="121">
        <v>1.2430503080862763</v>
      </c>
      <c r="L255" s="698">
        <v>1998</v>
      </c>
      <c r="N255" s="121">
        <v>5.945100089984293</v>
      </c>
      <c r="O255" s="121">
        <v>1.2716080671669507</v>
      </c>
      <c r="P255" s="698">
        <v>2124</v>
      </c>
      <c r="Q255" s="118"/>
      <c r="R255" s="294">
        <v>5.4989358621140356</v>
      </c>
      <c r="S255" s="294">
        <v>1.4684704412522946</v>
      </c>
      <c r="T255" s="699">
        <v>1864</v>
      </c>
    </row>
    <row r="256" spans="1:20" ht="14.5">
      <c r="A256" s="5" t="s">
        <v>306</v>
      </c>
      <c r="B256" s="121">
        <v>1.4761185846421379</v>
      </c>
      <c r="C256" s="121">
        <v>0.26479245884790548</v>
      </c>
      <c r="D256" s="698">
        <v>11244</v>
      </c>
      <c r="E256" s="123"/>
      <c r="F256" s="121">
        <v>1.8728035972329458</v>
      </c>
      <c r="G256" s="121">
        <v>0.37220765371934728</v>
      </c>
      <c r="H256" s="698">
        <v>7474</v>
      </c>
      <c r="I256" s="123"/>
      <c r="J256" s="121">
        <v>0.87007339992945021</v>
      </c>
      <c r="K256" s="121">
        <v>0.5382972414842091</v>
      </c>
      <c r="L256" s="698">
        <v>1998</v>
      </c>
      <c r="N256" s="121">
        <v>2.0712747460840548</v>
      </c>
      <c r="O256" s="121">
        <v>0.77380841840086445</v>
      </c>
      <c r="P256" s="698">
        <v>2124</v>
      </c>
      <c r="Q256" s="118"/>
      <c r="R256" s="294">
        <v>2.0802649417041299</v>
      </c>
      <c r="S256" s="294">
        <v>0.91939465025401734</v>
      </c>
      <c r="T256" s="699">
        <v>1864</v>
      </c>
    </row>
    <row r="257" spans="1:20" ht="14.5">
      <c r="A257" s="5" t="s">
        <v>307</v>
      </c>
      <c r="B257" s="121">
        <v>1.0924114153694922</v>
      </c>
      <c r="C257" s="121">
        <v>0.22823495224677215</v>
      </c>
      <c r="D257" s="698">
        <v>11244</v>
      </c>
      <c r="E257" s="123"/>
      <c r="F257" s="121">
        <v>1.347147428790769</v>
      </c>
      <c r="G257" s="121">
        <v>0.31652416625133117</v>
      </c>
      <c r="H257" s="698">
        <v>7474</v>
      </c>
      <c r="I257" s="123"/>
      <c r="J257" s="121">
        <v>1.7133374391189735</v>
      </c>
      <c r="K257" s="121">
        <v>0.75216056986232394</v>
      </c>
      <c r="L257" s="698">
        <v>1998</v>
      </c>
      <c r="N257" s="121">
        <v>2.0310748735464359</v>
      </c>
      <c r="O257" s="121">
        <v>0.75554527263507021</v>
      </c>
      <c r="P257" s="698">
        <v>2124</v>
      </c>
      <c r="Q257" s="118"/>
      <c r="R257" s="294">
        <v>1.7871118043779448</v>
      </c>
      <c r="S257" s="294">
        <v>0.85342947010592196</v>
      </c>
      <c r="T257" s="699">
        <v>1864</v>
      </c>
    </row>
    <row r="258" spans="1:20" ht="14.5">
      <c r="A258" s="5" t="s">
        <v>308</v>
      </c>
      <c r="B258" s="121">
        <v>0.59171976370526247</v>
      </c>
      <c r="C258" s="121">
        <v>0.16840056716147905</v>
      </c>
      <c r="D258" s="698">
        <v>11244</v>
      </c>
      <c r="E258" s="123"/>
      <c r="F258" s="121">
        <v>0.49891507706395399</v>
      </c>
      <c r="G258" s="121">
        <v>0.19345132503715895</v>
      </c>
      <c r="H258" s="698">
        <v>7474</v>
      </c>
      <c r="I258" s="123"/>
      <c r="J258" s="121">
        <v>0.32814454251733999</v>
      </c>
      <c r="K258" s="121">
        <v>0.33148255725563402</v>
      </c>
      <c r="L258" s="698">
        <v>1998</v>
      </c>
      <c r="N258" s="121">
        <v>0.1</v>
      </c>
      <c r="O258" s="121">
        <v>0.17057492972331054</v>
      </c>
      <c r="P258" s="698">
        <v>2124</v>
      </c>
      <c r="Q258" s="118"/>
      <c r="R258" s="294">
        <v>0.23079965948263748</v>
      </c>
      <c r="S258" s="294">
        <v>0.30911733459959378</v>
      </c>
      <c r="T258" s="699">
        <v>1864</v>
      </c>
    </row>
    <row r="259" spans="1:20" ht="14.5">
      <c r="A259" s="5" t="s">
        <v>309</v>
      </c>
      <c r="B259" s="121">
        <v>0.10945769171876628</v>
      </c>
      <c r="C259" s="121">
        <v>7.2603834831489245E-2</v>
      </c>
      <c r="D259" s="698">
        <v>11244</v>
      </c>
      <c r="E259" s="123"/>
      <c r="F259" s="121">
        <v>5.4081170574069054E-2</v>
      </c>
      <c r="G259" s="121">
        <v>6.3833706223235587E-2</v>
      </c>
      <c r="H259" s="698">
        <v>7474</v>
      </c>
      <c r="I259" s="123"/>
      <c r="J259" s="121" t="s">
        <v>658</v>
      </c>
      <c r="K259" s="121" t="s">
        <v>658</v>
      </c>
      <c r="L259" s="698">
        <v>1998</v>
      </c>
      <c r="N259" s="121" t="s">
        <v>314</v>
      </c>
      <c r="O259" s="125" t="s">
        <v>314</v>
      </c>
      <c r="P259" s="698">
        <v>2124</v>
      </c>
      <c r="Q259" s="118"/>
      <c r="R259" s="294">
        <v>5.6021609303236103E-2</v>
      </c>
      <c r="S259" s="294">
        <v>0.15242760967668773</v>
      </c>
      <c r="T259" s="699">
        <v>1864</v>
      </c>
    </row>
    <row r="260" spans="1:20" ht="14.5">
      <c r="A260" s="44" t="s">
        <v>310</v>
      </c>
      <c r="B260" s="121">
        <v>8.2150399815999087E-2</v>
      </c>
      <c r="C260" s="121">
        <v>6.2907237211125178E-2</v>
      </c>
      <c r="D260" s="698">
        <v>11244</v>
      </c>
      <c r="E260" s="123"/>
      <c r="F260" s="121">
        <v>0.11046933266451907</v>
      </c>
      <c r="G260" s="121">
        <v>9.1206405029987753E-2</v>
      </c>
      <c r="H260" s="698">
        <v>7474</v>
      </c>
      <c r="I260" s="123"/>
      <c r="J260" s="121" t="s">
        <v>658</v>
      </c>
      <c r="K260" s="121" t="s">
        <v>658</v>
      </c>
      <c r="L260" s="698">
        <v>1998</v>
      </c>
      <c r="N260" s="121">
        <v>0.1</v>
      </c>
      <c r="O260" s="121">
        <v>0.17057492972331054</v>
      </c>
      <c r="P260" s="698">
        <v>2124</v>
      </c>
      <c r="Q260" s="118"/>
      <c r="R260" s="294">
        <v>4.8018442214651999E-2</v>
      </c>
      <c r="S260" s="294">
        <v>0.14112607728133431</v>
      </c>
      <c r="T260" s="699">
        <v>1864</v>
      </c>
    </row>
    <row r="261" spans="1:20" ht="14.5">
      <c r="A261" s="44" t="s">
        <v>311</v>
      </c>
      <c r="B261" s="121">
        <v>0.61553866882043173</v>
      </c>
      <c r="C261" s="121">
        <v>0.17173592220700659</v>
      </c>
      <c r="D261" s="698">
        <v>11244</v>
      </c>
      <c r="E261" s="123"/>
      <c r="F261" s="121">
        <v>0.38061154464980085</v>
      </c>
      <c r="G261" s="121">
        <v>0.16906643720039718</v>
      </c>
      <c r="H261" s="698">
        <v>7474</v>
      </c>
      <c r="I261" s="123"/>
      <c r="J261" s="121">
        <v>0.61916983249192659</v>
      </c>
      <c r="K261" s="121">
        <v>0.45467180165028714</v>
      </c>
      <c r="L261" s="698">
        <v>1998</v>
      </c>
      <c r="N261" s="121">
        <v>0.84459148130460437</v>
      </c>
      <c r="O261" s="121">
        <v>0.48076549068368429</v>
      </c>
      <c r="P261" s="698">
        <v>2124</v>
      </c>
      <c r="Q261" s="118"/>
      <c r="R261" s="294">
        <v>0.66651582839949264</v>
      </c>
      <c r="S261" s="294">
        <v>0.52415604720282027</v>
      </c>
      <c r="T261" s="699">
        <v>1864</v>
      </c>
    </row>
    <row r="262" spans="1:20" ht="14.5">
      <c r="A262" s="44" t="s">
        <v>312</v>
      </c>
      <c r="B262" s="121">
        <v>0.91358184023188349</v>
      </c>
      <c r="C262" s="121">
        <v>0.20890797814061163</v>
      </c>
      <c r="D262" s="698">
        <v>11244</v>
      </c>
      <c r="E262" s="123"/>
      <c r="F262" s="121">
        <v>0.646953774429887</v>
      </c>
      <c r="G262" s="121">
        <v>0.22012618436048212</v>
      </c>
      <c r="H262" s="698">
        <v>7474</v>
      </c>
      <c r="I262" s="123"/>
      <c r="J262" s="121">
        <v>0.73403885868613894</v>
      </c>
      <c r="K262" s="121">
        <v>0.49476790287942185</v>
      </c>
      <c r="L262" s="698">
        <v>1998</v>
      </c>
      <c r="N262" s="121">
        <v>1.0946930756720534</v>
      </c>
      <c r="O262" s="121">
        <v>0.56289442231847464</v>
      </c>
      <c r="P262" s="698">
        <v>2124</v>
      </c>
      <c r="Q262" s="118"/>
      <c r="R262" s="294">
        <v>1.2320223597463134</v>
      </c>
      <c r="S262" s="294">
        <v>0.71059951712433356</v>
      </c>
      <c r="T262" s="699">
        <v>1864</v>
      </c>
    </row>
    <row r="263" spans="1:20" ht="14.5">
      <c r="A263" s="75" t="s">
        <v>313</v>
      </c>
      <c r="B263" s="122">
        <v>4.5491205282687011</v>
      </c>
      <c r="C263" s="122">
        <v>0.45753879166356359</v>
      </c>
      <c r="D263" s="696">
        <v>11244</v>
      </c>
      <c r="E263" s="124"/>
      <c r="F263" s="122">
        <v>5.4922024098683808</v>
      </c>
      <c r="G263" s="122">
        <v>0.62553494311279811</v>
      </c>
      <c r="H263" s="696">
        <v>7474</v>
      </c>
      <c r="I263" s="124"/>
      <c r="J263" s="122">
        <v>5.5700574091226267</v>
      </c>
      <c r="K263" s="122">
        <v>1.329310743429196</v>
      </c>
      <c r="L263" s="696">
        <v>1998</v>
      </c>
      <c r="M263" s="75"/>
      <c r="N263" s="122">
        <v>2.3018474650280805</v>
      </c>
      <c r="O263" s="122">
        <v>0.8089909378801754</v>
      </c>
      <c r="P263" s="696">
        <v>2124</v>
      </c>
      <c r="Q263" s="119"/>
      <c r="R263" s="500">
        <v>1.7872169243459937</v>
      </c>
      <c r="S263" s="500">
        <v>0.85345411284931694</v>
      </c>
      <c r="T263" s="700">
        <v>1864</v>
      </c>
    </row>
    <row r="265" spans="1:20">
      <c r="A265" s="4" t="s">
        <v>814</v>
      </c>
    </row>
    <row r="267" spans="1:20">
      <c r="A267" s="76" t="s">
        <v>207</v>
      </c>
      <c r="B267" s="843" t="s">
        <v>337</v>
      </c>
      <c r="C267" s="843"/>
      <c r="D267" s="843"/>
      <c r="E267" s="76"/>
      <c r="F267" s="844" t="s">
        <v>338</v>
      </c>
      <c r="G267" s="844"/>
      <c r="H267" s="844"/>
      <c r="I267" s="76"/>
      <c r="J267" s="843" t="s">
        <v>339</v>
      </c>
      <c r="K267" s="843"/>
      <c r="L267" s="843"/>
      <c r="M267" s="76"/>
      <c r="N267" s="843" t="s">
        <v>13</v>
      </c>
      <c r="O267" s="843"/>
      <c r="P267" s="843"/>
      <c r="Q267" s="76"/>
      <c r="R267" s="846" t="s">
        <v>52</v>
      </c>
      <c r="S267" s="846"/>
      <c r="T267" s="846"/>
    </row>
    <row r="268" spans="1:20">
      <c r="A268" s="76"/>
      <c r="B268" s="77" t="s">
        <v>205</v>
      </c>
      <c r="C268" s="77" t="s">
        <v>473</v>
      </c>
      <c r="D268" s="77" t="s">
        <v>206</v>
      </c>
      <c r="E268" s="76"/>
      <c r="F268" s="96" t="s">
        <v>205</v>
      </c>
      <c r="G268" s="96" t="s">
        <v>476</v>
      </c>
      <c r="H268" s="96" t="s">
        <v>206</v>
      </c>
      <c r="J268" s="77" t="s">
        <v>205</v>
      </c>
      <c r="K268" s="77" t="s">
        <v>473</v>
      </c>
      <c r="L268" s="77" t="s">
        <v>206</v>
      </c>
      <c r="M268" s="76"/>
      <c r="N268" s="77" t="s">
        <v>205</v>
      </c>
      <c r="O268" s="77" t="s">
        <v>473</v>
      </c>
      <c r="P268" s="77" t="s">
        <v>206</v>
      </c>
      <c r="Q268" s="76"/>
      <c r="R268" s="483" t="s">
        <v>205</v>
      </c>
      <c r="S268" s="483" t="s">
        <v>476</v>
      </c>
      <c r="T268" s="483" t="s">
        <v>206</v>
      </c>
    </row>
    <row r="269" spans="1:20">
      <c r="D269" s="13"/>
      <c r="M269" s="79"/>
      <c r="R269" s="431"/>
      <c r="S269" s="431"/>
      <c r="T269" s="431"/>
    </row>
    <row r="270" spans="1:20" ht="14.5">
      <c r="A270" s="5" t="s">
        <v>16</v>
      </c>
      <c r="B270" s="121">
        <v>45.688565626614597</v>
      </c>
      <c r="C270" s="121">
        <v>1.3936149773217466</v>
      </c>
      <c r="D270" s="698">
        <v>6926</v>
      </c>
      <c r="E270" s="123"/>
      <c r="F270" s="121">
        <v>42.232556373831549</v>
      </c>
      <c r="G270" s="121">
        <v>1.3034224365237783</v>
      </c>
      <c r="H270" s="698">
        <v>8091</v>
      </c>
      <c r="I270" s="123"/>
      <c r="J270" s="121">
        <v>40.890639098571043</v>
      </c>
      <c r="K270" s="121">
        <v>1.8064006432343014</v>
      </c>
      <c r="L270" s="698">
        <v>4972</v>
      </c>
      <c r="N270" s="121">
        <v>38.825562525359345</v>
      </c>
      <c r="O270" s="121">
        <v>1.6702700406963871</v>
      </c>
      <c r="P270" s="698">
        <v>5269</v>
      </c>
      <c r="Q270" s="118"/>
      <c r="R270" s="294">
        <v>37.973206772245796</v>
      </c>
      <c r="S270" s="294">
        <v>1.9427644082503193</v>
      </c>
      <c r="T270" s="699">
        <v>4827</v>
      </c>
    </row>
    <row r="271" spans="1:20" ht="14.5">
      <c r="A271" s="83" t="s">
        <v>212</v>
      </c>
      <c r="B271" s="122">
        <v>54.292510821904798</v>
      </c>
      <c r="C271" s="122">
        <v>1.3936606974216161</v>
      </c>
      <c r="D271" s="696">
        <v>6926</v>
      </c>
      <c r="E271" s="124"/>
      <c r="F271" s="122">
        <v>57.767443626168458</v>
      </c>
      <c r="G271" s="122">
        <v>1.3034224365237748</v>
      </c>
      <c r="H271" s="696">
        <v>8091</v>
      </c>
      <c r="I271" s="124"/>
      <c r="J271" s="122">
        <v>59.109360901428957</v>
      </c>
      <c r="K271" s="122">
        <v>1.8064006432343085</v>
      </c>
      <c r="L271" s="696">
        <v>4972</v>
      </c>
      <c r="M271" s="75"/>
      <c r="N271" s="122">
        <v>61.165033570187013</v>
      </c>
      <c r="O271" s="122">
        <v>1.6703439059928193</v>
      </c>
      <c r="P271" s="696">
        <v>5269</v>
      </c>
      <c r="Q271" s="119"/>
      <c r="R271" s="500">
        <v>62.026793227754204</v>
      </c>
      <c r="S271" s="500">
        <v>1.9427644082503193</v>
      </c>
      <c r="T271" s="700">
        <v>4827</v>
      </c>
    </row>
    <row r="273" spans="1:20">
      <c r="A273" s="4" t="s">
        <v>815</v>
      </c>
    </row>
    <row r="274" spans="1:20">
      <c r="B274" s="75"/>
      <c r="C274" s="75"/>
      <c r="D274" s="75"/>
      <c r="E274" s="75"/>
      <c r="F274" s="75"/>
      <c r="G274" s="75"/>
      <c r="H274" s="75"/>
      <c r="I274" s="75"/>
      <c r="J274" s="75"/>
      <c r="K274" s="75"/>
      <c r="L274" s="75"/>
      <c r="M274" s="75"/>
    </row>
    <row r="275" spans="1:20" ht="26">
      <c r="A275" s="126" t="s">
        <v>327</v>
      </c>
      <c r="B275" s="843" t="s">
        <v>337</v>
      </c>
      <c r="C275" s="843"/>
      <c r="D275" s="843"/>
      <c r="E275" s="76"/>
      <c r="F275" s="844" t="s">
        <v>338</v>
      </c>
      <c r="G275" s="844"/>
      <c r="H275" s="844"/>
      <c r="I275" s="76"/>
      <c r="J275" s="843" t="s">
        <v>339</v>
      </c>
      <c r="K275" s="843"/>
      <c r="L275" s="843"/>
      <c r="N275" s="853" t="s">
        <v>13</v>
      </c>
      <c r="O275" s="843"/>
      <c r="P275" s="843"/>
      <c r="Q275" s="76"/>
      <c r="R275" s="846" t="s">
        <v>52</v>
      </c>
      <c r="S275" s="846"/>
      <c r="T275" s="846"/>
    </row>
    <row r="276" spans="1:20">
      <c r="A276" s="76"/>
      <c r="B276" s="77" t="s">
        <v>205</v>
      </c>
      <c r="C276" s="77" t="s">
        <v>473</v>
      </c>
      <c r="D276" s="77" t="s">
        <v>206</v>
      </c>
      <c r="E276" s="76"/>
      <c r="F276" s="96" t="s">
        <v>205</v>
      </c>
      <c r="G276" s="96" t="s">
        <v>476</v>
      </c>
      <c r="H276" s="96" t="s">
        <v>206</v>
      </c>
      <c r="J276" s="77" t="s">
        <v>205</v>
      </c>
      <c r="K276" s="77" t="s">
        <v>473</v>
      </c>
      <c r="L276" s="77" t="s">
        <v>206</v>
      </c>
      <c r="M276" s="76"/>
      <c r="N276" s="77" t="s">
        <v>205</v>
      </c>
      <c r="O276" s="77" t="s">
        <v>473</v>
      </c>
      <c r="P276" s="77" t="s">
        <v>206</v>
      </c>
      <c r="Q276" s="76"/>
      <c r="R276" s="483" t="s">
        <v>205</v>
      </c>
      <c r="S276" s="483" t="s">
        <v>476</v>
      </c>
      <c r="T276" s="483" t="s">
        <v>206</v>
      </c>
    </row>
    <row r="277" spans="1:20">
      <c r="R277" s="431"/>
      <c r="S277" s="431"/>
      <c r="T277" s="431"/>
    </row>
    <row r="278" spans="1:20" ht="14.5">
      <c r="A278" s="5" t="s">
        <v>315</v>
      </c>
      <c r="B278" s="121">
        <v>34.517474283460899</v>
      </c>
      <c r="C278" s="121">
        <v>1.9788555119938316</v>
      </c>
      <c r="D278" s="698">
        <v>3129</v>
      </c>
      <c r="E278" s="123"/>
      <c r="F278" s="121">
        <v>34.98489513751656</v>
      </c>
      <c r="G278" s="121">
        <v>1.9414624563156018</v>
      </c>
      <c r="H278" s="698">
        <v>3400</v>
      </c>
      <c r="I278" s="123"/>
      <c r="J278" s="121">
        <v>37.379076947076328</v>
      </c>
      <c r="K278" s="121">
        <v>2.7759073322041914</v>
      </c>
      <c r="L278" s="698">
        <v>2039</v>
      </c>
      <c r="N278" s="121">
        <v>35.967838298114664</v>
      </c>
      <c r="O278" s="121">
        <v>2.634927655239018</v>
      </c>
      <c r="P278" s="698">
        <v>2053</v>
      </c>
      <c r="Q278" s="118"/>
      <c r="R278" s="294">
        <v>38.326715646717055</v>
      </c>
      <c r="S278" s="294">
        <v>3.1531088438831212</v>
      </c>
      <c r="T278" s="699">
        <v>1839</v>
      </c>
    </row>
    <row r="279" spans="1:20" ht="14.5">
      <c r="A279" s="5" t="s">
        <v>316</v>
      </c>
      <c r="B279" s="121">
        <v>52.175050389894999</v>
      </c>
      <c r="C279" s="121">
        <v>2.0791727185394357</v>
      </c>
      <c r="D279" s="698">
        <v>3129</v>
      </c>
      <c r="E279" s="123"/>
      <c r="F279" s="121">
        <v>48.080790666020754</v>
      </c>
      <c r="G279" s="121">
        <v>2.0339084946540709</v>
      </c>
      <c r="H279" s="698">
        <v>3400</v>
      </c>
      <c r="I279" s="123"/>
      <c r="J279" s="121">
        <v>49.358756261693877</v>
      </c>
      <c r="K279" s="121">
        <v>2.8685685380854409</v>
      </c>
      <c r="L279" s="698">
        <v>2039</v>
      </c>
      <c r="N279" s="121">
        <v>48.820179824084555</v>
      </c>
      <c r="O279" s="121">
        <v>2.7444891013945316</v>
      </c>
      <c r="P279" s="698">
        <v>2053</v>
      </c>
      <c r="Q279" s="118"/>
      <c r="R279" s="294">
        <v>48.651322927457144</v>
      </c>
      <c r="S279" s="294">
        <v>3.2415414432840848</v>
      </c>
      <c r="T279" s="699">
        <v>1839</v>
      </c>
    </row>
    <row r="280" spans="1:20" ht="14.5">
      <c r="A280" s="5" t="s">
        <v>317</v>
      </c>
      <c r="B280" s="121">
        <v>13.8237610671829</v>
      </c>
      <c r="C280" s="121">
        <v>1.4366095402976589</v>
      </c>
      <c r="D280" s="698">
        <v>3129</v>
      </c>
      <c r="E280" s="123"/>
      <c r="F280" s="121">
        <v>11.999477443061144</v>
      </c>
      <c r="G280" s="121">
        <v>1.3228340556780189</v>
      </c>
      <c r="H280" s="698">
        <v>3400</v>
      </c>
      <c r="I280" s="123"/>
      <c r="J280" s="121">
        <v>10.369634461985989</v>
      </c>
      <c r="K280" s="121">
        <v>1.7492031581318344</v>
      </c>
      <c r="L280" s="698">
        <v>2039</v>
      </c>
      <c r="N280" s="121">
        <v>11.224908655452387</v>
      </c>
      <c r="O280" s="121">
        <v>1.7332029397932409</v>
      </c>
      <c r="P280" s="698">
        <v>2053</v>
      </c>
      <c r="Q280" s="118"/>
      <c r="R280" s="294">
        <v>10.08039498422113</v>
      </c>
      <c r="S280" s="294">
        <v>1.9525654120926674</v>
      </c>
      <c r="T280" s="699">
        <v>1839</v>
      </c>
    </row>
    <row r="281" spans="1:20" ht="14.5">
      <c r="A281" s="5" t="s">
        <v>318</v>
      </c>
      <c r="B281" s="121">
        <v>12.4772718427934</v>
      </c>
      <c r="C281" s="121">
        <v>1.3754731296972</v>
      </c>
      <c r="D281" s="698">
        <v>3129</v>
      </c>
      <c r="E281" s="123"/>
      <c r="F281" s="121">
        <v>9.7240559683557635</v>
      </c>
      <c r="G281" s="121">
        <v>1.2061222214846126</v>
      </c>
      <c r="H281" s="698">
        <v>3400</v>
      </c>
      <c r="I281" s="123"/>
      <c r="J281" s="121">
        <v>9.8669267692405018</v>
      </c>
      <c r="K281" s="121">
        <v>1.7110550696996807</v>
      </c>
      <c r="L281" s="698">
        <v>2039</v>
      </c>
      <c r="N281" s="121">
        <v>8.7113016995089545</v>
      </c>
      <c r="O281" s="121">
        <v>1.548326261496705</v>
      </c>
      <c r="P281" s="698">
        <v>2053</v>
      </c>
      <c r="Q281" s="118"/>
      <c r="R281" s="294">
        <v>7.7748413417833273</v>
      </c>
      <c r="S281" s="294">
        <v>1.7366411801505071</v>
      </c>
      <c r="T281" s="699">
        <v>1839</v>
      </c>
    </row>
    <row r="282" spans="1:20" ht="14.5">
      <c r="A282" s="5" t="s">
        <v>319</v>
      </c>
      <c r="B282" s="121">
        <v>6.7395370745904897</v>
      </c>
      <c r="C282" s="121">
        <v>1.0435077663770391</v>
      </c>
      <c r="D282" s="698">
        <v>3129</v>
      </c>
      <c r="E282" s="123"/>
      <c r="F282" s="121">
        <v>5.6946951526591851</v>
      </c>
      <c r="G282" s="121">
        <v>0.94337611562863799</v>
      </c>
      <c r="H282" s="698">
        <v>3400</v>
      </c>
      <c r="I282" s="123"/>
      <c r="J282" s="121">
        <v>5.3592264105376906</v>
      </c>
      <c r="K282" s="121">
        <v>1.2921744172713252</v>
      </c>
      <c r="L282" s="698">
        <v>2039</v>
      </c>
      <c r="N282" s="121">
        <v>4.8206114110662437</v>
      </c>
      <c r="O282" s="121">
        <v>1.1760748501347347</v>
      </c>
      <c r="P282" s="698">
        <v>2053</v>
      </c>
      <c r="Q282" s="118"/>
      <c r="R282" s="294">
        <v>5.8388052512682247</v>
      </c>
      <c r="S282" s="294">
        <v>1.5206791696824391</v>
      </c>
      <c r="T282" s="699">
        <v>1839</v>
      </c>
    </row>
    <row r="283" spans="1:20" ht="14.5">
      <c r="A283" s="5" t="s">
        <v>320</v>
      </c>
      <c r="B283" s="121">
        <v>5.1146595375201098</v>
      </c>
      <c r="C283" s="121">
        <v>0.91693762550088387</v>
      </c>
      <c r="D283" s="698">
        <v>3129</v>
      </c>
      <c r="E283" s="123"/>
      <c r="F283" s="121">
        <v>5.0610232987731569</v>
      </c>
      <c r="G283" s="121">
        <v>0.89232490867843417</v>
      </c>
      <c r="H283" s="698">
        <v>3400</v>
      </c>
      <c r="I283" s="123"/>
      <c r="J283" s="121">
        <v>5.2106734828253858</v>
      </c>
      <c r="K283" s="121">
        <v>1.2751391912565668</v>
      </c>
      <c r="L283" s="698">
        <v>2039</v>
      </c>
      <c r="N283" s="121">
        <v>4.7635277665090321</v>
      </c>
      <c r="O283" s="121">
        <v>1.1694413496000875</v>
      </c>
      <c r="P283" s="698">
        <v>2053</v>
      </c>
      <c r="Q283" s="118"/>
      <c r="R283" s="294">
        <v>4.6311809930041612</v>
      </c>
      <c r="S283" s="294">
        <v>1.3629775460508908</v>
      </c>
      <c r="T283" s="699">
        <v>1839</v>
      </c>
    </row>
    <row r="284" spans="1:20" ht="14.5">
      <c r="A284" s="5" t="s">
        <v>321</v>
      </c>
      <c r="B284" s="121">
        <v>2.59001386402376</v>
      </c>
      <c r="C284" s="121">
        <v>0.66112663498325042</v>
      </c>
      <c r="D284" s="698">
        <v>3129</v>
      </c>
      <c r="E284" s="123"/>
      <c r="F284" s="121">
        <v>1.9386143399986191</v>
      </c>
      <c r="G284" s="121">
        <v>0.56127577478928903</v>
      </c>
      <c r="H284" s="698">
        <v>3400</v>
      </c>
      <c r="I284" s="123"/>
      <c r="J284" s="121">
        <v>2.0670505615323393</v>
      </c>
      <c r="K284" s="121">
        <v>0.81633969037119425</v>
      </c>
      <c r="L284" s="698">
        <v>2039</v>
      </c>
      <c r="N284" s="121">
        <v>1.9405574195459561</v>
      </c>
      <c r="O284" s="121">
        <v>0.75739146057271056</v>
      </c>
      <c r="P284" s="698">
        <v>2053</v>
      </c>
      <c r="Q284" s="118"/>
      <c r="R284" s="294">
        <v>1.6339747167477616</v>
      </c>
      <c r="S284" s="294">
        <v>0.82221396620687093</v>
      </c>
      <c r="T284" s="699">
        <v>1839</v>
      </c>
    </row>
    <row r="285" spans="1:20" ht="14.5">
      <c r="A285" s="5" t="s">
        <v>322</v>
      </c>
      <c r="B285" s="121">
        <v>5.6150933051358001</v>
      </c>
      <c r="C285" s="121">
        <v>0.95821206079963916</v>
      </c>
      <c r="D285" s="698">
        <v>3129</v>
      </c>
      <c r="E285" s="123"/>
      <c r="F285" s="121">
        <v>6.1257220164175097</v>
      </c>
      <c r="G285" s="121">
        <v>0.97618812870752114</v>
      </c>
      <c r="H285" s="698">
        <v>3400</v>
      </c>
      <c r="I285" s="123"/>
      <c r="J285" s="121">
        <v>6.1054281516074713</v>
      </c>
      <c r="K285" s="121">
        <v>1.3737548878306138</v>
      </c>
      <c r="L285" s="698">
        <v>2039</v>
      </c>
      <c r="N285" s="121">
        <v>5.8189018278726046</v>
      </c>
      <c r="O285" s="121">
        <v>1.2853305659083887</v>
      </c>
      <c r="P285" s="698">
        <v>2053</v>
      </c>
      <c r="Q285" s="118"/>
      <c r="R285" s="294">
        <v>4.932809871140301</v>
      </c>
      <c r="S285" s="294">
        <v>1.4044366006837645</v>
      </c>
      <c r="T285" s="699">
        <v>1839</v>
      </c>
    </row>
    <row r="286" spans="1:20" ht="14.5">
      <c r="A286" s="5" t="s">
        <v>323</v>
      </c>
      <c r="B286" s="121">
        <v>2.1405524266228899</v>
      </c>
      <c r="C286" s="121">
        <v>0.60241556337878777</v>
      </c>
      <c r="D286" s="698">
        <v>3129</v>
      </c>
      <c r="E286" s="123"/>
      <c r="F286" s="121">
        <v>1.4076887340231872</v>
      </c>
      <c r="G286" s="121">
        <v>0.47957486811542305</v>
      </c>
      <c r="H286" s="698">
        <v>3400</v>
      </c>
      <c r="I286" s="123"/>
      <c r="J286" s="121">
        <v>1.316327320110505</v>
      </c>
      <c r="K286" s="121">
        <v>0.65393644929766659</v>
      </c>
      <c r="L286" s="698">
        <v>2039</v>
      </c>
      <c r="N286" s="121">
        <v>1.3879146313452073</v>
      </c>
      <c r="O286" s="121">
        <v>0.64233101706896512</v>
      </c>
      <c r="P286" s="698">
        <v>2053</v>
      </c>
      <c r="Q286" s="118"/>
      <c r="R286" s="294">
        <v>1.3607035857511427</v>
      </c>
      <c r="S286" s="294">
        <v>0.75135705628139748</v>
      </c>
      <c r="T286" s="699">
        <v>1839</v>
      </c>
    </row>
    <row r="287" spans="1:20" ht="14.5">
      <c r="A287" s="5" t="s">
        <v>324</v>
      </c>
      <c r="B287" s="121">
        <v>1.0461641418590399</v>
      </c>
      <c r="C287" s="121">
        <v>0.42349481834404235</v>
      </c>
      <c r="D287" s="698">
        <v>3129</v>
      </c>
      <c r="E287" s="123"/>
      <c r="F287" s="121">
        <v>0.8247160639711143</v>
      </c>
      <c r="G287" s="121">
        <v>0.36815909006417813</v>
      </c>
      <c r="H287" s="698">
        <v>3400</v>
      </c>
      <c r="I287" s="123"/>
      <c r="J287" s="121">
        <v>1.2382532695625479</v>
      </c>
      <c r="K287" s="121">
        <v>0.63449772338264598</v>
      </c>
      <c r="L287" s="698">
        <v>2039</v>
      </c>
      <c r="N287" s="121">
        <v>0.9340996826038257</v>
      </c>
      <c r="O287" s="121">
        <v>0.52816686629389975</v>
      </c>
      <c r="P287" s="698">
        <v>2053</v>
      </c>
      <c r="Q287" s="118"/>
      <c r="R287" s="294">
        <v>1.5174761971056783</v>
      </c>
      <c r="S287" s="294">
        <v>0.79283013756017429</v>
      </c>
      <c r="T287" s="699">
        <v>1839</v>
      </c>
    </row>
    <row r="288" spans="1:20" ht="14.5">
      <c r="A288" s="5" t="s">
        <v>325</v>
      </c>
      <c r="B288" s="121">
        <v>14.0919690073985</v>
      </c>
      <c r="C288" s="121">
        <v>1.4482201677744495</v>
      </c>
      <c r="D288" s="698">
        <v>3129</v>
      </c>
      <c r="E288" s="123"/>
      <c r="F288" s="121">
        <v>14.115557854678547</v>
      </c>
      <c r="G288" s="121">
        <v>1.4173850491989404</v>
      </c>
      <c r="H288" s="698">
        <v>3400</v>
      </c>
      <c r="I288" s="123"/>
      <c r="J288" s="121">
        <v>11.199146025839228</v>
      </c>
      <c r="K288" s="121">
        <v>1.8093891016554968</v>
      </c>
      <c r="L288" s="698">
        <v>2039</v>
      </c>
      <c r="N288" s="121">
        <v>9.7859740897060927</v>
      </c>
      <c r="O288" s="121">
        <v>1.6313663809500483</v>
      </c>
      <c r="P288" s="698">
        <v>2053</v>
      </c>
      <c r="Q288" s="118"/>
      <c r="R288" s="294">
        <v>11.223108642085901</v>
      </c>
      <c r="S288" s="294">
        <v>2.0471335322543602</v>
      </c>
      <c r="T288" s="699">
        <v>1839</v>
      </c>
    </row>
    <row r="289" spans="1:20" ht="14.5">
      <c r="A289" s="75" t="s">
        <v>326</v>
      </c>
      <c r="B289" s="122">
        <v>12.5727869390902</v>
      </c>
      <c r="C289" s="122">
        <v>1.3799741911220273</v>
      </c>
      <c r="D289" s="696">
        <v>3129</v>
      </c>
      <c r="E289" s="124"/>
      <c r="F289" s="122">
        <v>10.528027932467046</v>
      </c>
      <c r="G289" s="122">
        <v>1.2493916349240992</v>
      </c>
      <c r="H289" s="696">
        <v>3400</v>
      </c>
      <c r="I289" s="124"/>
      <c r="J289" s="122">
        <v>11.09418174537041</v>
      </c>
      <c r="K289" s="122">
        <v>1.8019538958263412</v>
      </c>
      <c r="L289" s="696">
        <v>2039</v>
      </c>
      <c r="M289" s="75"/>
      <c r="N289" s="122">
        <v>9.756406747924423</v>
      </c>
      <c r="O289" s="122">
        <v>1.6291669227704642</v>
      </c>
      <c r="P289" s="696">
        <v>2053</v>
      </c>
      <c r="Q289" s="119"/>
      <c r="R289" s="500">
        <v>10.657557661584978</v>
      </c>
      <c r="S289" s="500">
        <v>2.0012317186215842</v>
      </c>
      <c r="T289" s="700">
        <v>1839</v>
      </c>
    </row>
  </sheetData>
  <mergeCells count="84">
    <mergeCell ref="N267:P267"/>
    <mergeCell ref="R267:T267"/>
    <mergeCell ref="N275:P275"/>
    <mergeCell ref="R275:T275"/>
    <mergeCell ref="J83:L83"/>
    <mergeCell ref="N83:P83"/>
    <mergeCell ref="N231:P231"/>
    <mergeCell ref="R231:T231"/>
    <mergeCell ref="N247:P247"/>
    <mergeCell ref="R247:T247"/>
    <mergeCell ref="R220:T220"/>
    <mergeCell ref="N220:P220"/>
    <mergeCell ref="R200:T200"/>
    <mergeCell ref="B5:D5"/>
    <mergeCell ref="F5:H5"/>
    <mergeCell ref="J5:L5"/>
    <mergeCell ref="N5:P5"/>
    <mergeCell ref="R5:T5"/>
    <mergeCell ref="AH5:AJ5"/>
    <mergeCell ref="F22:H22"/>
    <mergeCell ref="F39:H39"/>
    <mergeCell ref="F56:H56"/>
    <mergeCell ref="J73:L73"/>
    <mergeCell ref="V5:X5"/>
    <mergeCell ref="N73:P73"/>
    <mergeCell ref="Z5:AB5"/>
    <mergeCell ref="AD5:AF5"/>
    <mergeCell ref="Z22:AB22"/>
    <mergeCell ref="V167:X167"/>
    <mergeCell ref="R102:T102"/>
    <mergeCell ref="V102:X102"/>
    <mergeCell ref="Z102:AB102"/>
    <mergeCell ref="N102:P102"/>
    <mergeCell ref="Z167:AB167"/>
    <mergeCell ref="N141:P141"/>
    <mergeCell ref="N151:P151"/>
    <mergeCell ref="B220:D220"/>
    <mergeCell ref="F220:H220"/>
    <mergeCell ref="J220:L220"/>
    <mergeCell ref="J102:L102"/>
    <mergeCell ref="J141:L141"/>
    <mergeCell ref="J151:L151"/>
    <mergeCell ref="B102:D102"/>
    <mergeCell ref="F102:H102"/>
    <mergeCell ref="B141:D141"/>
    <mergeCell ref="F141:H141"/>
    <mergeCell ref="B151:D151"/>
    <mergeCell ref="F151:H151"/>
    <mergeCell ref="B200:D200"/>
    <mergeCell ref="F200:H200"/>
    <mergeCell ref="B210:D210"/>
    <mergeCell ref="F210:H210"/>
    <mergeCell ref="B167:D167"/>
    <mergeCell ref="F167:H167"/>
    <mergeCell ref="J167:L167"/>
    <mergeCell ref="N167:P167"/>
    <mergeCell ref="R167:T167"/>
    <mergeCell ref="B22:D22"/>
    <mergeCell ref="J22:L22"/>
    <mergeCell ref="N22:P22"/>
    <mergeCell ref="R22:T22"/>
    <mergeCell ref="V22:X22"/>
    <mergeCell ref="B39:D39"/>
    <mergeCell ref="B73:D73"/>
    <mergeCell ref="F73:H73"/>
    <mergeCell ref="B83:D83"/>
    <mergeCell ref="F83:H83"/>
    <mergeCell ref="V200:X200"/>
    <mergeCell ref="J200:L200"/>
    <mergeCell ref="N210:P210"/>
    <mergeCell ref="R210:T210"/>
    <mergeCell ref="J210:L210"/>
    <mergeCell ref="B247:D247"/>
    <mergeCell ref="F247:H247"/>
    <mergeCell ref="J247:L247"/>
    <mergeCell ref="B231:D231"/>
    <mergeCell ref="F231:H231"/>
    <mergeCell ref="J231:L231"/>
    <mergeCell ref="B267:D267"/>
    <mergeCell ref="F267:H267"/>
    <mergeCell ref="J267:L267"/>
    <mergeCell ref="B275:D275"/>
    <mergeCell ref="F275:H275"/>
    <mergeCell ref="J275:L27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8"/>
  <sheetViews>
    <sheetView workbookViewId="0"/>
  </sheetViews>
  <sheetFormatPr defaultRowHeight="14.5"/>
  <cols>
    <col min="1" max="1" width="23.81640625" customWidth="1"/>
    <col min="2" max="2" width="5.1796875" bestFit="1" customWidth="1"/>
    <col min="3" max="3" width="7.453125" bestFit="1" customWidth="1"/>
    <col min="4" max="4" width="11.453125" bestFit="1" customWidth="1"/>
    <col min="5" max="5" width="6.54296875" customWidth="1"/>
    <col min="6" max="6" width="5.1796875" bestFit="1" customWidth="1"/>
    <col min="7" max="7" width="7.453125" bestFit="1" customWidth="1"/>
    <col min="8" max="8" width="11.453125" bestFit="1" customWidth="1"/>
    <col min="9" max="9" width="6.54296875" customWidth="1"/>
    <col min="10" max="10" width="4.453125" bestFit="1" customWidth="1"/>
    <col min="11" max="11" width="7" bestFit="1" customWidth="1"/>
    <col min="12" max="12" width="11.453125" bestFit="1" customWidth="1"/>
    <col min="13" max="13" width="6.54296875" customWidth="1"/>
    <col min="14" max="14" width="4.453125" bestFit="1" customWidth="1"/>
    <col min="15" max="15" width="7" bestFit="1" customWidth="1"/>
    <col min="16" max="16" width="11.453125" bestFit="1" customWidth="1"/>
    <col min="17" max="17" width="6.54296875" customWidth="1"/>
    <col min="18" max="18" width="4.453125" bestFit="1" customWidth="1"/>
    <col min="19" max="19" width="7" bestFit="1" customWidth="1"/>
    <col min="20" max="20" width="11.453125" bestFit="1" customWidth="1"/>
    <col min="21" max="21" width="6.54296875" customWidth="1"/>
    <col min="22" max="22" width="4.453125" bestFit="1" customWidth="1"/>
    <col min="23" max="23" width="7" bestFit="1" customWidth="1"/>
    <col min="24" max="24" width="11.453125" bestFit="1" customWidth="1"/>
    <col min="25" max="25" width="6.54296875" customWidth="1"/>
    <col min="26" max="26" width="4.453125" bestFit="1" customWidth="1"/>
    <col min="27" max="27" width="7" bestFit="1" customWidth="1"/>
    <col min="28" max="28" width="11.453125" bestFit="1" customWidth="1"/>
    <col min="29" max="29" width="6.54296875" customWidth="1"/>
    <col min="30" max="30" width="4.453125" bestFit="1" customWidth="1"/>
    <col min="31" max="31" width="7" bestFit="1" customWidth="1"/>
    <col min="32" max="32" width="11.453125" bestFit="1" customWidth="1"/>
    <col min="33" max="33" width="6.54296875" customWidth="1"/>
    <col min="34" max="34" width="4.453125" bestFit="1" customWidth="1"/>
    <col min="35" max="35" width="7" bestFit="1" customWidth="1"/>
    <col min="36" max="36" width="5.453125" bestFit="1" customWidth="1"/>
  </cols>
  <sheetData>
    <row r="1" spans="1:36" ht="15.5">
      <c r="A1" s="308" t="s">
        <v>660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6">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c r="A3" s="4" t="s">
        <v>247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c r="A5" s="76" t="s">
        <v>207</v>
      </c>
      <c r="B5" s="849" t="s">
        <v>332</v>
      </c>
      <c r="C5" s="849"/>
      <c r="D5" s="849"/>
      <c r="E5" s="706"/>
      <c r="F5" s="849" t="s">
        <v>333</v>
      </c>
      <c r="G5" s="849"/>
      <c r="H5" s="849"/>
      <c r="I5" s="706"/>
      <c r="J5" s="849" t="s">
        <v>334</v>
      </c>
      <c r="K5" s="849"/>
      <c r="L5" s="849"/>
      <c r="M5" s="706"/>
      <c r="N5" s="849" t="s">
        <v>335</v>
      </c>
      <c r="O5" s="849"/>
      <c r="P5" s="849"/>
      <c r="Q5" s="706"/>
      <c r="R5" s="849" t="s">
        <v>337</v>
      </c>
      <c r="S5" s="849"/>
      <c r="T5" s="849"/>
      <c r="U5" s="706"/>
      <c r="V5" s="849" t="s">
        <v>338</v>
      </c>
      <c r="W5" s="849"/>
      <c r="X5" s="849"/>
      <c r="Y5" s="706"/>
      <c r="Z5" s="849" t="s">
        <v>339</v>
      </c>
      <c r="AA5" s="849"/>
      <c r="AB5" s="849"/>
      <c r="AC5" s="706"/>
      <c r="AD5" s="849" t="s">
        <v>13</v>
      </c>
      <c r="AE5" s="849"/>
      <c r="AF5" s="849"/>
      <c r="AG5" s="79"/>
      <c r="AH5" s="852" t="s">
        <v>52</v>
      </c>
      <c r="AI5" s="852"/>
      <c r="AJ5" s="852"/>
    </row>
    <row r="6" spans="1:36">
      <c r="A6" s="76"/>
      <c r="B6" s="574" t="s">
        <v>14</v>
      </c>
      <c r="C6" s="706" t="s">
        <v>480</v>
      </c>
      <c r="D6" s="575" t="s">
        <v>206</v>
      </c>
      <c r="E6" s="575"/>
      <c r="F6" s="574" t="s">
        <v>14</v>
      </c>
      <c r="G6" s="706" t="s">
        <v>480</v>
      </c>
      <c r="H6" s="575" t="s">
        <v>206</v>
      </c>
      <c r="I6" s="575"/>
      <c r="J6" s="574" t="s">
        <v>14</v>
      </c>
      <c r="K6" s="706" t="s">
        <v>480</v>
      </c>
      <c r="L6" s="575" t="s">
        <v>206</v>
      </c>
      <c r="M6" s="575"/>
      <c r="N6" s="574" t="s">
        <v>14</v>
      </c>
      <c r="O6" s="706" t="s">
        <v>480</v>
      </c>
      <c r="P6" s="575" t="s">
        <v>206</v>
      </c>
      <c r="Q6" s="575"/>
      <c r="R6" s="574" t="s">
        <v>14</v>
      </c>
      <c r="S6" s="706" t="s">
        <v>480</v>
      </c>
      <c r="T6" s="575" t="s">
        <v>206</v>
      </c>
      <c r="U6" s="575"/>
      <c r="V6" s="574" t="s">
        <v>14</v>
      </c>
      <c r="W6" s="706" t="s">
        <v>480</v>
      </c>
      <c r="X6" s="575" t="s">
        <v>206</v>
      </c>
      <c r="Y6" s="575"/>
      <c r="Z6" s="574" t="s">
        <v>14</v>
      </c>
      <c r="AA6" s="706" t="s">
        <v>480</v>
      </c>
      <c r="AB6" s="575" t="s">
        <v>206</v>
      </c>
      <c r="AC6" s="575"/>
      <c r="AD6" s="576" t="s">
        <v>14</v>
      </c>
      <c r="AE6" s="706" t="s">
        <v>480</v>
      </c>
      <c r="AF6" s="577" t="s">
        <v>206</v>
      </c>
      <c r="AG6" s="76"/>
      <c r="AH6" s="584" t="s">
        <v>14</v>
      </c>
      <c r="AI6" s="552" t="s">
        <v>480</v>
      </c>
      <c r="AJ6" s="561"/>
    </row>
    <row r="7" spans="1:36">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44"/>
      <c r="AI7" s="544"/>
      <c r="AJ7" s="544"/>
    </row>
    <row r="8" spans="1:36">
      <c r="A8" s="5" t="s">
        <v>248</v>
      </c>
      <c r="B8" s="97">
        <v>0.58475058266250846</v>
      </c>
      <c r="C8" s="97">
        <v>0.11184168328375244</v>
      </c>
      <c r="D8" s="578">
        <v>28072</v>
      </c>
      <c r="E8" s="104"/>
      <c r="F8" s="97">
        <v>0.52463041553125844</v>
      </c>
      <c r="G8" s="97">
        <v>0.11555990460737267</v>
      </c>
      <c r="H8" s="578">
        <v>24174</v>
      </c>
      <c r="I8" s="104"/>
      <c r="J8" s="97">
        <v>0.45020856269837778</v>
      </c>
      <c r="K8" s="97">
        <v>0.10528747946736111</v>
      </c>
      <c r="L8" s="578">
        <v>25720</v>
      </c>
      <c r="M8" s="104"/>
      <c r="N8" s="97">
        <v>0.48619473128609547</v>
      </c>
      <c r="O8" s="97">
        <v>0.13828076913118598</v>
      </c>
      <c r="P8" s="578">
        <v>14452</v>
      </c>
      <c r="Q8" s="104"/>
      <c r="R8" s="97">
        <v>0.57782755998696689</v>
      </c>
      <c r="S8" s="97">
        <v>0.14860555553075749</v>
      </c>
      <c r="T8" s="578">
        <v>14102</v>
      </c>
      <c r="U8" s="104"/>
      <c r="V8" s="97">
        <v>0.42078502327730571</v>
      </c>
      <c r="W8" s="580">
        <v>0.16029686399748003</v>
      </c>
      <c r="X8" s="578">
        <v>9188</v>
      </c>
      <c r="Y8" s="104"/>
      <c r="Z8" s="97">
        <v>0.38543732629462907</v>
      </c>
      <c r="AA8" s="97">
        <v>0.16185437772657779</v>
      </c>
      <c r="AB8" s="578">
        <v>9838</v>
      </c>
      <c r="AC8" s="104"/>
      <c r="AD8" s="115">
        <v>0.37457263822003672</v>
      </c>
      <c r="AE8" s="112">
        <v>0.14934304154691985</v>
      </c>
      <c r="AF8" s="581">
        <v>10355</v>
      </c>
      <c r="AG8" s="5"/>
      <c r="AH8" s="564">
        <v>0.39491987523317595</v>
      </c>
      <c r="AI8" s="585">
        <v>0.17605908959010375</v>
      </c>
      <c r="AJ8" s="554">
        <v>9816</v>
      </c>
    </row>
    <row r="9" spans="1:36">
      <c r="A9" s="109">
        <v>2</v>
      </c>
      <c r="B9" s="97">
        <v>0.66931803552949742</v>
      </c>
      <c r="C9" s="97">
        <v>0.11960513689127389</v>
      </c>
      <c r="D9" s="578">
        <v>28072</v>
      </c>
      <c r="E9" s="104"/>
      <c r="F9" s="97">
        <v>0.51569633765142442</v>
      </c>
      <c r="G9" s="97">
        <v>0.11457687345552683</v>
      </c>
      <c r="H9" s="578">
        <v>24174</v>
      </c>
      <c r="I9" s="104"/>
      <c r="J9" s="97">
        <v>0.43279914036447048</v>
      </c>
      <c r="K9" s="97">
        <v>0.10324071891793443</v>
      </c>
      <c r="L9" s="578">
        <v>25720</v>
      </c>
      <c r="M9" s="104"/>
      <c r="N9" s="97">
        <v>0.54797971728926731</v>
      </c>
      <c r="O9" s="97">
        <v>0.14675876302097959</v>
      </c>
      <c r="P9" s="578">
        <v>14452</v>
      </c>
      <c r="Q9" s="104"/>
      <c r="R9" s="97">
        <v>0.73447349377636084</v>
      </c>
      <c r="S9" s="97">
        <v>0.16741007236551492</v>
      </c>
      <c r="T9" s="578">
        <v>14102</v>
      </c>
      <c r="U9" s="104"/>
      <c r="V9" s="97">
        <v>0.61793335214363099</v>
      </c>
      <c r="W9" s="580">
        <v>0.19405970638822728</v>
      </c>
      <c r="X9" s="578">
        <v>9188</v>
      </c>
      <c r="Y9" s="104"/>
      <c r="Z9" s="97">
        <v>0.55494758369997632</v>
      </c>
      <c r="AA9" s="97">
        <v>0.19404556533075579</v>
      </c>
      <c r="AB9" s="578">
        <v>9838</v>
      </c>
      <c r="AC9" s="104"/>
      <c r="AD9" s="115">
        <v>0.45692657353832078</v>
      </c>
      <c r="AE9" s="112">
        <v>0.16487719838054438</v>
      </c>
      <c r="AF9" s="581">
        <v>10355</v>
      </c>
      <c r="AG9" s="5"/>
      <c r="AH9" s="586">
        <v>0.5141420815697475</v>
      </c>
      <c r="AI9" s="587">
        <v>0.20076382533617312</v>
      </c>
      <c r="AJ9" s="554">
        <v>9816</v>
      </c>
    </row>
    <row r="10" spans="1:36">
      <c r="A10" s="109">
        <v>3</v>
      </c>
      <c r="B10" s="97">
        <v>1.6044019321461112</v>
      </c>
      <c r="C10" s="97">
        <v>0.18430464596043528</v>
      </c>
      <c r="D10" s="578">
        <v>28072</v>
      </c>
      <c r="E10" s="104"/>
      <c r="F10" s="97">
        <v>1.2208727043647947</v>
      </c>
      <c r="G10" s="97">
        <v>0.175667105680128</v>
      </c>
      <c r="H10" s="578">
        <v>24174</v>
      </c>
      <c r="I10" s="104"/>
      <c r="J10" s="97">
        <v>1.1156259142691307</v>
      </c>
      <c r="K10" s="97">
        <v>0.1651858367791319</v>
      </c>
      <c r="L10" s="578">
        <v>25720</v>
      </c>
      <c r="M10" s="104"/>
      <c r="N10" s="97">
        <v>1.1429004179140008</v>
      </c>
      <c r="O10" s="97">
        <v>0.2113114954759911</v>
      </c>
      <c r="P10" s="578">
        <v>14452</v>
      </c>
      <c r="Q10" s="104"/>
      <c r="R10" s="97">
        <v>1.1544177311174604</v>
      </c>
      <c r="S10" s="97">
        <v>0.2094374886358385</v>
      </c>
      <c r="T10" s="578">
        <v>14102</v>
      </c>
      <c r="U10" s="104"/>
      <c r="V10" s="97">
        <v>0.94184567532996777</v>
      </c>
      <c r="W10" s="580">
        <v>0.23919138298744042</v>
      </c>
      <c r="X10" s="578">
        <v>9188</v>
      </c>
      <c r="Y10" s="104"/>
      <c r="Z10" s="97">
        <v>0.89263471661999505</v>
      </c>
      <c r="AA10" s="97">
        <v>0.24568350610404138</v>
      </c>
      <c r="AB10" s="578">
        <v>9838</v>
      </c>
      <c r="AC10" s="104"/>
      <c r="AD10" s="115">
        <v>1.0128019926985468</v>
      </c>
      <c r="AE10" s="112">
        <v>0.24478435518968178</v>
      </c>
      <c r="AF10" s="581">
        <v>10355</v>
      </c>
      <c r="AG10" s="5"/>
      <c r="AH10" s="588">
        <v>0.86102743638746071</v>
      </c>
      <c r="AI10" s="588">
        <v>0.25935457519766414</v>
      </c>
      <c r="AJ10" s="554">
        <v>9816</v>
      </c>
    </row>
    <row r="11" spans="1:36">
      <c r="A11" s="109">
        <v>4</v>
      </c>
      <c r="B11" s="97">
        <v>2.0738604467909227</v>
      </c>
      <c r="C11" s="97">
        <v>0.20904074350780832</v>
      </c>
      <c r="D11" s="578">
        <v>28072</v>
      </c>
      <c r="E11" s="104"/>
      <c r="F11" s="97">
        <v>1.8811369866068468</v>
      </c>
      <c r="G11" s="97">
        <v>0.21732471868501391</v>
      </c>
      <c r="H11" s="578">
        <v>24174</v>
      </c>
      <c r="I11" s="104"/>
      <c r="J11" s="97">
        <v>1.6691438991640464</v>
      </c>
      <c r="K11" s="97">
        <v>0.20148442312735226</v>
      </c>
      <c r="L11" s="578">
        <v>25720</v>
      </c>
      <c r="M11" s="104"/>
      <c r="N11" s="97">
        <v>1.5403242858763322</v>
      </c>
      <c r="O11" s="97">
        <v>0.24482190764497935</v>
      </c>
      <c r="P11" s="578">
        <v>14452</v>
      </c>
      <c r="Q11" s="104"/>
      <c r="R11" s="97">
        <v>1.7835871556011913</v>
      </c>
      <c r="S11" s="97">
        <v>0.25949769079867535</v>
      </c>
      <c r="T11" s="578">
        <v>14102</v>
      </c>
      <c r="U11" s="104"/>
      <c r="V11" s="97">
        <v>1.705693923987714</v>
      </c>
      <c r="W11" s="580">
        <v>0.32064559035824358</v>
      </c>
      <c r="X11" s="578">
        <v>9188</v>
      </c>
      <c r="Y11" s="104"/>
      <c r="Z11" s="97">
        <v>2.0727012333151738</v>
      </c>
      <c r="AA11" s="97">
        <v>0.37214003101017989</v>
      </c>
      <c r="AB11" s="578">
        <v>9838</v>
      </c>
      <c r="AC11" s="104"/>
      <c r="AD11" s="115">
        <v>1.3085884307780962</v>
      </c>
      <c r="AE11" s="112">
        <v>0.27782612838548415</v>
      </c>
      <c r="AF11" s="581">
        <v>10355</v>
      </c>
      <c r="AG11" s="5"/>
      <c r="AH11" s="588">
        <v>1.0897952268180884</v>
      </c>
      <c r="AI11" s="588">
        <v>0.29144473412305699</v>
      </c>
      <c r="AJ11" s="554">
        <v>9816</v>
      </c>
    </row>
    <row r="12" spans="1:36">
      <c r="A12" s="109">
        <v>5</v>
      </c>
      <c r="B12" s="97">
        <v>8.0004044032019461</v>
      </c>
      <c r="C12" s="97">
        <v>0.39796125270622529</v>
      </c>
      <c r="D12" s="578">
        <v>28072</v>
      </c>
      <c r="E12" s="104"/>
      <c r="F12" s="97">
        <v>6.3162073907471061</v>
      </c>
      <c r="G12" s="97">
        <v>0.38911957964105515</v>
      </c>
      <c r="H12" s="578">
        <v>24174</v>
      </c>
      <c r="I12" s="104"/>
      <c r="J12" s="97">
        <v>6.4338762342351732</v>
      </c>
      <c r="K12" s="97">
        <v>0.38587384853078888</v>
      </c>
      <c r="L12" s="578">
        <v>25720</v>
      </c>
      <c r="M12" s="104"/>
      <c r="N12" s="97">
        <v>6.4412758485701884</v>
      </c>
      <c r="O12" s="97">
        <v>0.48802614625287744</v>
      </c>
      <c r="P12" s="578">
        <v>14452</v>
      </c>
      <c r="Q12" s="104"/>
      <c r="R12" s="97">
        <v>6.5138639809819487</v>
      </c>
      <c r="S12" s="97">
        <v>0.48382381657165219</v>
      </c>
      <c r="T12" s="578">
        <v>14102</v>
      </c>
      <c r="U12" s="104"/>
      <c r="V12" s="97">
        <v>6.3096360046832274</v>
      </c>
      <c r="W12" s="580">
        <v>0.60208825589489345</v>
      </c>
      <c r="X12" s="578">
        <v>9188</v>
      </c>
      <c r="Y12" s="104"/>
      <c r="Z12" s="97">
        <v>6.2971572333222037</v>
      </c>
      <c r="AA12" s="97">
        <v>0.63450463814219749</v>
      </c>
      <c r="AB12" s="578">
        <v>9838</v>
      </c>
      <c r="AC12" s="104"/>
      <c r="AD12" s="115">
        <v>5.1095152465289519</v>
      </c>
      <c r="AE12" s="112">
        <v>0.53831074751533414</v>
      </c>
      <c r="AF12" s="581">
        <v>10355</v>
      </c>
      <c r="AG12" s="5"/>
      <c r="AH12" s="588">
        <v>4.657698579573295</v>
      </c>
      <c r="AI12" s="588">
        <v>0.59155035193673022</v>
      </c>
      <c r="AJ12" s="554">
        <v>9816</v>
      </c>
    </row>
    <row r="13" spans="1:36">
      <c r="A13" s="109">
        <v>6</v>
      </c>
      <c r="B13" s="97">
        <v>7.5234122511916466</v>
      </c>
      <c r="C13" s="97">
        <v>0.38691466270832242</v>
      </c>
      <c r="D13" s="578">
        <v>28072</v>
      </c>
      <c r="E13" s="104"/>
      <c r="F13" s="97">
        <v>6.8340943653071076</v>
      </c>
      <c r="G13" s="97">
        <v>0.4036376341306398</v>
      </c>
      <c r="H13" s="578">
        <v>24174</v>
      </c>
      <c r="I13" s="104"/>
      <c r="J13" s="97">
        <v>6.7964657945695786</v>
      </c>
      <c r="K13" s="97">
        <v>0.39582884081966352</v>
      </c>
      <c r="L13" s="578">
        <v>25720</v>
      </c>
      <c r="M13" s="104"/>
      <c r="N13" s="97">
        <v>6.5362293983897288</v>
      </c>
      <c r="O13" s="97">
        <v>0.49136055260502909</v>
      </c>
      <c r="P13" s="578">
        <v>14452</v>
      </c>
      <c r="Q13" s="104"/>
      <c r="R13" s="97">
        <v>6.7850668150830957</v>
      </c>
      <c r="S13" s="97">
        <v>0.49307627446570335</v>
      </c>
      <c r="T13" s="578">
        <v>14102</v>
      </c>
      <c r="U13" s="104"/>
      <c r="V13" s="97">
        <v>6.4538500771430716</v>
      </c>
      <c r="W13" s="580">
        <v>0.60846126389321764</v>
      </c>
      <c r="X13" s="578">
        <v>9188</v>
      </c>
      <c r="Y13" s="104"/>
      <c r="Z13" s="97">
        <v>6.1206125464344137</v>
      </c>
      <c r="AA13" s="97">
        <v>0.62613606095631225</v>
      </c>
      <c r="AB13" s="578">
        <v>9838</v>
      </c>
      <c r="AC13" s="104"/>
      <c r="AD13" s="115">
        <v>5.1925782696405989</v>
      </c>
      <c r="AE13" s="112">
        <v>0.54243107579081462</v>
      </c>
      <c r="AF13" s="581">
        <v>10355</v>
      </c>
      <c r="AG13" s="5"/>
      <c r="AH13" s="588">
        <v>5.4975392068736344</v>
      </c>
      <c r="AI13" s="588">
        <v>0.63983639223883149</v>
      </c>
      <c r="AJ13" s="554">
        <v>9816</v>
      </c>
    </row>
    <row r="14" spans="1:36">
      <c r="A14" s="109">
        <v>7</v>
      </c>
      <c r="B14" s="97">
        <v>17.380926223017532</v>
      </c>
      <c r="C14" s="97">
        <v>0.55586391134991686</v>
      </c>
      <c r="D14" s="578">
        <v>28072</v>
      </c>
      <c r="E14" s="104"/>
      <c r="F14" s="97">
        <v>17.315816808736017</v>
      </c>
      <c r="G14" s="97">
        <v>0.60527867450742256</v>
      </c>
      <c r="H14" s="578">
        <v>24174</v>
      </c>
      <c r="I14" s="104"/>
      <c r="J14" s="97">
        <v>17.11660367962908</v>
      </c>
      <c r="K14" s="97">
        <v>0.59236889158593442</v>
      </c>
      <c r="L14" s="578">
        <v>25720</v>
      </c>
      <c r="M14" s="104"/>
      <c r="N14" s="97">
        <v>17.245393423944492</v>
      </c>
      <c r="O14" s="97">
        <v>0.75101331713077712</v>
      </c>
      <c r="P14" s="578">
        <v>14452</v>
      </c>
      <c r="Q14" s="104"/>
      <c r="R14" s="97">
        <v>16.973594729085484</v>
      </c>
      <c r="S14" s="97">
        <v>0.7360195108755363</v>
      </c>
      <c r="T14" s="578">
        <v>14102</v>
      </c>
      <c r="U14" s="104"/>
      <c r="V14" s="97">
        <v>16.943819372401176</v>
      </c>
      <c r="W14" s="580">
        <v>0.92897103811422355</v>
      </c>
      <c r="X14" s="578">
        <v>9188</v>
      </c>
      <c r="Y14" s="104"/>
      <c r="Z14" s="97">
        <v>16.828677746965216</v>
      </c>
      <c r="AA14" s="97">
        <v>0.97723260608337803</v>
      </c>
      <c r="AB14" s="578">
        <v>9838</v>
      </c>
      <c r="AC14" s="104"/>
      <c r="AD14" s="115">
        <v>15.542482548550613</v>
      </c>
      <c r="AE14" s="112">
        <v>0.88575011701374695</v>
      </c>
      <c r="AF14" s="581">
        <v>10355</v>
      </c>
      <c r="AG14" s="5"/>
      <c r="AH14" s="588">
        <v>15.916560039914293</v>
      </c>
      <c r="AI14" s="588">
        <v>1.0269352299721479</v>
      </c>
      <c r="AJ14" s="554">
        <v>9816</v>
      </c>
    </row>
    <row r="15" spans="1:36">
      <c r="A15" s="109">
        <v>8</v>
      </c>
      <c r="B15" s="97">
        <v>29.396111611982967</v>
      </c>
      <c r="C15" s="97">
        <v>0.66826868977056719</v>
      </c>
      <c r="D15" s="578">
        <v>28072</v>
      </c>
      <c r="E15" s="104"/>
      <c r="F15" s="97">
        <v>29.375447830565125</v>
      </c>
      <c r="G15" s="97">
        <v>0.72860603292941839</v>
      </c>
      <c r="H15" s="578">
        <v>24174</v>
      </c>
      <c r="I15" s="104"/>
      <c r="J15" s="97">
        <v>29.704436347615864</v>
      </c>
      <c r="K15" s="97">
        <v>0.71866135700280864</v>
      </c>
      <c r="L15" s="578">
        <v>25720</v>
      </c>
      <c r="M15" s="104"/>
      <c r="N15" s="97">
        <v>29.372918418522438</v>
      </c>
      <c r="O15" s="97">
        <v>0.90547022889876949</v>
      </c>
      <c r="P15" s="578">
        <v>14452</v>
      </c>
      <c r="Q15" s="104"/>
      <c r="R15" s="97">
        <v>28.752524425800452</v>
      </c>
      <c r="S15" s="97">
        <v>0.88739510012745981</v>
      </c>
      <c r="T15" s="578">
        <v>14102</v>
      </c>
      <c r="U15" s="104"/>
      <c r="V15" s="97">
        <v>29.648487760244798</v>
      </c>
      <c r="W15" s="580">
        <v>1.1309633515343709</v>
      </c>
      <c r="X15" s="578">
        <v>9188</v>
      </c>
      <c r="Y15" s="104"/>
      <c r="Z15" s="97">
        <v>30.188770592798917</v>
      </c>
      <c r="AA15" s="97">
        <v>1.1991444609934465</v>
      </c>
      <c r="AB15" s="578">
        <v>9838</v>
      </c>
      <c r="AC15" s="104"/>
      <c r="AD15" s="115">
        <v>32.21561046056587</v>
      </c>
      <c r="AE15" s="112">
        <v>1.1424307800689366</v>
      </c>
      <c r="AF15" s="581">
        <v>10355</v>
      </c>
      <c r="AG15" s="5"/>
      <c r="AH15" s="588">
        <v>32.407669189730044</v>
      </c>
      <c r="AI15" s="588">
        <v>1.3138198568749502</v>
      </c>
      <c r="AJ15" s="554">
        <v>9816</v>
      </c>
    </row>
    <row r="16" spans="1:36">
      <c r="A16" s="109">
        <v>9</v>
      </c>
      <c r="B16" s="97">
        <v>16.544275550008511</v>
      </c>
      <c r="C16" s="97">
        <v>0.54505936149384127</v>
      </c>
      <c r="D16" s="578">
        <v>28072</v>
      </c>
      <c r="E16" s="104"/>
      <c r="F16" s="97">
        <v>17.583042483516749</v>
      </c>
      <c r="G16" s="97">
        <v>0.60894485177445645</v>
      </c>
      <c r="H16" s="578">
        <v>24174</v>
      </c>
      <c r="I16" s="104"/>
      <c r="J16" s="97">
        <v>18.239320222798142</v>
      </c>
      <c r="K16" s="97">
        <v>0.60733211581557711</v>
      </c>
      <c r="L16" s="578">
        <v>25720</v>
      </c>
      <c r="M16" s="104"/>
      <c r="N16" s="97">
        <v>18.200601457727231</v>
      </c>
      <c r="O16" s="97">
        <v>0.76706633140838321</v>
      </c>
      <c r="P16" s="578">
        <v>14452</v>
      </c>
      <c r="Q16" s="104"/>
      <c r="R16" s="97">
        <v>17.986163156857273</v>
      </c>
      <c r="S16" s="97">
        <v>0.75302106372141964</v>
      </c>
      <c r="T16" s="578">
        <v>14102</v>
      </c>
      <c r="U16" s="104"/>
      <c r="V16" s="97">
        <v>18.609680194657049</v>
      </c>
      <c r="W16" s="580">
        <v>0.96375439682233832</v>
      </c>
      <c r="X16" s="578">
        <v>9188</v>
      </c>
      <c r="Y16" s="104"/>
      <c r="Z16" s="97">
        <v>18.089829847180606</v>
      </c>
      <c r="AA16" s="97">
        <v>1.0054773782120829</v>
      </c>
      <c r="AB16" s="578">
        <v>9838</v>
      </c>
      <c r="AC16" s="104"/>
      <c r="AD16" s="115">
        <v>20.794885316450543</v>
      </c>
      <c r="AE16" s="112">
        <v>0.99217149749953037</v>
      </c>
      <c r="AF16" s="581">
        <v>10355</v>
      </c>
      <c r="AG16" s="5"/>
      <c r="AH16" s="588">
        <v>21.92888224563649</v>
      </c>
      <c r="AI16" s="588">
        <v>1.1614931637161732</v>
      </c>
      <c r="AJ16" s="554">
        <v>9816</v>
      </c>
    </row>
    <row r="17" spans="1:36">
      <c r="A17" s="83" t="s">
        <v>249</v>
      </c>
      <c r="B17" s="86">
        <v>15.833763067416227</v>
      </c>
      <c r="C17" s="86">
        <v>0.53549187559694111</v>
      </c>
      <c r="D17" s="529">
        <v>28072</v>
      </c>
      <c r="E17" s="107"/>
      <c r="F17" s="86">
        <v>17.976419454344168</v>
      </c>
      <c r="G17" s="86">
        <v>0.61424781412801366</v>
      </c>
      <c r="H17" s="529">
        <v>24174</v>
      </c>
      <c r="I17" s="107"/>
      <c r="J17" s="86">
        <v>17.591981249047592</v>
      </c>
      <c r="K17" s="86">
        <v>0.59881378517104977</v>
      </c>
      <c r="L17" s="529">
        <v>25720</v>
      </c>
      <c r="M17" s="107"/>
      <c r="N17" s="86">
        <v>18.119530205714966</v>
      </c>
      <c r="O17" s="86">
        <v>0.76573522401483451</v>
      </c>
      <c r="P17" s="529">
        <v>14452</v>
      </c>
      <c r="Q17" s="107"/>
      <c r="R17" s="86">
        <v>18.385032097705661</v>
      </c>
      <c r="S17" s="86">
        <v>0.7594713556290813</v>
      </c>
      <c r="T17" s="529">
        <v>14102</v>
      </c>
      <c r="U17" s="107"/>
      <c r="V17" s="86">
        <v>18.099188180475405</v>
      </c>
      <c r="W17" s="582">
        <v>0.95341985311966937</v>
      </c>
      <c r="X17" s="529">
        <v>9188</v>
      </c>
      <c r="Y17" s="107"/>
      <c r="Z17" s="86">
        <v>18.260939501494153</v>
      </c>
      <c r="AA17" s="86">
        <v>1.0091658106321315</v>
      </c>
      <c r="AB17" s="529">
        <v>9838</v>
      </c>
      <c r="AC17" s="107"/>
      <c r="AD17" s="114">
        <v>17.888664198542195</v>
      </c>
      <c r="AE17" s="114">
        <v>0.93696287410991275</v>
      </c>
      <c r="AF17" s="583">
        <v>10355</v>
      </c>
      <c r="AG17" s="75"/>
      <c r="AH17" s="589">
        <v>16.704002875411167</v>
      </c>
      <c r="AI17" s="589">
        <v>1.047093721162951</v>
      </c>
      <c r="AJ17" s="558">
        <v>9816</v>
      </c>
    </row>
    <row r="18" spans="1:36">
      <c r="A18" s="101" t="s">
        <v>659</v>
      </c>
      <c r="B18" s="13"/>
      <c r="C18" s="13"/>
      <c r="D18" s="1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c r="A19" s="5"/>
      <c r="B19" s="13"/>
      <c r="C19" s="13"/>
      <c r="D19" s="1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36">
      <c r="A20" s="4" t="s">
        <v>250</v>
      </c>
      <c r="B20" s="13"/>
      <c r="C20" s="13"/>
      <c r="D20" s="1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row>
    <row r="21" spans="1:36">
      <c r="A21" s="5"/>
      <c r="B21" s="13"/>
      <c r="C21" s="13"/>
      <c r="D21" s="13"/>
      <c r="E21" s="5"/>
      <c r="F21" s="5"/>
      <c r="G21" s="5"/>
      <c r="H21" s="5"/>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1:36">
      <c r="A22" s="76" t="s">
        <v>207</v>
      </c>
      <c r="B22" s="849" t="s">
        <v>13</v>
      </c>
      <c r="C22" s="849"/>
      <c r="D22" s="849"/>
      <c r="E22" s="79"/>
      <c r="F22" s="852" t="s">
        <v>52</v>
      </c>
      <c r="G22" s="852"/>
      <c r="H22" s="852"/>
      <c r="I22" s="705"/>
      <c r="J22" s="850"/>
      <c r="K22" s="850"/>
      <c r="L22" s="850"/>
      <c r="M22" s="705"/>
      <c r="N22" s="850"/>
      <c r="O22" s="850"/>
      <c r="P22" s="850"/>
      <c r="Q22" s="705"/>
      <c r="R22" s="850"/>
      <c r="S22" s="850"/>
      <c r="T22" s="850"/>
      <c r="U22" s="705"/>
      <c r="V22" s="850"/>
      <c r="W22" s="850"/>
      <c r="X22" s="850"/>
      <c r="Y22" s="705"/>
      <c r="Z22" s="850"/>
      <c r="AA22" s="850"/>
      <c r="AB22" s="850"/>
      <c r="AC22" s="705"/>
      <c r="AD22" s="44"/>
      <c r="AE22" s="44"/>
      <c r="AF22" s="44"/>
      <c r="AG22" s="44"/>
      <c r="AH22" s="44"/>
      <c r="AI22" s="44"/>
      <c r="AJ22" s="44"/>
    </row>
    <row r="23" spans="1:36">
      <c r="A23" s="76"/>
      <c r="B23" s="576" t="s">
        <v>14</v>
      </c>
      <c r="C23" s="706" t="s">
        <v>480</v>
      </c>
      <c r="D23" s="577" t="s">
        <v>206</v>
      </c>
      <c r="E23" s="79"/>
      <c r="F23" s="562" t="s">
        <v>205</v>
      </c>
      <c r="G23" s="562" t="s">
        <v>476</v>
      </c>
      <c r="H23" s="562" t="s">
        <v>206</v>
      </c>
      <c r="I23" s="687"/>
      <c r="J23" s="685"/>
      <c r="K23" s="705"/>
      <c r="L23" s="687"/>
      <c r="M23" s="687"/>
      <c r="N23" s="685"/>
      <c r="O23" s="705"/>
      <c r="P23" s="687"/>
      <c r="Q23" s="687"/>
      <c r="R23" s="685"/>
      <c r="S23" s="705"/>
      <c r="T23" s="687"/>
      <c r="U23" s="687"/>
      <c r="V23" s="685"/>
      <c r="W23" s="705"/>
      <c r="X23" s="687"/>
      <c r="Y23" s="687"/>
      <c r="Z23" s="685"/>
      <c r="AA23" s="705"/>
      <c r="AB23" s="687"/>
      <c r="AC23" s="687"/>
      <c r="AD23" s="44"/>
      <c r="AE23" s="44"/>
      <c r="AF23" s="44"/>
      <c r="AG23" s="44"/>
      <c r="AH23" s="44"/>
      <c r="AI23" s="44"/>
      <c r="AJ23" s="44"/>
    </row>
    <row r="24" spans="1:36">
      <c r="A24" s="5"/>
      <c r="B24" s="5"/>
      <c r="C24" s="5"/>
      <c r="D24" s="5"/>
      <c r="E24" s="79"/>
      <c r="F24" s="544"/>
      <c r="G24" s="544"/>
      <c r="H24" s="5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1:36">
      <c r="A25" s="5" t="s">
        <v>251</v>
      </c>
      <c r="B25" s="121">
        <v>0.4385829559379133</v>
      </c>
      <c r="C25" s="112">
        <v>0.16154862953658372</v>
      </c>
      <c r="D25" s="581">
        <v>10355</v>
      </c>
      <c r="E25" s="5"/>
      <c r="F25" s="563">
        <v>0.39989193700795528</v>
      </c>
      <c r="G25" s="563">
        <v>0.1771504743542032</v>
      </c>
      <c r="H25" s="554">
        <v>9817</v>
      </c>
      <c r="I25" s="104"/>
      <c r="J25" s="97"/>
      <c r="K25" s="97"/>
      <c r="L25" s="578"/>
      <c r="M25" s="104"/>
      <c r="N25" s="97"/>
      <c r="O25" s="97"/>
      <c r="P25" s="578"/>
      <c r="Q25" s="104"/>
      <c r="R25" s="104"/>
      <c r="S25" s="579"/>
      <c r="T25" s="579"/>
      <c r="U25" s="104"/>
      <c r="V25" s="97"/>
      <c r="W25" s="97"/>
      <c r="X25" s="578"/>
      <c r="Y25" s="104"/>
      <c r="Z25" s="97"/>
      <c r="AA25" s="580"/>
      <c r="AB25" s="578"/>
      <c r="AC25" s="104"/>
      <c r="AD25" s="44"/>
      <c r="AE25" s="44"/>
      <c r="AF25" s="44"/>
      <c r="AG25" s="44"/>
      <c r="AH25" s="44"/>
      <c r="AI25" s="44"/>
      <c r="AJ25" s="44"/>
    </row>
    <row r="26" spans="1:36">
      <c r="A26" s="101">
        <v>1</v>
      </c>
      <c r="B26" s="121">
        <v>0.2833116428900167</v>
      </c>
      <c r="C26" s="112">
        <v>0.12994153808680964</v>
      </c>
      <c r="D26" s="581">
        <v>10355</v>
      </c>
      <c r="E26" s="5"/>
      <c r="F26" s="590">
        <v>0.23756790941020486</v>
      </c>
      <c r="G26" s="565">
        <v>0.17605012231021455</v>
      </c>
      <c r="H26" s="554">
        <v>9817</v>
      </c>
      <c r="I26" s="104"/>
      <c r="J26" s="97"/>
      <c r="K26" s="97"/>
      <c r="L26" s="578"/>
      <c r="M26" s="104"/>
      <c r="N26" s="97"/>
      <c r="O26" s="97"/>
      <c r="P26" s="578"/>
      <c r="Q26" s="104"/>
      <c r="R26" s="104"/>
      <c r="S26" s="579"/>
      <c r="T26" s="579"/>
      <c r="U26" s="104"/>
      <c r="V26" s="97"/>
      <c r="W26" s="97"/>
      <c r="X26" s="578"/>
      <c r="Y26" s="104"/>
      <c r="Z26" s="97"/>
      <c r="AA26" s="580"/>
      <c r="AB26" s="578"/>
      <c r="AC26" s="104"/>
      <c r="AD26" s="44"/>
      <c r="AE26" s="44"/>
      <c r="AF26" s="44"/>
      <c r="AG26" s="44"/>
      <c r="AH26" s="44"/>
      <c r="AI26" s="44"/>
      <c r="AJ26" s="44"/>
    </row>
    <row r="27" spans="1:36">
      <c r="A27" s="109">
        <v>2</v>
      </c>
      <c r="B27" s="121">
        <v>0.71790744461914824</v>
      </c>
      <c r="C27" s="112">
        <v>0.20639613383289146</v>
      </c>
      <c r="D27" s="581">
        <v>10355</v>
      </c>
      <c r="E27" s="5"/>
      <c r="F27" s="573">
        <v>0.58677443778040805</v>
      </c>
      <c r="G27" s="572">
        <v>0.20075359976123913</v>
      </c>
      <c r="H27" s="554">
        <v>9817</v>
      </c>
      <c r="I27" s="104"/>
      <c r="J27" s="97"/>
      <c r="K27" s="97"/>
      <c r="L27" s="578"/>
      <c r="M27" s="104"/>
      <c r="N27" s="97"/>
      <c r="O27" s="97"/>
      <c r="P27" s="578"/>
      <c r="Q27" s="104"/>
      <c r="R27" s="104"/>
      <c r="S27" s="579"/>
      <c r="T27" s="579"/>
      <c r="U27" s="104"/>
      <c r="V27" s="97"/>
      <c r="W27" s="97"/>
      <c r="X27" s="578"/>
      <c r="Y27" s="104"/>
      <c r="Z27" s="97"/>
      <c r="AA27" s="580"/>
      <c r="AB27" s="578"/>
      <c r="AC27" s="104"/>
      <c r="AD27" s="44"/>
      <c r="AE27" s="44"/>
      <c r="AF27" s="44"/>
      <c r="AG27" s="44"/>
      <c r="AH27" s="44"/>
      <c r="AI27" s="44"/>
      <c r="AJ27" s="44"/>
    </row>
    <row r="28" spans="1:36">
      <c r="A28" s="109">
        <v>3</v>
      </c>
      <c r="B28" s="121">
        <v>1.0904887338333493</v>
      </c>
      <c r="C28" s="112">
        <v>0.25389929085981006</v>
      </c>
      <c r="D28" s="581">
        <v>10355</v>
      </c>
      <c r="E28" s="5"/>
      <c r="F28" s="563">
        <v>0.90027139587423377</v>
      </c>
      <c r="G28" s="563">
        <v>0.25934136539934161</v>
      </c>
      <c r="H28" s="554">
        <v>9817</v>
      </c>
      <c r="I28" s="104"/>
      <c r="J28" s="97"/>
      <c r="K28" s="97"/>
      <c r="L28" s="578"/>
      <c r="M28" s="104"/>
      <c r="N28" s="97"/>
      <c r="O28" s="97"/>
      <c r="P28" s="578"/>
      <c r="Q28" s="104"/>
      <c r="R28" s="104"/>
      <c r="S28" s="579"/>
      <c r="T28" s="579"/>
      <c r="U28" s="104"/>
      <c r="V28" s="97"/>
      <c r="W28" s="97"/>
      <c r="X28" s="578"/>
      <c r="Y28" s="104"/>
      <c r="Z28" s="97"/>
      <c r="AA28" s="580"/>
      <c r="AB28" s="578"/>
      <c r="AC28" s="104"/>
      <c r="AD28" s="44"/>
      <c r="AE28" s="44"/>
      <c r="AF28" s="44"/>
      <c r="AG28" s="44"/>
      <c r="AH28" s="44"/>
      <c r="AI28" s="44"/>
      <c r="AJ28" s="44"/>
    </row>
    <row r="29" spans="1:36">
      <c r="A29" s="109">
        <v>4</v>
      </c>
      <c r="B29" s="121">
        <v>1.9923123331213382</v>
      </c>
      <c r="C29" s="112">
        <v>0.3416179258331602</v>
      </c>
      <c r="D29" s="581">
        <v>10355</v>
      </c>
      <c r="E29" s="5"/>
      <c r="F29" s="563">
        <v>1.4685909533479777</v>
      </c>
      <c r="G29" s="563">
        <v>0.29142988986531843</v>
      </c>
      <c r="H29" s="554">
        <v>9817</v>
      </c>
      <c r="I29" s="104"/>
      <c r="J29" s="97"/>
      <c r="K29" s="97"/>
      <c r="L29" s="578"/>
      <c r="M29" s="104"/>
      <c r="N29" s="97"/>
      <c r="O29" s="97"/>
      <c r="P29" s="578"/>
      <c r="Q29" s="104"/>
      <c r="R29" s="104"/>
      <c r="S29" s="579"/>
      <c r="T29" s="579"/>
      <c r="U29" s="104"/>
      <c r="V29" s="97"/>
      <c r="W29" s="97"/>
      <c r="X29" s="578"/>
      <c r="Y29" s="104"/>
      <c r="Z29" s="97"/>
      <c r="AA29" s="580"/>
      <c r="AB29" s="578"/>
      <c r="AC29" s="104"/>
      <c r="AD29" s="44"/>
      <c r="AE29" s="44"/>
      <c r="AF29" s="44"/>
      <c r="AG29" s="44"/>
      <c r="AH29" s="44"/>
      <c r="AI29" s="44"/>
      <c r="AJ29" s="44"/>
    </row>
    <row r="30" spans="1:36">
      <c r="A30" s="109">
        <v>5</v>
      </c>
      <c r="B30" s="121">
        <v>6.5445740629704101</v>
      </c>
      <c r="C30" s="112">
        <v>0.60460929896381499</v>
      </c>
      <c r="D30" s="581">
        <v>10355</v>
      </c>
      <c r="E30" s="5"/>
      <c r="F30" s="563">
        <v>5.5248545949341565</v>
      </c>
      <c r="G30" s="563">
        <v>0.59152022229340062</v>
      </c>
      <c r="H30" s="554">
        <v>9817</v>
      </c>
      <c r="I30" s="104"/>
      <c r="J30" s="97"/>
      <c r="K30" s="97"/>
      <c r="L30" s="578"/>
      <c r="M30" s="104"/>
      <c r="N30" s="97"/>
      <c r="O30" s="97"/>
      <c r="P30" s="578"/>
      <c r="Q30" s="104"/>
      <c r="R30" s="104"/>
      <c r="S30" s="579"/>
      <c r="T30" s="579"/>
      <c r="U30" s="104"/>
      <c r="V30" s="97"/>
      <c r="W30" s="97"/>
      <c r="X30" s="578"/>
      <c r="Y30" s="104"/>
      <c r="Z30" s="97"/>
      <c r="AA30" s="580"/>
      <c r="AB30" s="578"/>
      <c r="AC30" s="104"/>
      <c r="AD30" s="44"/>
      <c r="AE30" s="44"/>
      <c r="AF30" s="44"/>
      <c r="AG30" s="44"/>
      <c r="AH30" s="44"/>
      <c r="AI30" s="44"/>
      <c r="AJ30" s="44"/>
    </row>
    <row r="31" spans="1:36">
      <c r="A31" s="109">
        <v>6</v>
      </c>
      <c r="B31" s="121">
        <v>7.1332516829345094</v>
      </c>
      <c r="C31" s="112">
        <v>0.6292246990971293</v>
      </c>
      <c r="D31" s="581">
        <v>10355</v>
      </c>
      <c r="E31" s="5"/>
      <c r="F31" s="563">
        <v>6.9638779507629964</v>
      </c>
      <c r="G31" s="563">
        <v>0.63980380322552977</v>
      </c>
      <c r="H31" s="554">
        <v>9817</v>
      </c>
      <c r="I31" s="104"/>
      <c r="J31" s="97"/>
      <c r="K31" s="97"/>
      <c r="L31" s="578"/>
      <c r="M31" s="104"/>
      <c r="N31" s="97"/>
      <c r="O31" s="97"/>
      <c r="P31" s="578"/>
      <c r="Q31" s="104"/>
      <c r="R31" s="104"/>
      <c r="S31" s="579"/>
      <c r="T31" s="579"/>
      <c r="U31" s="104"/>
      <c r="V31" s="97"/>
      <c r="W31" s="97"/>
      <c r="X31" s="578"/>
      <c r="Y31" s="104"/>
      <c r="Z31" s="97"/>
      <c r="AA31" s="580"/>
      <c r="AB31" s="578"/>
      <c r="AC31" s="104"/>
      <c r="AD31" s="44"/>
      <c r="AE31" s="44"/>
      <c r="AF31" s="44"/>
      <c r="AG31" s="44"/>
      <c r="AH31" s="44"/>
      <c r="AI31" s="44"/>
      <c r="AJ31" s="44"/>
    </row>
    <row r="32" spans="1:36">
      <c r="A32" s="109">
        <v>7</v>
      </c>
      <c r="B32" s="121">
        <v>18.988052854721605</v>
      </c>
      <c r="C32" s="112">
        <v>0.95884105192263824</v>
      </c>
      <c r="D32" s="581">
        <v>10355</v>
      </c>
      <c r="E32" s="5"/>
      <c r="F32" s="563">
        <v>18.373465518733987</v>
      </c>
      <c r="G32" s="563">
        <v>1.026882924716813</v>
      </c>
      <c r="H32" s="554">
        <v>9817</v>
      </c>
      <c r="I32" s="104"/>
      <c r="J32" s="97"/>
      <c r="K32" s="97"/>
      <c r="L32" s="578"/>
      <c r="M32" s="104"/>
      <c r="N32" s="97"/>
      <c r="O32" s="97"/>
      <c r="P32" s="578"/>
      <c r="Q32" s="104"/>
      <c r="R32" s="104"/>
      <c r="S32" s="579"/>
      <c r="T32" s="579"/>
      <c r="U32" s="104"/>
      <c r="V32" s="97"/>
      <c r="W32" s="97"/>
      <c r="X32" s="578"/>
      <c r="Y32" s="104"/>
      <c r="Z32" s="97"/>
      <c r="AA32" s="580"/>
      <c r="AB32" s="578"/>
      <c r="AC32" s="104"/>
      <c r="AD32" s="44"/>
      <c r="AE32" s="44"/>
      <c r="AF32" s="44"/>
      <c r="AG32" s="44"/>
      <c r="AH32" s="44"/>
      <c r="AI32" s="44"/>
      <c r="AJ32" s="44"/>
    </row>
    <row r="33" spans="1:36">
      <c r="A33" s="109">
        <v>8</v>
      </c>
      <c r="B33" s="121">
        <v>32.465083825237478</v>
      </c>
      <c r="C33" s="112">
        <v>1.1447332966053381</v>
      </c>
      <c r="D33" s="581">
        <v>10355</v>
      </c>
      <c r="E33" s="5"/>
      <c r="F33" s="563">
        <v>33.075981441183174</v>
      </c>
      <c r="G33" s="563">
        <v>1.3137529396234271</v>
      </c>
      <c r="H33" s="554">
        <v>9817</v>
      </c>
      <c r="I33" s="104"/>
      <c r="J33" s="97"/>
      <c r="K33" s="97"/>
      <c r="L33" s="578"/>
      <c r="M33" s="104"/>
      <c r="N33" s="97"/>
      <c r="O33" s="97"/>
      <c r="P33" s="578"/>
      <c r="Q33" s="104"/>
      <c r="R33" s="104"/>
      <c r="S33" s="579"/>
      <c r="T33" s="579"/>
      <c r="U33" s="104"/>
      <c r="V33" s="97"/>
      <c r="W33" s="97"/>
      <c r="X33" s="578"/>
      <c r="Y33" s="104"/>
      <c r="Z33" s="97"/>
      <c r="AA33" s="580"/>
      <c r="AB33" s="578"/>
      <c r="AC33" s="104"/>
      <c r="AD33" s="44"/>
      <c r="AE33" s="44"/>
      <c r="AF33" s="44"/>
      <c r="AG33" s="44"/>
      <c r="AH33" s="44"/>
      <c r="AI33" s="44"/>
      <c r="AJ33" s="44"/>
    </row>
    <row r="34" spans="1:36">
      <c r="A34" s="109">
        <v>9</v>
      </c>
      <c r="B34" s="121">
        <v>16.232368131506114</v>
      </c>
      <c r="C34" s="112">
        <v>0.90149003223558211</v>
      </c>
      <c r="D34" s="581">
        <v>10355</v>
      </c>
      <c r="E34" s="5"/>
      <c r="F34" s="563">
        <v>18.352339789651971</v>
      </c>
      <c r="G34" s="563">
        <v>1.1614340049740015</v>
      </c>
      <c r="H34" s="554">
        <v>9817</v>
      </c>
      <c r="I34" s="104"/>
      <c r="J34" s="97"/>
      <c r="K34" s="97"/>
      <c r="L34" s="578"/>
      <c r="M34" s="104"/>
      <c r="N34" s="97"/>
      <c r="O34" s="97"/>
      <c r="P34" s="578"/>
      <c r="Q34" s="104"/>
      <c r="R34" s="104"/>
      <c r="S34" s="579"/>
      <c r="T34" s="579"/>
      <c r="U34" s="104"/>
      <c r="V34" s="97"/>
      <c r="W34" s="97"/>
      <c r="X34" s="578"/>
      <c r="Y34" s="104"/>
      <c r="Z34" s="97"/>
      <c r="AA34" s="580"/>
      <c r="AB34" s="578"/>
      <c r="AC34" s="104"/>
      <c r="AD34" s="44"/>
      <c r="AE34" s="44"/>
      <c r="AF34" s="44"/>
      <c r="AG34" s="44"/>
      <c r="AH34" s="44"/>
      <c r="AI34" s="44"/>
      <c r="AJ34" s="44"/>
    </row>
    <row r="35" spans="1:36">
      <c r="A35" s="83" t="s">
        <v>252</v>
      </c>
      <c r="B35" s="122">
        <v>14.065700284828637</v>
      </c>
      <c r="C35" s="114">
        <v>0.8499547769031226</v>
      </c>
      <c r="D35" s="583">
        <v>10355</v>
      </c>
      <c r="E35" s="75"/>
      <c r="F35" s="571">
        <v>14.079853008731803</v>
      </c>
      <c r="G35" s="571">
        <v>1.0470403891680524</v>
      </c>
      <c r="H35" s="558">
        <v>9817</v>
      </c>
      <c r="I35" s="104"/>
      <c r="J35" s="97"/>
      <c r="K35" s="97"/>
      <c r="L35" s="578"/>
      <c r="M35" s="104"/>
      <c r="N35" s="97"/>
      <c r="O35" s="97"/>
      <c r="P35" s="578"/>
      <c r="Q35" s="104"/>
      <c r="R35" s="104"/>
      <c r="S35" s="579"/>
      <c r="T35" s="579"/>
      <c r="U35" s="104"/>
      <c r="V35" s="97"/>
      <c r="W35" s="97"/>
      <c r="X35" s="578"/>
      <c r="Y35" s="104"/>
      <c r="Z35" s="97"/>
      <c r="AA35" s="580"/>
      <c r="AB35" s="578"/>
      <c r="AC35" s="104"/>
      <c r="AD35" s="44"/>
      <c r="AE35" s="44"/>
      <c r="AF35" s="44"/>
      <c r="AG35" s="44"/>
      <c r="AH35" s="44"/>
      <c r="AI35" s="44"/>
      <c r="AJ35" s="44"/>
    </row>
    <row r="36" spans="1:36">
      <c r="A36" s="5"/>
      <c r="B36" s="13"/>
      <c r="C36" s="13"/>
      <c r="D36" s="13"/>
      <c r="E36" s="5"/>
      <c r="F36" s="5"/>
      <c r="G36" s="5"/>
      <c r="H36" s="5"/>
      <c r="I36" s="44"/>
      <c r="J36" s="44"/>
      <c r="K36" s="44"/>
      <c r="L36" s="44"/>
      <c r="M36" s="5"/>
      <c r="N36" s="5"/>
      <c r="O36" s="5"/>
      <c r="P36" s="5"/>
      <c r="Q36" s="5"/>
      <c r="R36" s="5"/>
      <c r="S36" s="5"/>
      <c r="T36" s="5"/>
      <c r="U36" s="5"/>
      <c r="V36" s="5"/>
      <c r="W36" s="5"/>
      <c r="X36" s="5"/>
      <c r="Y36" s="5"/>
      <c r="Z36" s="5"/>
      <c r="AA36" s="5"/>
      <c r="AB36" s="5"/>
      <c r="AC36" s="5"/>
      <c r="AD36" s="5"/>
      <c r="AE36" s="5"/>
      <c r="AF36" s="5"/>
      <c r="AG36" s="5"/>
      <c r="AH36" s="5"/>
      <c r="AI36" s="5"/>
      <c r="AJ36" s="5"/>
    </row>
    <row r="37" spans="1:36">
      <c r="A37" s="4" t="s">
        <v>253</v>
      </c>
      <c r="B37" s="13"/>
      <c r="C37" s="13"/>
      <c r="D37" s="1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row r="38" spans="1:36">
      <c r="A38" s="5"/>
      <c r="B38" s="83"/>
      <c r="C38" s="83"/>
      <c r="D38" s="83"/>
      <c r="E38" s="7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row>
    <row r="39" spans="1:36">
      <c r="A39" s="76" t="s">
        <v>207</v>
      </c>
      <c r="B39" s="843" t="s">
        <v>13</v>
      </c>
      <c r="C39" s="843"/>
      <c r="D39" s="843"/>
      <c r="E39" s="76"/>
      <c r="F39" s="852" t="s">
        <v>52</v>
      </c>
      <c r="G39" s="852"/>
      <c r="H39" s="852"/>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36">
      <c r="A40" s="76"/>
      <c r="B40" s="76" t="s">
        <v>205</v>
      </c>
      <c r="C40" s="79" t="s">
        <v>476</v>
      </c>
      <c r="D40" s="5" t="s">
        <v>206</v>
      </c>
      <c r="E40" s="5"/>
      <c r="F40" s="562" t="s">
        <v>205</v>
      </c>
      <c r="G40" s="562" t="s">
        <v>476</v>
      </c>
      <c r="H40" s="562" t="s">
        <v>206</v>
      </c>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1:36">
      <c r="A41" s="5"/>
      <c r="B41" s="5"/>
      <c r="C41" s="79"/>
      <c r="D41" s="79"/>
      <c r="E41" s="79"/>
      <c r="F41" s="544"/>
      <c r="G41" s="544"/>
      <c r="H41" s="544"/>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36">
      <c r="A42" s="5" t="s">
        <v>254</v>
      </c>
      <c r="B42" s="121">
        <v>0.29775019590040519</v>
      </c>
      <c r="C42" s="112">
        <v>0.13320188645211636</v>
      </c>
      <c r="D42" s="581">
        <v>10355</v>
      </c>
      <c r="E42" s="5"/>
      <c r="F42" s="563">
        <v>0.26455793220468654</v>
      </c>
      <c r="G42" s="563">
        <v>0.14418704559786605</v>
      </c>
      <c r="H42" s="554">
        <v>9817</v>
      </c>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row>
    <row r="43" spans="1:36">
      <c r="A43" s="101">
        <v>1</v>
      </c>
      <c r="B43" s="112">
        <v>0.15790877680278798</v>
      </c>
      <c r="C43" s="112">
        <v>9.7071521655848786E-2</v>
      </c>
      <c r="D43" s="581">
        <v>10355</v>
      </c>
      <c r="E43" s="5"/>
      <c r="F43" s="590">
        <v>0.13221254261710613</v>
      </c>
      <c r="G43" s="565">
        <v>0.10199764247726428</v>
      </c>
      <c r="H43" s="554">
        <v>9817</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c r="A44" s="109">
        <v>2</v>
      </c>
      <c r="B44" s="112">
        <v>0.49233507489263151</v>
      </c>
      <c r="C44" s="112">
        <v>0.17111596245274621</v>
      </c>
      <c r="D44" s="581">
        <v>10355</v>
      </c>
      <c r="E44" s="5"/>
      <c r="F44" s="573">
        <v>0.35789453590354431</v>
      </c>
      <c r="G44" s="572">
        <v>0.16762549479230657</v>
      </c>
      <c r="H44" s="554">
        <v>9817</v>
      </c>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c r="A45" s="109">
        <v>3</v>
      </c>
      <c r="B45" s="112">
        <v>0.79799692384030529</v>
      </c>
      <c r="C45" s="112">
        <v>0.21751674601656174</v>
      </c>
      <c r="D45" s="581">
        <v>10355</v>
      </c>
      <c r="E45" s="5"/>
      <c r="F45" s="563">
        <v>0.82597442676681454</v>
      </c>
      <c r="G45" s="563">
        <v>0.25405243545949457</v>
      </c>
      <c r="H45" s="554">
        <v>9817</v>
      </c>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c r="A46" s="109">
        <v>4</v>
      </c>
      <c r="B46" s="112">
        <v>1.1705612406610562</v>
      </c>
      <c r="C46" s="112">
        <v>0.26294935072428793</v>
      </c>
      <c r="D46" s="581">
        <v>10355</v>
      </c>
      <c r="E46" s="5"/>
      <c r="F46" s="563">
        <v>1.1598132126278506</v>
      </c>
      <c r="G46" s="563">
        <v>0.30053973260669686</v>
      </c>
      <c r="H46" s="554">
        <v>9817</v>
      </c>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c r="A47" s="109">
        <v>5</v>
      </c>
      <c r="B47" s="112">
        <v>5.543496020024314</v>
      </c>
      <c r="C47" s="112">
        <v>0.55942216817896373</v>
      </c>
      <c r="D47" s="581">
        <v>10355</v>
      </c>
      <c r="E47" s="5"/>
      <c r="F47" s="563">
        <v>4.900060711552678</v>
      </c>
      <c r="G47" s="563">
        <v>0.60594323514628146</v>
      </c>
      <c r="H47" s="554">
        <v>9817</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c r="A48" s="109">
        <v>6</v>
      </c>
      <c r="B48" s="112">
        <v>6.9972296461191377</v>
      </c>
      <c r="C48" s="112">
        <v>0.62365279759904757</v>
      </c>
      <c r="D48" s="581">
        <v>10355</v>
      </c>
      <c r="E48" s="5"/>
      <c r="F48" s="563">
        <v>6.326233799277869</v>
      </c>
      <c r="G48" s="563">
        <v>0.68331774789996658</v>
      </c>
      <c r="H48" s="554">
        <v>9817</v>
      </c>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c r="A49" s="109">
        <v>7</v>
      </c>
      <c r="B49" s="112">
        <v>16.921662529948197</v>
      </c>
      <c r="C49" s="112">
        <v>0.91663678507164015</v>
      </c>
      <c r="D49" s="581">
        <v>10355</v>
      </c>
      <c r="E49" s="5"/>
      <c r="F49" s="563">
        <v>16.797860127381568</v>
      </c>
      <c r="G49" s="563">
        <v>1.0493861290415847</v>
      </c>
      <c r="H49" s="554">
        <v>9817</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c r="A50" s="109">
        <v>8</v>
      </c>
      <c r="B50" s="112">
        <v>31.779581077727126</v>
      </c>
      <c r="C50" s="112">
        <v>1.1383167943841777</v>
      </c>
      <c r="D50" s="581">
        <v>10355</v>
      </c>
      <c r="E50" s="5"/>
      <c r="F50" s="563">
        <v>31.992649302785676</v>
      </c>
      <c r="G50" s="563">
        <v>1.3093149357841281</v>
      </c>
      <c r="H50" s="554">
        <v>9817</v>
      </c>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c r="A51" s="109">
        <v>9</v>
      </c>
      <c r="B51" s="112">
        <v>17.398433349806503</v>
      </c>
      <c r="C51" s="112">
        <v>0.92678945225021891</v>
      </c>
      <c r="D51" s="581">
        <v>10355</v>
      </c>
      <c r="E51" s="5"/>
      <c r="F51" s="563">
        <v>18.928565305470656</v>
      </c>
      <c r="G51" s="563">
        <v>1.0995978175364645</v>
      </c>
      <c r="H51" s="554">
        <v>9817</v>
      </c>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c r="A52" s="83" t="s">
        <v>255</v>
      </c>
      <c r="B52" s="114">
        <v>18.224325919557515</v>
      </c>
      <c r="C52" s="112">
        <v>0.94377761334150101</v>
      </c>
      <c r="D52" s="581">
        <v>10355</v>
      </c>
      <c r="E52" s="75"/>
      <c r="F52" s="571">
        <v>18.134601684877158</v>
      </c>
      <c r="G52" s="571">
        <v>1.0815467362562146</v>
      </c>
      <c r="H52" s="558">
        <v>9817</v>
      </c>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6">
      <c r="A53" s="5"/>
      <c r="B53" s="13"/>
      <c r="C53" s="688"/>
      <c r="D53" s="688"/>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36">
      <c r="A54" s="4" t="s">
        <v>256</v>
      </c>
      <c r="B54" s="13"/>
      <c r="C54" s="13"/>
      <c r="D54" s="1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6">
      <c r="A55" s="5"/>
      <c r="B55" s="83"/>
      <c r="C55" s="83"/>
      <c r="D55" s="83"/>
      <c r="E55" s="7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36">
      <c r="A56" s="76" t="s">
        <v>207</v>
      </c>
      <c r="B56" s="843" t="s">
        <v>13</v>
      </c>
      <c r="C56" s="843"/>
      <c r="D56" s="843"/>
      <c r="E56" s="76"/>
      <c r="F56" s="852" t="s">
        <v>52</v>
      </c>
      <c r="G56" s="852"/>
      <c r="H56" s="852"/>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1:36">
      <c r="A57" s="76"/>
      <c r="B57" s="76" t="s">
        <v>205</v>
      </c>
      <c r="C57" s="79" t="s">
        <v>476</v>
      </c>
      <c r="D57" s="5" t="s">
        <v>206</v>
      </c>
      <c r="E57" s="76"/>
      <c r="F57" s="562" t="s">
        <v>205</v>
      </c>
      <c r="G57" s="562" t="s">
        <v>476</v>
      </c>
      <c r="H57" s="562" t="s">
        <v>206</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36">
      <c r="A58" s="5"/>
      <c r="B58" s="5"/>
      <c r="C58" s="5"/>
      <c r="D58" s="5"/>
      <c r="E58" s="5"/>
      <c r="F58" s="544"/>
      <c r="G58" s="544"/>
      <c r="H58" s="544"/>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36">
      <c r="A59" s="5" t="s">
        <v>257</v>
      </c>
      <c r="B59" s="112">
        <v>30.784684761729899</v>
      </c>
      <c r="C59" s="112">
        <v>1.1284967803301793</v>
      </c>
      <c r="D59" s="581">
        <v>10355</v>
      </c>
      <c r="E59" s="5"/>
      <c r="F59" s="563">
        <v>31.936629104861314</v>
      </c>
      <c r="G59" s="563">
        <v>1.308706789013069</v>
      </c>
      <c r="H59" s="554">
        <v>9817</v>
      </c>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6">
      <c r="A60" s="101">
        <v>1</v>
      </c>
      <c r="B60" s="112">
        <v>11.624624399104002</v>
      </c>
      <c r="C60" s="112">
        <v>0.78358654367529912</v>
      </c>
      <c r="D60" s="581">
        <v>10355</v>
      </c>
      <c r="E60" s="5"/>
      <c r="F60" s="590">
        <v>11.42043304606298</v>
      </c>
      <c r="G60" s="565">
        <v>0.89278966333625576</v>
      </c>
      <c r="H60" s="554">
        <v>9817</v>
      </c>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36">
      <c r="A61" s="109">
        <v>2</v>
      </c>
      <c r="B61" s="112">
        <v>12.772928109076497</v>
      </c>
      <c r="C61" s="112">
        <v>0.81602365677129729</v>
      </c>
      <c r="D61" s="581">
        <v>10355</v>
      </c>
      <c r="E61" s="5"/>
      <c r="F61" s="573">
        <v>12.586941284237326</v>
      </c>
      <c r="G61" s="572">
        <v>0.9310850483976143</v>
      </c>
      <c r="H61" s="554">
        <v>9817</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36">
      <c r="A62" s="109">
        <v>3</v>
      </c>
      <c r="B62" s="112">
        <v>7.3216736614760931</v>
      </c>
      <c r="C62" s="112">
        <v>0.63683385555660532</v>
      </c>
      <c r="D62" s="581">
        <v>10355</v>
      </c>
      <c r="E62" s="5"/>
      <c r="F62" s="563">
        <v>8.5179176090454618</v>
      </c>
      <c r="G62" s="563">
        <v>0.78356644433778211</v>
      </c>
      <c r="H62" s="554">
        <v>9817</v>
      </c>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row>
    <row r="63" spans="1:36">
      <c r="A63" s="109">
        <v>4</v>
      </c>
      <c r="B63" s="112">
        <v>5.1313241559455127</v>
      </c>
      <c r="C63" s="112">
        <v>0.53939636222690845</v>
      </c>
      <c r="D63" s="581">
        <v>10355</v>
      </c>
      <c r="E63" s="5"/>
      <c r="F63" s="563">
        <v>5.0418921396262739</v>
      </c>
      <c r="G63" s="563">
        <v>0.61419162817449102</v>
      </c>
      <c r="H63" s="554">
        <v>9817</v>
      </c>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6">
      <c r="A64" s="109">
        <v>5</v>
      </c>
      <c r="B64" s="121">
        <v>9.3678950694970027</v>
      </c>
      <c r="C64" s="112">
        <v>0.71235079027058834</v>
      </c>
      <c r="D64" s="581">
        <v>10355</v>
      </c>
      <c r="E64" s="5"/>
      <c r="F64" s="563">
        <v>8.9948427228387864</v>
      </c>
      <c r="G64" s="563">
        <v>0.80310231955636446</v>
      </c>
      <c r="H64" s="554">
        <v>9817</v>
      </c>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c r="A65" s="109">
        <v>6</v>
      </c>
      <c r="B65" s="121">
        <v>5.6492284948681224</v>
      </c>
      <c r="C65" s="112">
        <v>0.56441580528692326</v>
      </c>
      <c r="D65" s="581">
        <v>10355</v>
      </c>
      <c r="E65" s="5"/>
      <c r="F65" s="563">
        <v>5.4924532004488684</v>
      </c>
      <c r="G65" s="563">
        <v>0.63952498847215233</v>
      </c>
      <c r="H65" s="554">
        <v>9817</v>
      </c>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36">
      <c r="A66" s="109">
        <v>7</v>
      </c>
      <c r="B66" s="112">
        <v>6.6431966678444532</v>
      </c>
      <c r="C66" s="112">
        <v>0.6088263065321069</v>
      </c>
      <c r="D66" s="581">
        <v>10355</v>
      </c>
      <c r="E66" s="5"/>
      <c r="F66" s="563">
        <v>6.2497626156034141</v>
      </c>
      <c r="G66" s="563">
        <v>0.67945240459258338</v>
      </c>
      <c r="H66" s="554">
        <v>9817</v>
      </c>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1:36">
      <c r="A67" s="109">
        <v>8</v>
      </c>
      <c r="B67" s="112">
        <v>5.6354497234792102</v>
      </c>
      <c r="C67" s="112">
        <v>0.56376822605079147</v>
      </c>
      <c r="D67" s="581">
        <v>10355</v>
      </c>
      <c r="E67" s="5"/>
      <c r="F67" s="563">
        <v>5.3553315520630349</v>
      </c>
      <c r="G67" s="563">
        <v>0.63194946395692764</v>
      </c>
      <c r="H67" s="554">
        <v>9817</v>
      </c>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1:36">
      <c r="A68" s="109">
        <v>9</v>
      </c>
      <c r="B68" s="112">
        <v>2.3185318499023175</v>
      </c>
      <c r="C68" s="112">
        <v>0.36791245531657046</v>
      </c>
      <c r="D68" s="581">
        <v>10355</v>
      </c>
      <c r="E68" s="5"/>
      <c r="F68" s="563">
        <v>2.3435714843944506</v>
      </c>
      <c r="G68" s="563">
        <v>0.42464949517631367</v>
      </c>
      <c r="H68" s="554">
        <v>9817</v>
      </c>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36">
      <c r="A69" s="83" t="s">
        <v>258</v>
      </c>
      <c r="B69" s="114">
        <v>2.4795544288694202</v>
      </c>
      <c r="C69" s="114">
        <v>0.38016009702679199</v>
      </c>
      <c r="D69" s="583">
        <v>10355</v>
      </c>
      <c r="E69" s="75"/>
      <c r="F69" s="571">
        <v>1.9610590243904384</v>
      </c>
      <c r="G69" s="571">
        <v>0.38921155867417689</v>
      </c>
      <c r="H69" s="558">
        <v>9817</v>
      </c>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1" spans="1:36">
      <c r="A71" t="s">
        <v>827</v>
      </c>
    </row>
    <row r="73" spans="1:36">
      <c r="A73" s="769"/>
      <c r="B73" s="843" t="s">
        <v>13</v>
      </c>
      <c r="C73" s="843"/>
      <c r="D73" s="843"/>
      <c r="E73" s="768"/>
      <c r="F73" s="852" t="s">
        <v>52</v>
      </c>
      <c r="G73" s="852"/>
      <c r="H73" s="852"/>
    </row>
    <row r="74" spans="1:36">
      <c r="A74" s="770"/>
      <c r="B74" s="704" t="s">
        <v>38</v>
      </c>
      <c r="C74" s="704" t="s">
        <v>476</v>
      </c>
      <c r="D74" s="7" t="s">
        <v>206</v>
      </c>
      <c r="E74" s="767"/>
      <c r="F74" s="562" t="s">
        <v>38</v>
      </c>
      <c r="G74" s="562" t="s">
        <v>476</v>
      </c>
      <c r="H74" s="562" t="s">
        <v>206</v>
      </c>
    </row>
    <row r="75" spans="1:36">
      <c r="A75" t="s">
        <v>828</v>
      </c>
      <c r="B75" s="684">
        <v>7.988271026948512</v>
      </c>
      <c r="C75" s="684">
        <v>0.17585260453936852</v>
      </c>
      <c r="D75" s="766">
        <v>10355</v>
      </c>
      <c r="E75" s="684"/>
      <c r="F75" s="684">
        <v>7.997164381559962</v>
      </c>
      <c r="G75" s="684">
        <v>0.20172065437841388</v>
      </c>
      <c r="H75" s="766">
        <v>9817</v>
      </c>
    </row>
    <row r="76" spans="1:36">
      <c r="A76" t="s">
        <v>829</v>
      </c>
      <c r="B76" s="684">
        <v>7.6786757909536529</v>
      </c>
      <c r="C76" s="684">
        <v>0.17117606790124387</v>
      </c>
      <c r="D76" s="766">
        <v>10355</v>
      </c>
      <c r="E76" s="684"/>
      <c r="F76" s="684">
        <v>7.7858553382002356</v>
      </c>
      <c r="G76" s="684">
        <v>0.19799869342678303</v>
      </c>
      <c r="H76" s="766">
        <v>9817</v>
      </c>
    </row>
    <row r="77" spans="1:36">
      <c r="A77" t="s">
        <v>830</v>
      </c>
      <c r="B77" s="684">
        <v>7.8943711831287757</v>
      </c>
      <c r="C77" s="684">
        <v>0.17499427485960087</v>
      </c>
      <c r="D77" s="766">
        <v>10355</v>
      </c>
      <c r="E77" s="684"/>
      <c r="F77" s="684">
        <v>7.9565220401063055</v>
      </c>
      <c r="G77" s="684">
        <v>0.20172065437841388</v>
      </c>
      <c r="H77" s="766">
        <v>9817</v>
      </c>
    </row>
    <row r="78" spans="1:36">
      <c r="A78" s="767" t="s">
        <v>831</v>
      </c>
      <c r="B78" s="771">
        <v>2.9764394994272099</v>
      </c>
      <c r="C78" s="771">
        <v>9.9828718702501568E-2</v>
      </c>
      <c r="D78" s="772">
        <v>10355</v>
      </c>
      <c r="E78" s="771"/>
      <c r="F78" s="771">
        <v>2.8782371803740796</v>
      </c>
      <c r="G78" s="771">
        <v>0.11171483968322131</v>
      </c>
      <c r="H78" s="772">
        <v>9817</v>
      </c>
    </row>
  </sheetData>
  <mergeCells count="22">
    <mergeCell ref="V5:X5"/>
    <mergeCell ref="Z5:AB5"/>
    <mergeCell ref="AD5:AF5"/>
    <mergeCell ref="B56:D56"/>
    <mergeCell ref="AH5:AJ5"/>
    <mergeCell ref="B22:D22"/>
    <mergeCell ref="F22:H22"/>
    <mergeCell ref="J22:L22"/>
    <mergeCell ref="N22:P22"/>
    <mergeCell ref="R22:T22"/>
    <mergeCell ref="V22:X22"/>
    <mergeCell ref="Z22:AB22"/>
    <mergeCell ref="B5:D5"/>
    <mergeCell ref="F5:H5"/>
    <mergeCell ref="J5:L5"/>
    <mergeCell ref="N5:P5"/>
    <mergeCell ref="R5:T5"/>
    <mergeCell ref="B73:D73"/>
    <mergeCell ref="F73:H73"/>
    <mergeCell ref="B39:D39"/>
    <mergeCell ref="F39:H39"/>
    <mergeCell ref="F56:H56"/>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5"/>
  <sheetViews>
    <sheetView zoomScaleNormal="100" workbookViewId="0"/>
  </sheetViews>
  <sheetFormatPr defaultColWidth="35.54296875" defaultRowHeight="14.5"/>
  <cols>
    <col min="1" max="1" width="40.81640625" customWidth="1"/>
    <col min="2" max="2" width="49" bestFit="1" customWidth="1"/>
    <col min="3" max="3" width="6.08984375" bestFit="1" customWidth="1"/>
    <col min="4" max="4" width="10.36328125" customWidth="1"/>
    <col min="5" max="5" width="8.6328125" customWidth="1"/>
    <col min="6" max="6" width="3.6328125" bestFit="1" customWidth="1"/>
    <col min="7" max="7" width="10.36328125" customWidth="1"/>
    <col min="8" max="8" width="8.6328125" customWidth="1"/>
    <col min="9" max="9" width="3.6328125" bestFit="1" customWidth="1"/>
    <col min="10" max="10" width="10.36328125" customWidth="1"/>
    <col min="11" max="11" width="8.6328125" customWidth="1"/>
    <col min="12" max="12" width="3.6328125" bestFit="1" customWidth="1"/>
    <col min="13" max="13" width="10.36328125" customWidth="1"/>
    <col min="14" max="14" width="8.6328125" customWidth="1"/>
    <col min="15" max="15" width="3.6328125" bestFit="1" customWidth="1"/>
  </cols>
  <sheetData>
    <row r="1" spans="1:40" ht="15.5">
      <c r="A1" s="308" t="s">
        <v>660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row>
    <row r="2" spans="1:40">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1:40">
      <c r="A3" s="4" t="s">
        <v>758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row>
    <row r="4" spans="1:40">
      <c r="A4" s="5" t="s">
        <v>797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1:40">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1:40">
      <c r="A6" s="718" t="s">
        <v>798</v>
      </c>
      <c r="B6" s="718" t="s">
        <v>799</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c r="A7" s="717">
        <v>1</v>
      </c>
      <c r="B7" s="717" t="s">
        <v>800</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row>
    <row r="8" spans="1:40">
      <c r="A8" s="717">
        <v>2</v>
      </c>
      <c r="B8" s="717" t="s">
        <v>717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40">
      <c r="A9" s="717">
        <v>3</v>
      </c>
      <c r="B9" s="717" t="s">
        <v>801</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row>
    <row r="10" spans="1:40">
      <c r="A10" s="717">
        <v>4</v>
      </c>
      <c r="B10" s="717" t="s">
        <v>802</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row>
    <row r="11" spans="1:40">
      <c r="A11" s="765">
        <v>5</v>
      </c>
      <c r="B11" s="765" t="s">
        <v>803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row>
    <row r="12" spans="1:40">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row>
    <row r="13" spans="1:40">
      <c r="D13" s="855" t="s">
        <v>833</v>
      </c>
      <c r="E13" s="856"/>
      <c r="F13" s="857"/>
      <c r="G13" s="855" t="s">
        <v>828</v>
      </c>
      <c r="H13" s="856"/>
      <c r="I13" s="857"/>
      <c r="J13" s="855" t="s">
        <v>830</v>
      </c>
      <c r="K13" s="856"/>
      <c r="L13" s="857"/>
      <c r="M13" s="858" t="s">
        <v>834</v>
      </c>
      <c r="N13" s="858"/>
      <c r="O13" s="858"/>
    </row>
    <row r="14" spans="1:40">
      <c r="A14" s="773" t="s">
        <v>661</v>
      </c>
      <c r="B14" s="773" t="s">
        <v>662</v>
      </c>
      <c r="C14" s="774" t="s">
        <v>663</v>
      </c>
      <c r="D14" s="775" t="s">
        <v>664</v>
      </c>
      <c r="E14" s="776" t="s">
        <v>832</v>
      </c>
      <c r="F14" s="777" t="s">
        <v>665</v>
      </c>
      <c r="G14" s="775" t="s">
        <v>664</v>
      </c>
      <c r="H14" s="776" t="s">
        <v>832</v>
      </c>
      <c r="I14" s="777" t="s">
        <v>665</v>
      </c>
      <c r="J14" s="775" t="s">
        <v>664</v>
      </c>
      <c r="K14" s="776" t="s">
        <v>832</v>
      </c>
      <c r="L14" s="777" t="s">
        <v>665</v>
      </c>
      <c r="M14" s="776" t="s">
        <v>664</v>
      </c>
      <c r="N14" s="776" t="s">
        <v>832</v>
      </c>
      <c r="O14" s="773" t="s">
        <v>665</v>
      </c>
    </row>
    <row r="15" spans="1:40">
      <c r="A15" s="707" t="s">
        <v>666</v>
      </c>
      <c r="B15" s="708"/>
      <c r="C15" s="709"/>
      <c r="D15" s="710"/>
      <c r="E15" s="713"/>
      <c r="F15" s="711"/>
      <c r="G15" s="710"/>
      <c r="H15" s="713"/>
      <c r="I15" s="711"/>
      <c r="J15" s="710"/>
      <c r="K15" s="713"/>
      <c r="L15" s="712"/>
      <c r="M15" s="713"/>
      <c r="N15" s="713"/>
      <c r="O15" s="708"/>
    </row>
    <row r="16" spans="1:40" s="779" customFormat="1">
      <c r="A16" s="778" t="s">
        <v>667</v>
      </c>
      <c r="B16" s="778" t="s">
        <v>668</v>
      </c>
      <c r="C16" s="787" t="s">
        <v>669</v>
      </c>
      <c r="D16" s="715">
        <v>4.4459439376060533E-2</v>
      </c>
      <c r="E16" s="715">
        <v>2.2712485038961741E-2</v>
      </c>
      <c r="F16" s="711" t="s">
        <v>670</v>
      </c>
      <c r="G16" s="715">
        <v>7.6803882573172014E-2</v>
      </c>
      <c r="H16" s="715">
        <v>2.1533898498306871E-2</v>
      </c>
      <c r="I16" s="711" t="s">
        <v>671</v>
      </c>
      <c r="J16" s="715">
        <v>7.4685903843183807E-3</v>
      </c>
      <c r="K16" s="715">
        <v>2.2158819573474986E-2</v>
      </c>
      <c r="L16" s="714"/>
      <c r="M16" s="715">
        <v>-8.8658455793550056E-2</v>
      </c>
      <c r="N16" s="715">
        <v>4.2438655018090084E-2</v>
      </c>
      <c r="O16" s="715" t="s">
        <v>670</v>
      </c>
    </row>
    <row r="17" spans="1:15" s="779" customFormat="1">
      <c r="A17" s="778" t="s">
        <v>672</v>
      </c>
      <c r="B17" s="778" t="s">
        <v>673</v>
      </c>
      <c r="C17" s="787" t="s">
        <v>669</v>
      </c>
      <c r="D17" s="715">
        <v>1.7202549296084764</v>
      </c>
      <c r="E17" s="715">
        <v>7.1694594950244439E-2</v>
      </c>
      <c r="F17" s="711" t="s">
        <v>671</v>
      </c>
      <c r="G17" s="715">
        <v>1.7026016801401287</v>
      </c>
      <c r="H17" s="715">
        <v>6.7991769865035107E-2</v>
      </c>
      <c r="I17" s="711" t="s">
        <v>671</v>
      </c>
      <c r="J17" s="715">
        <v>1.4134233830210277</v>
      </c>
      <c r="K17" s="715">
        <v>6.9861520821493606E-2</v>
      </c>
      <c r="L17" s="714" t="s">
        <v>671</v>
      </c>
      <c r="M17" s="715">
        <v>-1.3277731112204398</v>
      </c>
      <c r="N17" s="715">
        <v>0.13382779071547082</v>
      </c>
      <c r="O17" s="715" t="s">
        <v>671</v>
      </c>
    </row>
    <row r="18" spans="1:15" s="779" customFormat="1">
      <c r="A18" s="778" t="s">
        <v>674</v>
      </c>
      <c r="B18" s="778" t="s">
        <v>675</v>
      </c>
      <c r="C18" s="787" t="s">
        <v>669</v>
      </c>
      <c r="D18" s="715">
        <v>0.5798918608045156</v>
      </c>
      <c r="E18" s="715">
        <v>3.9312063864928012E-2</v>
      </c>
      <c r="F18" s="711" t="s">
        <v>671</v>
      </c>
      <c r="G18" s="715">
        <v>0.60534541048900492</v>
      </c>
      <c r="H18" s="715">
        <v>3.7287573897416826E-2</v>
      </c>
      <c r="I18" s="711" t="s">
        <v>671</v>
      </c>
      <c r="J18" s="715">
        <v>0.3448923092410151</v>
      </c>
      <c r="K18" s="715">
        <v>3.8359647893985313E-2</v>
      </c>
      <c r="L18" s="714" t="s">
        <v>671</v>
      </c>
      <c r="M18" s="715">
        <v>-0.11104671336337588</v>
      </c>
      <c r="N18" s="715">
        <v>7.3472551944235145E-2</v>
      </c>
      <c r="O18" s="715"/>
    </row>
    <row r="19" spans="1:15" s="779" customFormat="1">
      <c r="A19" s="778" t="s">
        <v>676</v>
      </c>
      <c r="B19" s="778" t="s">
        <v>677</v>
      </c>
      <c r="C19" s="787" t="s">
        <v>669</v>
      </c>
      <c r="D19" s="715">
        <v>-9.2749772598600941E-2</v>
      </c>
      <c r="E19" s="715">
        <v>0.152313391753122</v>
      </c>
      <c r="F19" s="711"/>
      <c r="G19" s="715">
        <v>8.9147306807513069E-3</v>
      </c>
      <c r="H19" s="715">
        <v>0.14446207270208666</v>
      </c>
      <c r="I19" s="711"/>
      <c r="J19" s="715">
        <v>5.1428963315914067E-2</v>
      </c>
      <c r="K19" s="715">
        <v>0.14853517013152229</v>
      </c>
      <c r="L19" s="714"/>
      <c r="M19" s="715">
        <v>-0.25903450632667108</v>
      </c>
      <c r="N19" s="715">
        <v>0.28457311118268763</v>
      </c>
      <c r="O19" s="715"/>
    </row>
    <row r="20" spans="1:15" s="779" customFormat="1">
      <c r="A20" s="778" t="s">
        <v>370</v>
      </c>
      <c r="B20" s="778" t="s">
        <v>678</v>
      </c>
      <c r="C20" s="787" t="s">
        <v>669</v>
      </c>
      <c r="D20" s="715">
        <v>-4.6300679446334966E-2</v>
      </c>
      <c r="E20" s="715">
        <v>3.7720689263122387E-2</v>
      </c>
      <c r="F20" s="711"/>
      <c r="G20" s="715">
        <v>-0.1230842432456808</v>
      </c>
      <c r="H20" s="715">
        <v>3.5771196282413445E-2</v>
      </c>
      <c r="I20" s="711" t="s">
        <v>671</v>
      </c>
      <c r="J20" s="715">
        <v>-0.1577262012299756</v>
      </c>
      <c r="K20" s="715">
        <v>3.6812161631839424E-2</v>
      </c>
      <c r="L20" s="714" t="s">
        <v>671</v>
      </c>
      <c r="M20" s="715">
        <v>-0.40199840228400019</v>
      </c>
      <c r="N20" s="715">
        <v>7.0486008102935593E-2</v>
      </c>
      <c r="O20" s="715" t="s">
        <v>671</v>
      </c>
    </row>
    <row r="21" spans="1:15" s="779" customFormat="1">
      <c r="A21" s="778" t="s">
        <v>679</v>
      </c>
      <c r="B21" s="778" t="s">
        <v>680</v>
      </c>
      <c r="C21" s="787" t="s">
        <v>669</v>
      </c>
      <c r="D21" s="715">
        <v>5.8425740481825285E-2</v>
      </c>
      <c r="E21" s="715">
        <v>4.835846988495774E-2</v>
      </c>
      <c r="F21" s="711"/>
      <c r="G21" s="715">
        <v>5.8367425749799508E-2</v>
      </c>
      <c r="H21" s="715">
        <v>4.5883387511907146E-2</v>
      </c>
      <c r="I21" s="711"/>
      <c r="J21" s="715">
        <v>0.16092192181722995</v>
      </c>
      <c r="K21" s="715">
        <v>4.7185492498844774E-2</v>
      </c>
      <c r="L21" s="714" t="s">
        <v>671</v>
      </c>
      <c r="M21" s="715">
        <v>1.920397460151755E-2</v>
      </c>
      <c r="N21" s="715">
        <v>9.0354699429832902E-2</v>
      </c>
      <c r="O21" s="715"/>
    </row>
    <row r="22" spans="1:15" s="779" customFormat="1">
      <c r="A22" s="778" t="s">
        <v>77</v>
      </c>
      <c r="B22" s="778" t="s">
        <v>681</v>
      </c>
      <c r="C22" s="787" t="s">
        <v>669</v>
      </c>
      <c r="D22" s="715">
        <v>-5.1428856955015742E-2</v>
      </c>
      <c r="E22" s="715">
        <v>6.4260928752665671E-3</v>
      </c>
      <c r="F22" s="711" t="s">
        <v>671</v>
      </c>
      <c r="G22" s="715">
        <v>-3.6891003855136023E-2</v>
      </c>
      <c r="H22" s="715">
        <v>6.0919753495087305E-3</v>
      </c>
      <c r="I22" s="711" t="s">
        <v>671</v>
      </c>
      <c r="J22" s="715">
        <v>-1.130098080719222E-2</v>
      </c>
      <c r="K22" s="715">
        <v>6.2733821872376942E-3</v>
      </c>
      <c r="L22" s="714" t="s">
        <v>369</v>
      </c>
      <c r="M22" s="715">
        <v>4.1702317230011061E-2</v>
      </c>
      <c r="N22" s="715">
        <v>1.2013555732464981E-2</v>
      </c>
      <c r="O22" s="715" t="s">
        <v>671</v>
      </c>
    </row>
    <row r="23" spans="1:15" s="779" customFormat="1">
      <c r="A23" s="778" t="s">
        <v>682</v>
      </c>
      <c r="B23" s="778" t="s">
        <v>681</v>
      </c>
      <c r="C23" s="787" t="s">
        <v>669</v>
      </c>
      <c r="D23" s="715">
        <v>5.479178080492604E-4</v>
      </c>
      <c r="E23" s="715">
        <v>5.7845655910424796E-5</v>
      </c>
      <c r="F23" s="711" t="s">
        <v>671</v>
      </c>
      <c r="G23" s="715">
        <v>4.2214584217832709E-4</v>
      </c>
      <c r="H23" s="715">
        <v>5.4823920868944399E-5</v>
      </c>
      <c r="I23" s="711" t="s">
        <v>671</v>
      </c>
      <c r="J23" s="715">
        <v>1.5783280641313942E-4</v>
      </c>
      <c r="K23" s="715">
        <v>5.6462993566824066E-5</v>
      </c>
      <c r="L23" s="714" t="s">
        <v>671</v>
      </c>
      <c r="M23" s="715">
        <v>-5.0180278985718224E-4</v>
      </c>
      <c r="N23" s="715">
        <v>1.0811545730277906E-4</v>
      </c>
      <c r="O23" s="715" t="s">
        <v>671</v>
      </c>
    </row>
    <row r="24" spans="1:15" s="779" customFormat="1">
      <c r="A24" s="778" t="s">
        <v>683</v>
      </c>
      <c r="B24" s="778" t="s">
        <v>684</v>
      </c>
      <c r="C24" s="787" t="s">
        <v>669</v>
      </c>
      <c r="D24" s="715">
        <v>6.6985633796249611E-2</v>
      </c>
      <c r="E24" s="715">
        <v>4.7236156519178354E-2</v>
      </c>
      <c r="F24" s="711"/>
      <c r="G24" s="715">
        <v>0.11786447041012073</v>
      </c>
      <c r="H24" s="715">
        <v>4.4787499001045949E-2</v>
      </c>
      <c r="I24" s="711" t="s">
        <v>671</v>
      </c>
      <c r="J24" s="715">
        <v>9.6062453494385316E-2</v>
      </c>
      <c r="K24" s="715">
        <v>4.6107040618019068E-2</v>
      </c>
      <c r="L24" s="714" t="s">
        <v>670</v>
      </c>
      <c r="M24" s="715">
        <v>5.8526852273261022E-2</v>
      </c>
      <c r="N24" s="715">
        <v>8.8264987448893467E-2</v>
      </c>
      <c r="O24" s="715"/>
    </row>
    <row r="25" spans="1:15" s="779" customFormat="1">
      <c r="A25" s="778" t="s">
        <v>685</v>
      </c>
      <c r="B25" s="778" t="s">
        <v>686</v>
      </c>
      <c r="C25" s="787" t="s">
        <v>669</v>
      </c>
      <c r="D25" s="715">
        <v>7.6832408425485223E-3</v>
      </c>
      <c r="E25" s="715">
        <v>5.2364262461724612E-2</v>
      </c>
      <c r="F25" s="711"/>
      <c r="G25" s="715">
        <v>3.0687110549757576E-2</v>
      </c>
      <c r="H25" s="715">
        <v>4.9659309342455223E-2</v>
      </c>
      <c r="I25" s="711"/>
      <c r="J25" s="715">
        <v>4.9990273602160684E-2</v>
      </c>
      <c r="K25" s="715">
        <v>5.1104407114897478E-2</v>
      </c>
      <c r="L25" s="714"/>
      <c r="M25" s="715">
        <v>1.8868244496323187E-2</v>
      </c>
      <c r="N25" s="715">
        <v>9.7818426989928681E-2</v>
      </c>
      <c r="O25" s="715"/>
    </row>
    <row r="26" spans="1:15" s="779" customFormat="1">
      <c r="A26" s="778" t="s">
        <v>687</v>
      </c>
      <c r="B26" s="778" t="s">
        <v>688</v>
      </c>
      <c r="C26" s="787" t="s">
        <v>669</v>
      </c>
      <c r="D26" s="715">
        <v>7.3805815323102061E-3</v>
      </c>
      <c r="E26" s="715">
        <v>8.3247911523304755E-2</v>
      </c>
      <c r="F26" s="711"/>
      <c r="G26" s="715">
        <v>9.9301406735638933E-2</v>
      </c>
      <c r="H26" s="715">
        <v>7.8920725158405897E-2</v>
      </c>
      <c r="I26" s="711"/>
      <c r="J26" s="715">
        <v>0.12405024648687514</v>
      </c>
      <c r="K26" s="715">
        <v>8.1170862189427762E-2</v>
      </c>
      <c r="L26" s="714"/>
      <c r="M26" s="715">
        <v>-0.165055014484734</v>
      </c>
      <c r="N26" s="715">
        <v>0.15548368900535423</v>
      </c>
      <c r="O26" s="715"/>
    </row>
    <row r="27" spans="1:15" s="779" customFormat="1">
      <c r="A27" s="778" t="s">
        <v>689</v>
      </c>
      <c r="B27" s="778" t="s">
        <v>690</v>
      </c>
      <c r="C27" s="787" t="s">
        <v>669</v>
      </c>
      <c r="D27" s="715">
        <v>6.7919345562988412E-2</v>
      </c>
      <c r="E27" s="715">
        <v>7.241923760548015E-2</v>
      </c>
      <c r="F27" s="711"/>
      <c r="G27" s="715">
        <v>2.9748629086668054E-3</v>
      </c>
      <c r="H27" s="715">
        <v>6.8645523384551863E-2</v>
      </c>
      <c r="I27" s="711"/>
      <c r="J27" s="715">
        <v>-6.1706599561576994E-2</v>
      </c>
      <c r="K27" s="715">
        <v>7.064766697210477E-2</v>
      </c>
      <c r="L27" s="714"/>
      <c r="M27" s="715">
        <v>0.18937692016421559</v>
      </c>
      <c r="N27" s="715">
        <v>0.1352300184066644</v>
      </c>
      <c r="O27" s="715"/>
    </row>
    <row r="28" spans="1:15" s="779" customFormat="1">
      <c r="A28" s="778" t="s">
        <v>691</v>
      </c>
      <c r="B28" s="778" t="s">
        <v>692</v>
      </c>
      <c r="C28" s="787" t="s">
        <v>669</v>
      </c>
      <c r="D28" s="715">
        <v>0.176531853244871</v>
      </c>
      <c r="E28" s="715">
        <v>7.7161784388931481E-2</v>
      </c>
      <c r="F28" s="711" t="s">
        <v>670</v>
      </c>
      <c r="G28" s="715">
        <v>0.15822920024286058</v>
      </c>
      <c r="H28" s="715">
        <v>7.3181587930673059E-2</v>
      </c>
      <c r="I28" s="711" t="s">
        <v>670</v>
      </c>
      <c r="J28" s="715">
        <v>0.12242092893136416</v>
      </c>
      <c r="K28" s="715">
        <v>7.5519381915166883E-2</v>
      </c>
      <c r="L28" s="714"/>
      <c r="M28" s="715">
        <v>-3.1069977164750975E-2</v>
      </c>
      <c r="N28" s="715">
        <v>0.14415447850968002</v>
      </c>
      <c r="O28" s="715"/>
    </row>
    <row r="29" spans="1:15" s="779" customFormat="1">
      <c r="A29" s="778" t="s">
        <v>384</v>
      </c>
      <c r="B29" s="778" t="s">
        <v>693</v>
      </c>
      <c r="C29" s="787" t="s">
        <v>669</v>
      </c>
      <c r="D29" s="715">
        <v>0.1776288927591522</v>
      </c>
      <c r="E29" s="715">
        <v>4.0716441080893478E-2</v>
      </c>
      <c r="F29" s="711" t="s">
        <v>671</v>
      </c>
      <c r="G29" s="715">
        <v>0.16435824281090586</v>
      </c>
      <c r="H29" s="715">
        <v>3.8609535955055722E-2</v>
      </c>
      <c r="I29" s="711" t="s">
        <v>671</v>
      </c>
      <c r="J29" s="715">
        <v>0.21422353542713415</v>
      </c>
      <c r="K29" s="715">
        <v>3.9722360490570548E-2</v>
      </c>
      <c r="L29" s="714" t="s">
        <v>671</v>
      </c>
      <c r="M29" s="715">
        <v>0.14968759646504962</v>
      </c>
      <c r="N29" s="715">
        <v>7.6070930197124215E-2</v>
      </c>
      <c r="O29" s="715" t="s">
        <v>670</v>
      </c>
    </row>
    <row r="30" spans="1:15" s="779" customFormat="1">
      <c r="A30" s="778" t="s">
        <v>694</v>
      </c>
      <c r="B30" s="778" t="s">
        <v>695</v>
      </c>
      <c r="C30" s="787" t="s">
        <v>669</v>
      </c>
      <c r="D30" s="715">
        <v>-0.27478949412096343</v>
      </c>
      <c r="E30" s="715">
        <v>5.282173945101537E-2</v>
      </c>
      <c r="F30" s="711" t="s">
        <v>671</v>
      </c>
      <c r="G30" s="715">
        <v>-0.18417705777644597</v>
      </c>
      <c r="H30" s="715">
        <v>5.0067982324878711E-2</v>
      </c>
      <c r="I30" s="711" t="s">
        <v>671</v>
      </c>
      <c r="J30" s="715">
        <v>-0.20587786447279927</v>
      </c>
      <c r="K30" s="715">
        <v>5.1552311125182763E-2</v>
      </c>
      <c r="L30" s="714" t="s">
        <v>671</v>
      </c>
      <c r="M30" s="715">
        <v>0.23266374260119654</v>
      </c>
      <c r="N30" s="715">
        <v>9.8679833833625358E-2</v>
      </c>
      <c r="O30" s="715" t="s">
        <v>671</v>
      </c>
    </row>
    <row r="31" spans="1:15" s="779" customFormat="1">
      <c r="A31" s="778" t="s">
        <v>696</v>
      </c>
      <c r="B31" s="778" t="s">
        <v>697</v>
      </c>
      <c r="C31" s="787" t="s">
        <v>669</v>
      </c>
      <c r="D31" s="715">
        <v>-0.18304469825157538</v>
      </c>
      <c r="E31" s="715">
        <v>5.7379808382643012E-2</v>
      </c>
      <c r="F31" s="711" t="s">
        <v>671</v>
      </c>
      <c r="G31" s="715">
        <v>-5.83868455156836E-2</v>
      </c>
      <c r="H31" s="715">
        <v>5.4411493431010399E-2</v>
      </c>
      <c r="I31" s="711"/>
      <c r="J31" s="715">
        <v>-0.13593776696272272</v>
      </c>
      <c r="K31" s="715">
        <v>5.597715620415445E-2</v>
      </c>
      <c r="L31" s="714" t="s">
        <v>670</v>
      </c>
      <c r="M31" s="715">
        <v>0.2431156913322548</v>
      </c>
      <c r="N31" s="715">
        <v>0.10723433871978362</v>
      </c>
      <c r="O31" s="715" t="s">
        <v>670</v>
      </c>
    </row>
    <row r="32" spans="1:15" s="779" customFormat="1">
      <c r="A32" s="778" t="s">
        <v>698</v>
      </c>
      <c r="B32" s="778" t="s">
        <v>699</v>
      </c>
      <c r="C32" s="787" t="s">
        <v>669</v>
      </c>
      <c r="D32" s="715">
        <v>0.34774869119143431</v>
      </c>
      <c r="E32" s="715">
        <v>5.6287962726253624E-2</v>
      </c>
      <c r="F32" s="711" t="s">
        <v>671</v>
      </c>
      <c r="G32" s="715">
        <v>0.25696552917264071</v>
      </c>
      <c r="H32" s="715">
        <v>5.3334335234710824E-2</v>
      </c>
      <c r="I32" s="711" t="s">
        <v>671</v>
      </c>
      <c r="J32" s="715">
        <v>0.35805525729690335</v>
      </c>
      <c r="K32" s="715">
        <v>5.495237078047463E-2</v>
      </c>
      <c r="L32" s="714" t="s">
        <v>671</v>
      </c>
      <c r="M32" s="715">
        <v>-0.40215576584234214</v>
      </c>
      <c r="N32" s="715">
        <v>0.10511666897331928</v>
      </c>
      <c r="O32" s="715" t="s">
        <v>671</v>
      </c>
    </row>
    <row r="33" spans="1:15" s="779" customFormat="1">
      <c r="A33" s="778" t="s">
        <v>700</v>
      </c>
      <c r="B33" s="778" t="s">
        <v>701</v>
      </c>
      <c r="C33" s="787" t="s">
        <v>669</v>
      </c>
      <c r="D33" s="715">
        <v>-8.3315537873396531E-2</v>
      </c>
      <c r="E33" s="715">
        <v>4.5446124305437319E-2</v>
      </c>
      <c r="F33" s="711" t="s">
        <v>369</v>
      </c>
      <c r="G33" s="715">
        <v>-0.1050749606303113</v>
      </c>
      <c r="H33" s="715">
        <v>4.3080293440784748E-2</v>
      </c>
      <c r="I33" s="711" t="s">
        <v>670</v>
      </c>
      <c r="J33" s="715">
        <v>-2.3111875912556135E-2</v>
      </c>
      <c r="K33" s="715">
        <v>4.4324262329568397E-2</v>
      </c>
      <c r="L33" s="714"/>
      <c r="M33" s="715">
        <v>5.6750613661273194E-2</v>
      </c>
      <c r="N33" s="715">
        <v>8.4906990007650118E-2</v>
      </c>
      <c r="O33" s="715"/>
    </row>
    <row r="34" spans="1:15" s="779" customFormat="1">
      <c r="A34" s="778" t="s">
        <v>702</v>
      </c>
      <c r="B34" s="778" t="s">
        <v>703</v>
      </c>
      <c r="C34" s="787" t="s">
        <v>669</v>
      </c>
      <c r="D34" s="715">
        <v>0.12146801162185542</v>
      </c>
      <c r="E34" s="715">
        <v>4.1980031259087024E-2</v>
      </c>
      <c r="F34" s="711" t="s">
        <v>670</v>
      </c>
      <c r="G34" s="715">
        <v>9.1899917714766424E-2</v>
      </c>
      <c r="H34" s="715">
        <v>3.98055121011818E-2</v>
      </c>
      <c r="I34" s="711" t="s">
        <v>670</v>
      </c>
      <c r="J34" s="715">
        <v>0.22111129288410014</v>
      </c>
      <c r="K34" s="715">
        <v>4.0961975578479963E-2</v>
      </c>
      <c r="L34" s="714" t="s">
        <v>671</v>
      </c>
      <c r="M34" s="715">
        <v>6.8368485973099566E-2</v>
      </c>
      <c r="N34" s="715">
        <v>7.8449915537684406E-2</v>
      </c>
      <c r="O34" s="715"/>
    </row>
    <row r="35" spans="1:15" s="779" customFormat="1">
      <c r="A35" s="778"/>
      <c r="B35" s="778"/>
      <c r="C35" s="787" t="s">
        <v>835</v>
      </c>
      <c r="D35" s="715">
        <v>0.14599999999999999</v>
      </c>
      <c r="E35" s="715"/>
      <c r="F35" s="711"/>
      <c r="G35" s="715">
        <v>0.151</v>
      </c>
      <c r="H35" s="715"/>
      <c r="I35" s="711"/>
      <c r="J35" s="715">
        <v>0.105</v>
      </c>
      <c r="K35" s="715"/>
      <c r="L35" s="714"/>
      <c r="M35" s="715">
        <v>3.4000000000000002E-2</v>
      </c>
      <c r="N35" s="715"/>
      <c r="O35" s="715"/>
    </row>
    <row r="36" spans="1:15" s="779" customFormat="1">
      <c r="A36" s="708"/>
      <c r="B36" s="708"/>
      <c r="C36" s="788"/>
      <c r="D36" s="713"/>
      <c r="E36" s="713"/>
      <c r="F36" s="711"/>
      <c r="G36" s="713"/>
      <c r="H36" s="713"/>
      <c r="I36" s="711"/>
      <c r="J36" s="713"/>
      <c r="K36" s="713"/>
      <c r="L36" s="711"/>
      <c r="M36" s="713"/>
      <c r="N36" s="713"/>
      <c r="O36" s="708"/>
    </row>
    <row r="37" spans="1:15" s="779" customFormat="1">
      <c r="A37" s="707" t="s">
        <v>704</v>
      </c>
      <c r="B37" s="778"/>
      <c r="C37" s="787">
        <v>1</v>
      </c>
      <c r="D37" s="780"/>
      <c r="E37" s="780"/>
      <c r="F37" s="789"/>
      <c r="G37" s="781"/>
      <c r="H37" s="781"/>
      <c r="I37" s="790"/>
      <c r="J37" s="781"/>
      <c r="K37" s="781"/>
      <c r="L37" s="790"/>
      <c r="M37" s="781"/>
      <c r="N37" s="781"/>
      <c r="O37" s="782" t="s">
        <v>671</v>
      </c>
    </row>
    <row r="38" spans="1:15" s="779" customFormat="1">
      <c r="A38" s="778" t="s">
        <v>705</v>
      </c>
      <c r="B38" s="778" t="s">
        <v>706</v>
      </c>
      <c r="C38" s="787">
        <v>1</v>
      </c>
      <c r="D38" s="715">
        <v>-5.8116949975995633E-2</v>
      </c>
      <c r="E38" s="715">
        <v>8.7150272855847311E-2</v>
      </c>
      <c r="F38" s="711"/>
      <c r="G38" s="715">
        <v>1.3854108646576241E-2</v>
      </c>
      <c r="H38" s="715">
        <v>8.267049610188526E-2</v>
      </c>
      <c r="I38" s="791"/>
      <c r="J38" s="715">
        <v>-8.4728605756094394E-2</v>
      </c>
      <c r="K38" s="715">
        <v>8.5103705195037876E-2</v>
      </c>
      <c r="L38" s="791"/>
      <c r="M38" s="715">
        <v>0.13689738409246904</v>
      </c>
      <c r="N38" s="715">
        <v>0.16297348589935151</v>
      </c>
      <c r="O38" s="778"/>
    </row>
    <row r="39" spans="1:15" s="779" customFormat="1">
      <c r="A39" s="778" t="s">
        <v>707</v>
      </c>
      <c r="B39" s="778" t="s">
        <v>706</v>
      </c>
      <c r="C39" s="787">
        <v>1</v>
      </c>
      <c r="D39" s="715">
        <v>6.0828142449843858E-2</v>
      </c>
      <c r="E39" s="715">
        <v>5.2496574346414727E-2</v>
      </c>
      <c r="F39" s="711"/>
      <c r="G39" s="715">
        <v>3.7284190385541947E-2</v>
      </c>
      <c r="H39" s="715">
        <v>4.9795148528081895E-2</v>
      </c>
      <c r="I39" s="791"/>
      <c r="J39" s="715">
        <v>3.8847770537504003E-2</v>
      </c>
      <c r="K39" s="715">
        <v>5.1228565041263212E-2</v>
      </c>
      <c r="L39" s="791"/>
      <c r="M39" s="715">
        <v>6.218632077560373E-3</v>
      </c>
      <c r="N39" s="715">
        <v>9.8213022678895506E-2</v>
      </c>
      <c r="O39" s="778"/>
    </row>
    <row r="40" spans="1:15" s="779" customFormat="1">
      <c r="A40" s="778" t="s">
        <v>708</v>
      </c>
      <c r="B40" s="778" t="s">
        <v>706</v>
      </c>
      <c r="C40" s="787">
        <v>1</v>
      </c>
      <c r="D40" s="715">
        <v>7.1458912816657529E-3</v>
      </c>
      <c r="E40" s="715">
        <v>5.2873380456331089E-2</v>
      </c>
      <c r="F40" s="711"/>
      <c r="G40" s="715">
        <v>-3.1838944540607463E-2</v>
      </c>
      <c r="H40" s="715">
        <v>5.0131759431678399E-2</v>
      </c>
      <c r="I40" s="791"/>
      <c r="J40" s="715">
        <v>3.9403398111623973E-2</v>
      </c>
      <c r="K40" s="715">
        <v>5.1588245784940381E-2</v>
      </c>
      <c r="L40" s="791"/>
      <c r="M40" s="715">
        <v>0.23152916874448309</v>
      </c>
      <c r="N40" s="715">
        <v>9.8862781826013199E-2</v>
      </c>
      <c r="O40" s="778" t="s">
        <v>670</v>
      </c>
    </row>
    <row r="41" spans="1:15" s="779" customFormat="1">
      <c r="A41" s="778" t="s">
        <v>709</v>
      </c>
      <c r="B41" s="778" t="s">
        <v>710</v>
      </c>
      <c r="C41" s="787">
        <v>1</v>
      </c>
      <c r="D41" s="715">
        <v>2.4874285145724779E-2</v>
      </c>
      <c r="E41" s="715">
        <v>0.1137624135583782</v>
      </c>
      <c r="F41" s="711"/>
      <c r="G41" s="715">
        <v>-2.192814967104259E-2</v>
      </c>
      <c r="H41" s="715">
        <v>0.10791608715396594</v>
      </c>
      <c r="I41" s="791"/>
      <c r="J41" s="715">
        <v>7.0207567709059202E-3</v>
      </c>
      <c r="K41" s="715">
        <v>0.11108095860007942</v>
      </c>
      <c r="L41" s="791"/>
      <c r="M41" s="715">
        <v>-0.31927712722748286</v>
      </c>
      <c r="N41" s="715">
        <v>0.21273253827821656</v>
      </c>
      <c r="O41" s="778"/>
    </row>
    <row r="42" spans="1:15" s="779" customFormat="1">
      <c r="A42" s="778" t="s">
        <v>711</v>
      </c>
      <c r="B42" s="778" t="s">
        <v>710</v>
      </c>
      <c r="C42" s="787">
        <v>1</v>
      </c>
      <c r="D42" s="715">
        <v>2.4443084735351604E-3</v>
      </c>
      <c r="E42" s="715">
        <v>5.6984626118894884E-2</v>
      </c>
      <c r="F42" s="711"/>
      <c r="G42" s="715">
        <v>2.2421494352459714E-2</v>
      </c>
      <c r="H42" s="715">
        <v>5.4056415841577603E-2</v>
      </c>
      <c r="I42" s="791"/>
      <c r="J42" s="715">
        <v>-2.4951131866752432E-2</v>
      </c>
      <c r="K42" s="715">
        <v>5.5614844470162524E-2</v>
      </c>
      <c r="L42" s="791"/>
      <c r="M42" s="715">
        <v>-4.2854456639102499E-2</v>
      </c>
      <c r="N42" s="715">
        <v>0.1065766859885649</v>
      </c>
      <c r="O42" s="778"/>
    </row>
    <row r="43" spans="1:15" s="779" customFormat="1">
      <c r="A43" s="778" t="s">
        <v>712</v>
      </c>
      <c r="B43" s="778" t="s">
        <v>710</v>
      </c>
      <c r="C43" s="787">
        <v>1</v>
      </c>
      <c r="D43" s="715">
        <v>2.054454848513429E-2</v>
      </c>
      <c r="E43" s="715">
        <v>6.4116616188763825E-2</v>
      </c>
      <c r="F43" s="711"/>
      <c r="G43" s="715">
        <v>8.560626792895186E-2</v>
      </c>
      <c r="H43" s="715">
        <v>6.0815704687473798E-2</v>
      </c>
      <c r="I43" s="791"/>
      <c r="J43" s="715">
        <v>-3.5503896707813884E-2</v>
      </c>
      <c r="K43" s="715">
        <v>6.2572124019767986E-2</v>
      </c>
      <c r="L43" s="791"/>
      <c r="M43" s="715">
        <v>-0.22505065709001296</v>
      </c>
      <c r="N43" s="715">
        <v>0.11990003107987696</v>
      </c>
      <c r="O43" s="778" t="s">
        <v>369</v>
      </c>
    </row>
    <row r="44" spans="1:15" s="779" customFormat="1">
      <c r="A44" s="778" t="s">
        <v>713</v>
      </c>
      <c r="B44" s="778" t="s">
        <v>714</v>
      </c>
      <c r="C44" s="787">
        <v>1</v>
      </c>
      <c r="D44" s="715">
        <v>3.7014863349293403E-3</v>
      </c>
      <c r="E44" s="715">
        <v>7.977269360855356E-2</v>
      </c>
      <c r="F44" s="711"/>
      <c r="G44" s="715">
        <v>-2.4673388336193241E-2</v>
      </c>
      <c r="H44" s="715">
        <v>7.5675780195766582E-2</v>
      </c>
      <c r="I44" s="791"/>
      <c r="J44" s="715">
        <v>1.6939347499141402E-2</v>
      </c>
      <c r="K44" s="715">
        <v>7.7939234760306314E-2</v>
      </c>
      <c r="L44" s="791"/>
      <c r="M44" s="715">
        <v>0.14820038647696787</v>
      </c>
      <c r="N44" s="715">
        <v>0.14917840016490921</v>
      </c>
      <c r="O44" s="778"/>
    </row>
    <row r="45" spans="1:15" s="779" customFormat="1">
      <c r="A45" s="778" t="s">
        <v>715</v>
      </c>
      <c r="B45" s="778" t="s">
        <v>716</v>
      </c>
      <c r="C45" s="787">
        <v>1</v>
      </c>
      <c r="D45" s="715">
        <v>0.13974975283520821</v>
      </c>
      <c r="E45" s="715">
        <v>8.5659652696153096E-2</v>
      </c>
      <c r="F45" s="711" t="s">
        <v>369</v>
      </c>
      <c r="G45" s="715">
        <v>0.11015548533701078</v>
      </c>
      <c r="H45" s="715">
        <v>8.1256093510239324E-2</v>
      </c>
      <c r="I45" s="791"/>
      <c r="J45" s="715">
        <v>0.16170275934336051</v>
      </c>
      <c r="K45" s="715">
        <v>8.3651480660442146E-2</v>
      </c>
      <c r="L45" s="791" t="s">
        <v>369</v>
      </c>
      <c r="M45" s="715">
        <v>-6.090293115015389E-2</v>
      </c>
      <c r="N45" s="715">
        <v>0.16017989577853375</v>
      </c>
      <c r="O45" s="778"/>
    </row>
    <row r="46" spans="1:15" s="779" customFormat="1">
      <c r="A46" s="778"/>
      <c r="B46" s="778"/>
      <c r="C46" s="787" t="s">
        <v>835</v>
      </c>
      <c r="D46" s="715">
        <v>0.14899999999999999</v>
      </c>
      <c r="E46" s="715"/>
      <c r="F46" s="711"/>
      <c r="G46" s="715">
        <v>0.154</v>
      </c>
      <c r="H46" s="715"/>
      <c r="I46" s="791"/>
      <c r="J46" s="715">
        <v>0.107</v>
      </c>
      <c r="K46" s="715"/>
      <c r="L46" s="791"/>
      <c r="M46" s="715">
        <v>3.5999999999999997E-2</v>
      </c>
      <c r="N46" s="715"/>
      <c r="O46" s="778"/>
    </row>
    <row r="47" spans="1:15" s="779" customFormat="1">
      <c r="A47" s="778"/>
      <c r="B47" s="778"/>
      <c r="C47" s="787"/>
      <c r="D47" s="715"/>
      <c r="E47" s="715"/>
      <c r="F47" s="711"/>
      <c r="G47" s="715"/>
      <c r="H47" s="715"/>
      <c r="I47" s="791"/>
      <c r="J47" s="715"/>
      <c r="K47" s="715"/>
      <c r="L47" s="791"/>
      <c r="M47" s="715"/>
      <c r="N47" s="715"/>
      <c r="O47" s="778"/>
    </row>
    <row r="48" spans="1:15" s="779" customFormat="1">
      <c r="A48" s="707" t="s">
        <v>717</v>
      </c>
      <c r="B48" s="778"/>
      <c r="C48" s="787"/>
      <c r="D48" s="783"/>
      <c r="E48" s="783"/>
      <c r="F48" s="711"/>
      <c r="G48" s="715"/>
      <c r="H48" s="715"/>
      <c r="I48" s="792"/>
      <c r="J48" s="715"/>
      <c r="K48" s="715"/>
      <c r="L48" s="792"/>
      <c r="M48" s="715"/>
      <c r="N48" s="715"/>
      <c r="O48" s="778"/>
    </row>
    <row r="49" spans="1:15" s="779" customFormat="1">
      <c r="A49" s="778" t="s">
        <v>718</v>
      </c>
      <c r="B49" s="778" t="s">
        <v>719</v>
      </c>
      <c r="C49" s="787">
        <v>2</v>
      </c>
      <c r="D49" s="715">
        <v>0.1296526502203891</v>
      </c>
      <c r="E49" s="715">
        <v>0.15911082243275959</v>
      </c>
      <c r="F49" s="711"/>
      <c r="G49" s="715">
        <v>0.33308803984284574</v>
      </c>
      <c r="H49" s="715">
        <v>0.15202102331149425</v>
      </c>
      <c r="I49" s="791"/>
      <c r="J49" s="715">
        <v>3.2000000000000001E-2</v>
      </c>
      <c r="K49" s="715">
        <v>0.157</v>
      </c>
      <c r="L49" s="791"/>
      <c r="M49" s="715">
        <v>-0.33661526587514523</v>
      </c>
      <c r="N49" s="715">
        <v>0.32147006868318517</v>
      </c>
      <c r="O49" s="778"/>
    </row>
    <row r="50" spans="1:15" s="779" customFormat="1">
      <c r="A50" s="778" t="s">
        <v>720</v>
      </c>
      <c r="B50" s="778" t="s">
        <v>721</v>
      </c>
      <c r="C50" s="787">
        <v>2</v>
      </c>
      <c r="D50" s="715">
        <v>0.22587194121477427</v>
      </c>
      <c r="E50" s="715">
        <v>0.10852235466674176</v>
      </c>
      <c r="F50" s="711" t="s">
        <v>670</v>
      </c>
      <c r="G50" s="715">
        <v>0.23982346790412201</v>
      </c>
      <c r="H50" s="715">
        <v>0.10387766384013467</v>
      </c>
      <c r="I50" s="791" t="s">
        <v>670</v>
      </c>
      <c r="J50" s="715">
        <v>0.107</v>
      </c>
      <c r="K50" s="715">
        <v>0.107</v>
      </c>
      <c r="L50" s="791"/>
      <c r="M50" s="715">
        <v>-0.43230752597235739</v>
      </c>
      <c r="N50" s="715">
        <v>0.21926031350332317</v>
      </c>
      <c r="O50" s="778" t="s">
        <v>670</v>
      </c>
    </row>
    <row r="51" spans="1:15" s="779" customFormat="1">
      <c r="A51" s="778" t="s">
        <v>722</v>
      </c>
      <c r="B51" s="778" t="s">
        <v>719</v>
      </c>
      <c r="C51" s="787">
        <v>2</v>
      </c>
      <c r="D51" s="715">
        <v>-0.23604429843204666</v>
      </c>
      <c r="E51" s="715">
        <v>0.11338421259284126</v>
      </c>
      <c r="F51" s="711" t="s">
        <v>670</v>
      </c>
      <c r="G51" s="715">
        <v>-0.16866846491345</v>
      </c>
      <c r="H51" s="715">
        <v>0.10826573215860066</v>
      </c>
      <c r="I51" s="791"/>
      <c r="J51" s="715">
        <v>-7.0999999999999994E-2</v>
      </c>
      <c r="K51" s="715">
        <v>0.112</v>
      </c>
      <c r="L51" s="791"/>
      <c r="M51" s="715">
        <v>-0.15623509491439286</v>
      </c>
      <c r="N51" s="715">
        <v>0.22908328957455551</v>
      </c>
      <c r="O51" s="778" t="s">
        <v>670</v>
      </c>
    </row>
    <row r="52" spans="1:15" s="779" customFormat="1">
      <c r="A52" s="778" t="s">
        <v>723</v>
      </c>
      <c r="B52" s="778" t="s">
        <v>721</v>
      </c>
      <c r="C52" s="787">
        <v>2</v>
      </c>
      <c r="D52" s="715">
        <v>6.0861971668750063E-2</v>
      </c>
      <c r="E52" s="715">
        <v>9.119143208679048E-2</v>
      </c>
      <c r="F52" s="711"/>
      <c r="G52" s="715">
        <v>-3.0767735995056261E-2</v>
      </c>
      <c r="H52" s="715">
        <v>8.7125363735444883E-2</v>
      </c>
      <c r="I52" s="791"/>
      <c r="J52" s="715">
        <v>3.0000000000000001E-3</v>
      </c>
      <c r="K52" s="715">
        <v>0.09</v>
      </c>
      <c r="L52" s="791"/>
      <c r="M52" s="715">
        <v>4.3229088133363978E-2</v>
      </c>
      <c r="N52" s="715">
        <v>0.18424463834725785</v>
      </c>
      <c r="O52" s="778"/>
    </row>
    <row r="53" spans="1:15" s="779" customFormat="1">
      <c r="A53" s="778" t="s">
        <v>724</v>
      </c>
      <c r="B53" s="778" t="s">
        <v>719</v>
      </c>
      <c r="C53" s="787">
        <v>2</v>
      </c>
      <c r="D53" s="715">
        <v>3.372511715066278E-2</v>
      </c>
      <c r="E53" s="715">
        <v>0.16606259960541622</v>
      </c>
      <c r="F53" s="711"/>
      <c r="G53" s="715">
        <v>8.801189956825127E-2</v>
      </c>
      <c r="H53" s="715">
        <v>0.15856027030380046</v>
      </c>
      <c r="I53" s="791"/>
      <c r="J53" s="715">
        <v>-0.247</v>
      </c>
      <c r="K53" s="715">
        <v>0.16400000000000001</v>
      </c>
      <c r="L53" s="791"/>
      <c r="M53" s="715">
        <v>6.3953522776424257E-2</v>
      </c>
      <c r="N53" s="715">
        <v>0.33551555126566979</v>
      </c>
      <c r="O53" s="778"/>
    </row>
    <row r="54" spans="1:15" s="779" customFormat="1">
      <c r="A54" s="778" t="s">
        <v>725</v>
      </c>
      <c r="B54" s="778" t="s">
        <v>721</v>
      </c>
      <c r="C54" s="787">
        <v>2</v>
      </c>
      <c r="D54" s="715">
        <v>2.1297070452315974E-2</v>
      </c>
      <c r="E54" s="715">
        <v>0.11655668098753415</v>
      </c>
      <c r="F54" s="711"/>
      <c r="G54" s="715">
        <v>-3.3097971921048845E-2</v>
      </c>
      <c r="H54" s="715">
        <v>0.11128976571274901</v>
      </c>
      <c r="I54" s="791"/>
      <c r="J54" s="715">
        <v>-9.9000000000000005E-2</v>
      </c>
      <c r="K54" s="715">
        <v>0.11600000000000001</v>
      </c>
      <c r="L54" s="791"/>
      <c r="M54" s="715">
        <v>4.8026871921442504E-2</v>
      </c>
      <c r="N54" s="715">
        <v>0.23549299582296707</v>
      </c>
      <c r="O54" s="778"/>
    </row>
    <row r="55" spans="1:15" s="779" customFormat="1">
      <c r="A55" s="778" t="s">
        <v>726</v>
      </c>
      <c r="B55" s="778" t="s">
        <v>727</v>
      </c>
      <c r="C55" s="787">
        <v>2</v>
      </c>
      <c r="D55" s="715">
        <v>-0.12574582118853606</v>
      </c>
      <c r="E55" s="715">
        <v>8.0363435981746972E-2</v>
      </c>
      <c r="F55" s="711"/>
      <c r="G55" s="715">
        <v>-3.5969570680293113E-2</v>
      </c>
      <c r="H55" s="715">
        <v>7.6750620848391862E-2</v>
      </c>
      <c r="I55" s="791"/>
      <c r="J55" s="715">
        <v>1.0999999999999999E-2</v>
      </c>
      <c r="K55" s="715">
        <v>7.9000000000000001E-2</v>
      </c>
      <c r="L55" s="791"/>
      <c r="M55" s="715">
        <v>0.27799985569671359</v>
      </c>
      <c r="N55" s="715">
        <v>0.16236758059362441</v>
      </c>
      <c r="O55" s="778" t="s">
        <v>369</v>
      </c>
    </row>
    <row r="56" spans="1:15" s="779" customFormat="1">
      <c r="A56" s="778"/>
      <c r="B56" s="778"/>
      <c r="C56" s="787" t="s">
        <v>835</v>
      </c>
      <c r="D56" s="715">
        <v>0.152</v>
      </c>
      <c r="E56" s="715"/>
      <c r="F56" s="711"/>
      <c r="G56" s="715">
        <v>0.14199999999999999</v>
      </c>
      <c r="H56" s="715"/>
      <c r="I56" s="791"/>
      <c r="J56" s="715">
        <v>0.13700000000000001</v>
      </c>
      <c r="K56" s="715"/>
      <c r="L56" s="791"/>
      <c r="M56" s="715">
        <v>2.5999999999999999E-2</v>
      </c>
      <c r="N56" s="715"/>
      <c r="O56" s="778"/>
    </row>
    <row r="57" spans="1:15" s="779" customFormat="1">
      <c r="A57" s="778"/>
      <c r="B57" s="778"/>
      <c r="C57" s="787"/>
      <c r="D57" s="715"/>
      <c r="E57" s="715"/>
      <c r="F57" s="711"/>
      <c r="G57" s="715"/>
      <c r="H57" s="715"/>
      <c r="I57" s="791"/>
      <c r="J57" s="715"/>
      <c r="K57" s="715"/>
      <c r="L57" s="791"/>
      <c r="M57" s="715"/>
      <c r="N57" s="715"/>
      <c r="O57" s="778"/>
    </row>
    <row r="58" spans="1:15" s="779" customFormat="1">
      <c r="A58" s="707" t="s">
        <v>728</v>
      </c>
      <c r="B58" s="778"/>
      <c r="C58" s="787"/>
      <c r="D58" s="783"/>
      <c r="E58" s="783"/>
      <c r="F58" s="711"/>
      <c r="G58" s="715"/>
      <c r="H58" s="715"/>
      <c r="I58" s="792"/>
      <c r="J58" s="715"/>
      <c r="K58" s="715"/>
      <c r="L58" s="792"/>
      <c r="M58" s="715"/>
      <c r="N58" s="715"/>
      <c r="O58" s="778"/>
    </row>
    <row r="59" spans="1:15" s="779" customFormat="1">
      <c r="A59" s="778" t="s">
        <v>729</v>
      </c>
      <c r="B59" s="778" t="s">
        <v>719</v>
      </c>
      <c r="C59" s="787">
        <v>3</v>
      </c>
      <c r="D59" s="715">
        <v>1.4304711231090974E-2</v>
      </c>
      <c r="E59" s="715">
        <v>0.38587239291486858</v>
      </c>
      <c r="F59" s="711"/>
      <c r="G59" s="715">
        <v>7.675470421120005E-2</v>
      </c>
      <c r="H59" s="715">
        <v>0.38812991062458185</v>
      </c>
      <c r="I59" s="791"/>
      <c r="J59" s="715">
        <v>-0.10364694439551828</v>
      </c>
      <c r="K59" s="715">
        <v>0.36853743321121113</v>
      </c>
      <c r="L59" s="791"/>
      <c r="M59" s="715">
        <v>1.1699658589238935</v>
      </c>
      <c r="N59" s="715">
        <v>0.79528528901275575</v>
      </c>
      <c r="O59" s="778"/>
    </row>
    <row r="60" spans="1:15" s="779" customFormat="1">
      <c r="A60" s="778" t="s">
        <v>730</v>
      </c>
      <c r="B60" s="778" t="s">
        <v>721</v>
      </c>
      <c r="C60" s="787">
        <v>3</v>
      </c>
      <c r="D60" s="715">
        <v>-0.44633226358691475</v>
      </c>
      <c r="E60" s="715">
        <v>0.25278623024448826</v>
      </c>
      <c r="F60" s="711" t="s">
        <v>369</v>
      </c>
      <c r="G60" s="715">
        <v>-0.32592777274352386</v>
      </c>
      <c r="H60" s="715">
        <v>0.25541123335521493</v>
      </c>
      <c r="I60" s="791"/>
      <c r="J60" s="715">
        <v>-0.35407480339512054</v>
      </c>
      <c r="K60" s="715">
        <v>0.24143004308161323</v>
      </c>
      <c r="L60" s="791"/>
      <c r="M60" s="715">
        <v>0.12030095709841139</v>
      </c>
      <c r="N60" s="715">
        <v>0.52099391889584024</v>
      </c>
      <c r="O60" s="778"/>
    </row>
    <row r="61" spans="1:15" s="779" customFormat="1">
      <c r="A61" s="778" t="s">
        <v>731</v>
      </c>
      <c r="B61" s="778" t="s">
        <v>719</v>
      </c>
      <c r="C61" s="787">
        <v>3</v>
      </c>
      <c r="D61" s="715">
        <v>-9.3112004558898162E-2</v>
      </c>
      <c r="E61" s="715">
        <v>0.29557741386756869</v>
      </c>
      <c r="F61" s="711"/>
      <c r="G61" s="715">
        <v>-0.23546355410933117</v>
      </c>
      <c r="H61" s="715">
        <v>0.29723166977704052</v>
      </c>
      <c r="I61" s="791"/>
      <c r="J61" s="715">
        <v>-0.25572250453766404</v>
      </c>
      <c r="K61" s="715">
        <v>0.2822988724305916</v>
      </c>
      <c r="L61" s="791"/>
      <c r="M61" s="715">
        <v>0.33775474633472186</v>
      </c>
      <c r="N61" s="715">
        <v>0.6091868019829374</v>
      </c>
      <c r="O61" s="778"/>
    </row>
    <row r="62" spans="1:15" s="779" customFormat="1">
      <c r="A62" s="778" t="s">
        <v>732</v>
      </c>
      <c r="B62" s="778" t="s">
        <v>721</v>
      </c>
      <c r="C62" s="787">
        <v>3</v>
      </c>
      <c r="D62" s="715">
        <v>-6.092522653436129E-2</v>
      </c>
      <c r="E62" s="715">
        <v>0.22556015241446908</v>
      </c>
      <c r="F62" s="711"/>
      <c r="G62" s="715">
        <v>-0.1055528448886512</v>
      </c>
      <c r="H62" s="715">
        <v>0.22642446403032382</v>
      </c>
      <c r="I62" s="791"/>
      <c r="J62" s="715">
        <v>-2.1884822640987074E-2</v>
      </c>
      <c r="K62" s="715">
        <v>0.21542707157051685</v>
      </c>
      <c r="L62" s="791"/>
      <c r="M62" s="715">
        <v>-0.72255678597652584</v>
      </c>
      <c r="N62" s="715">
        <v>0.46488081110865642</v>
      </c>
      <c r="O62" s="778"/>
    </row>
    <row r="63" spans="1:15" s="779" customFormat="1">
      <c r="A63" s="778" t="s">
        <v>733</v>
      </c>
      <c r="B63" s="778" t="s">
        <v>719</v>
      </c>
      <c r="C63" s="787">
        <v>3</v>
      </c>
      <c r="D63" s="715">
        <v>-0.32282234530010034</v>
      </c>
      <c r="E63" s="715">
        <v>0.255886602450769</v>
      </c>
      <c r="F63" s="711"/>
      <c r="G63" s="715">
        <v>-3.266194951952045E-2</v>
      </c>
      <c r="H63" s="715">
        <v>0.25659416138791996</v>
      </c>
      <c r="I63" s="791"/>
      <c r="J63" s="715">
        <v>-0.19116606580891637</v>
      </c>
      <c r="K63" s="715">
        <v>0.24439113393932119</v>
      </c>
      <c r="L63" s="791"/>
      <c r="M63" s="715">
        <v>8.1762208829058353E-2</v>
      </c>
      <c r="N63" s="715">
        <v>0.52738380439009247</v>
      </c>
      <c r="O63" s="778"/>
    </row>
    <row r="64" spans="1:15" s="779" customFormat="1">
      <c r="A64" s="778" t="s">
        <v>734</v>
      </c>
      <c r="B64" s="778" t="s">
        <v>721</v>
      </c>
      <c r="C64" s="787">
        <v>3</v>
      </c>
      <c r="D64" s="715">
        <v>0.21494358508521449</v>
      </c>
      <c r="E64" s="715">
        <v>0.21647275419578332</v>
      </c>
      <c r="F64" s="711"/>
      <c r="G64" s="715">
        <v>-9.8212188237835868E-2</v>
      </c>
      <c r="H64" s="715">
        <v>0.21738542311808806</v>
      </c>
      <c r="I64" s="791"/>
      <c r="J64" s="715">
        <v>0.21254538279871568</v>
      </c>
      <c r="K64" s="715">
        <v>0.20674791629645337</v>
      </c>
      <c r="L64" s="791"/>
      <c r="M64" s="715">
        <v>0.31441541317469707</v>
      </c>
      <c r="N64" s="715">
        <v>0.44615162951541415</v>
      </c>
      <c r="O64" s="778"/>
    </row>
    <row r="65" spans="1:15" s="779" customFormat="1">
      <c r="A65" s="778" t="s">
        <v>735</v>
      </c>
      <c r="B65" s="778" t="s">
        <v>719</v>
      </c>
      <c r="C65" s="787">
        <v>3</v>
      </c>
      <c r="D65" s="715">
        <v>0.10229837136062025</v>
      </c>
      <c r="E65" s="715">
        <v>0.21166456155887162</v>
      </c>
      <c r="F65" s="711"/>
      <c r="G65" s="715">
        <v>-3.5046545001854017E-4</v>
      </c>
      <c r="H65" s="715">
        <v>0.21281515376240534</v>
      </c>
      <c r="I65" s="791"/>
      <c r="J65" s="715">
        <v>-0.15879647856485787</v>
      </c>
      <c r="K65" s="715">
        <v>0.20215572725850003</v>
      </c>
      <c r="L65" s="791"/>
      <c r="M65" s="715">
        <v>0.5223925481461229</v>
      </c>
      <c r="N65" s="715">
        <v>0.43624191599071799</v>
      </c>
      <c r="O65" s="778"/>
    </row>
    <row r="66" spans="1:15" s="779" customFormat="1">
      <c r="A66" s="778" t="s">
        <v>736</v>
      </c>
      <c r="B66" s="778" t="s">
        <v>721</v>
      </c>
      <c r="C66" s="787">
        <v>3</v>
      </c>
      <c r="D66" s="715">
        <v>3.7642817961012612E-2</v>
      </c>
      <c r="E66" s="715">
        <v>0.21668660596071443</v>
      </c>
      <c r="F66" s="711"/>
      <c r="G66" s="715">
        <v>2.1204588003696751E-2</v>
      </c>
      <c r="H66" s="715">
        <v>0.21755019199088821</v>
      </c>
      <c r="I66" s="791"/>
      <c r="J66" s="715">
        <v>-0.17771709441304412</v>
      </c>
      <c r="K66" s="715">
        <v>0.20695216096899927</v>
      </c>
      <c r="L66" s="791"/>
      <c r="M66" s="715">
        <v>0.8432646326149974</v>
      </c>
      <c r="N66" s="715">
        <v>0.44659237927051942</v>
      </c>
      <c r="O66" s="778" t="s">
        <v>369</v>
      </c>
    </row>
    <row r="67" spans="1:15" s="779" customFormat="1">
      <c r="A67" s="778"/>
      <c r="B67" s="778"/>
      <c r="C67" s="787" t="s">
        <v>835</v>
      </c>
      <c r="D67" s="715">
        <v>0.128</v>
      </c>
      <c r="E67" s="715"/>
      <c r="F67" s="711"/>
      <c r="G67" s="715">
        <v>0.11799999999999999</v>
      </c>
      <c r="H67" s="715"/>
      <c r="I67" s="791"/>
      <c r="J67" s="715">
        <v>9.8000000000000004E-2</v>
      </c>
      <c r="K67" s="715"/>
      <c r="L67" s="791"/>
      <c r="M67" s="715">
        <v>0.11600000000000001</v>
      </c>
      <c r="N67" s="715"/>
      <c r="O67" s="778"/>
    </row>
    <row r="68" spans="1:15" s="779" customFormat="1">
      <c r="A68" s="778"/>
      <c r="B68" s="778"/>
      <c r="C68" s="787"/>
      <c r="D68" s="715"/>
      <c r="E68" s="715"/>
      <c r="F68" s="711"/>
      <c r="G68" s="715"/>
      <c r="H68" s="715"/>
      <c r="I68" s="791"/>
      <c r="J68" s="715"/>
      <c r="K68" s="715"/>
      <c r="L68" s="791"/>
      <c r="M68" s="715"/>
      <c r="N68" s="715"/>
      <c r="O68" s="778"/>
    </row>
    <row r="69" spans="1:15" s="779" customFormat="1">
      <c r="A69" s="707" t="s">
        <v>737</v>
      </c>
      <c r="B69" s="778"/>
      <c r="C69" s="787"/>
      <c r="D69" s="783"/>
      <c r="E69" s="783"/>
      <c r="F69" s="711"/>
      <c r="G69" s="715"/>
      <c r="H69" s="715"/>
      <c r="I69" s="792"/>
      <c r="J69" s="715"/>
      <c r="K69" s="715"/>
      <c r="L69" s="792"/>
      <c r="M69" s="715"/>
      <c r="N69" s="715"/>
      <c r="O69" s="778"/>
    </row>
    <row r="70" spans="1:15" s="779" customFormat="1">
      <c r="A70" s="778" t="s">
        <v>735</v>
      </c>
      <c r="B70" s="778" t="s">
        <v>719</v>
      </c>
      <c r="C70" s="787">
        <v>4</v>
      </c>
      <c r="D70" s="715">
        <v>-0.11295424163738273</v>
      </c>
      <c r="E70" s="715">
        <v>0.23417499682993775</v>
      </c>
      <c r="F70" s="711"/>
      <c r="G70" s="715">
        <v>-0.14365130486023728</v>
      </c>
      <c r="H70" s="715">
        <v>0.22201411055950865</v>
      </c>
      <c r="I70" s="791"/>
      <c r="J70" s="715">
        <v>-0.11300967761312611</v>
      </c>
      <c r="K70" s="715">
        <v>0.22828510043445394</v>
      </c>
      <c r="L70" s="791"/>
      <c r="M70" s="715">
        <v>0.36094224809498915</v>
      </c>
      <c r="N70" s="715">
        <v>0.43754304213967982</v>
      </c>
      <c r="O70" s="778"/>
    </row>
    <row r="71" spans="1:15" s="779" customFormat="1">
      <c r="A71" s="778" t="s">
        <v>738</v>
      </c>
      <c r="B71" s="778" t="s">
        <v>721</v>
      </c>
      <c r="C71" s="787">
        <v>4</v>
      </c>
      <c r="D71" s="715">
        <v>0.10336602564943771</v>
      </c>
      <c r="E71" s="715">
        <v>7.2185828067490146E-2</v>
      </c>
      <c r="F71" s="711"/>
      <c r="G71" s="715">
        <v>0.17914589676336773</v>
      </c>
      <c r="H71" s="715">
        <v>6.8366294856632537E-2</v>
      </c>
      <c r="I71" s="791" t="s">
        <v>671</v>
      </c>
      <c r="J71" s="715">
        <v>0.12847145084295317</v>
      </c>
      <c r="K71" s="715">
        <v>7.0437141152851143E-2</v>
      </c>
      <c r="L71" s="791"/>
      <c r="M71" s="715">
        <v>-7.81850892046312E-2</v>
      </c>
      <c r="N71" s="715">
        <v>0.13474893730929671</v>
      </c>
      <c r="O71" s="778"/>
    </row>
    <row r="72" spans="1:15" s="779" customFormat="1">
      <c r="A72" s="778" t="s">
        <v>739</v>
      </c>
      <c r="B72" s="778" t="s">
        <v>719</v>
      </c>
      <c r="C72" s="787">
        <v>4</v>
      </c>
      <c r="D72" s="715">
        <v>0.26631392873263049</v>
      </c>
      <c r="E72" s="715">
        <v>0.35329437967753546</v>
      </c>
      <c r="F72" s="711"/>
      <c r="G72" s="715">
        <v>0.33757319476911996</v>
      </c>
      <c r="H72" s="715">
        <v>0.33494941569471864</v>
      </c>
      <c r="I72" s="791"/>
      <c r="J72" s="715">
        <v>-0.12112728942108855</v>
      </c>
      <c r="K72" s="715">
        <v>0.34440905560050711</v>
      </c>
      <c r="L72" s="791"/>
      <c r="M72" s="715">
        <v>-1.0100461248663428</v>
      </c>
      <c r="N72" s="715">
        <v>0.66010959848852713</v>
      </c>
      <c r="O72" s="778"/>
    </row>
    <row r="73" spans="1:15" s="779" customFormat="1">
      <c r="A73" s="778" t="s">
        <v>740</v>
      </c>
      <c r="B73" s="778" t="s">
        <v>721</v>
      </c>
      <c r="C73" s="787">
        <v>4</v>
      </c>
      <c r="D73" s="715">
        <v>0.26734369120553458</v>
      </c>
      <c r="E73" s="715">
        <v>0.20429360372150768</v>
      </c>
      <c r="F73" s="711"/>
      <c r="G73" s="715">
        <v>0.39738402368582243</v>
      </c>
      <c r="H73" s="715">
        <v>0.19210701157888996</v>
      </c>
      <c r="I73" s="791" t="s">
        <v>670</v>
      </c>
      <c r="J73" s="715">
        <v>0.29049428191969617</v>
      </c>
      <c r="K73" s="715">
        <v>0.19915687568249082</v>
      </c>
      <c r="L73" s="791"/>
      <c r="M73" s="715">
        <v>6.2437896638773124E-2</v>
      </c>
      <c r="N73" s="715">
        <v>0.38170997966909692</v>
      </c>
      <c r="O73" s="778"/>
    </row>
    <row r="74" spans="1:15" s="779" customFormat="1">
      <c r="A74" s="778" t="s">
        <v>741</v>
      </c>
      <c r="B74" s="778" t="s">
        <v>719</v>
      </c>
      <c r="C74" s="787">
        <v>4</v>
      </c>
      <c r="D74" s="715">
        <v>-0.12069307805211511</v>
      </c>
      <c r="E74" s="715">
        <v>0.40452432943294531</v>
      </c>
      <c r="F74" s="711"/>
      <c r="G74" s="715">
        <v>-1.3288946796927775E-2</v>
      </c>
      <c r="H74" s="715">
        <v>0.38352020957567168</v>
      </c>
      <c r="I74" s="791"/>
      <c r="J74" s="715">
        <v>-0.67255532811544494</v>
      </c>
      <c r="K74" s="715">
        <v>0.39434857051934852</v>
      </c>
      <c r="L74" s="791" t="s">
        <v>369</v>
      </c>
      <c r="M74" s="715">
        <v>1.722696847165015</v>
      </c>
      <c r="N74" s="715">
        <v>0.755829123054785</v>
      </c>
      <c r="O74" s="778" t="s">
        <v>670</v>
      </c>
    </row>
    <row r="75" spans="1:15" s="779" customFormat="1">
      <c r="A75" s="778" t="s">
        <v>742</v>
      </c>
      <c r="B75" s="778" t="s">
        <v>721</v>
      </c>
      <c r="C75" s="787">
        <v>4</v>
      </c>
      <c r="D75" s="715">
        <v>4.2029514459937717E-2</v>
      </c>
      <c r="E75" s="715">
        <v>6.4453252423406521E-2</v>
      </c>
      <c r="F75" s="711"/>
      <c r="G75" s="715">
        <v>4.2034010434177657E-3</v>
      </c>
      <c r="H75" s="715">
        <v>6.1105289345843986E-2</v>
      </c>
      <c r="I75" s="791"/>
      <c r="J75" s="715">
        <v>0.13780387839987737</v>
      </c>
      <c r="K75" s="715">
        <v>6.2873495323060261E-2</v>
      </c>
      <c r="L75" s="791" t="s">
        <v>670</v>
      </c>
      <c r="M75" s="715">
        <v>5.1648951950839392E-2</v>
      </c>
      <c r="N75" s="715">
        <v>0.1204280573893297</v>
      </c>
      <c r="O75" s="778"/>
    </row>
    <row r="76" spans="1:15" s="779" customFormat="1">
      <c r="A76" s="778" t="s">
        <v>743</v>
      </c>
      <c r="B76" s="778" t="s">
        <v>719</v>
      </c>
      <c r="C76" s="787">
        <v>4</v>
      </c>
      <c r="D76" s="715">
        <v>9.3646512238657553E-2</v>
      </c>
      <c r="E76" s="715">
        <v>0.20232926105740337</v>
      </c>
      <c r="F76" s="711"/>
      <c r="G76" s="715">
        <v>-0.21091687268046552</v>
      </c>
      <c r="H76" s="715">
        <v>0.19182186915138705</v>
      </c>
      <c r="I76" s="791"/>
      <c r="J76" s="715">
        <v>5.1726303814942934E-2</v>
      </c>
      <c r="K76" s="715">
        <v>0.19724216878782169</v>
      </c>
      <c r="L76" s="791"/>
      <c r="M76" s="715">
        <v>0.27232712518343455</v>
      </c>
      <c r="N76" s="715">
        <v>0.37803959305275492</v>
      </c>
      <c r="O76" s="778"/>
    </row>
    <row r="77" spans="1:15" s="779" customFormat="1">
      <c r="A77" s="778" t="s">
        <v>744</v>
      </c>
      <c r="B77" s="778" t="s">
        <v>721</v>
      </c>
      <c r="C77" s="787">
        <v>4</v>
      </c>
      <c r="D77" s="715">
        <v>-1.5666610205915369E-2</v>
      </c>
      <c r="E77" s="715">
        <v>5.1009817322522369E-2</v>
      </c>
      <c r="F77" s="711"/>
      <c r="G77" s="715">
        <v>-4.8090882421300052E-2</v>
      </c>
      <c r="H77" s="715">
        <v>4.8360526876362435E-2</v>
      </c>
      <c r="I77" s="791"/>
      <c r="J77" s="715">
        <v>2.1977560364972216E-2</v>
      </c>
      <c r="K77" s="715">
        <v>4.9732309200091501E-2</v>
      </c>
      <c r="L77" s="791"/>
      <c r="M77" s="715">
        <v>1.4089234378305639E-2</v>
      </c>
      <c r="N77" s="715">
        <v>9.5311004475859773E-2</v>
      </c>
      <c r="O77" s="778"/>
    </row>
    <row r="78" spans="1:15" s="779" customFormat="1">
      <c r="A78" s="778" t="s">
        <v>745</v>
      </c>
      <c r="B78" s="778" t="s">
        <v>719</v>
      </c>
      <c r="C78" s="787">
        <v>4</v>
      </c>
      <c r="D78" s="715">
        <v>3.2365848658491854E-2</v>
      </c>
      <c r="E78" s="715">
        <v>0.19681380845258256</v>
      </c>
      <c r="F78" s="711"/>
      <c r="G78" s="715">
        <v>-4.6429315245913851E-2</v>
      </c>
      <c r="H78" s="715">
        <v>0.18659422267668319</v>
      </c>
      <c r="I78" s="791"/>
      <c r="J78" s="715">
        <v>-2.1421537028708703E-2</v>
      </c>
      <c r="K78" s="715">
        <v>0.19186401065941411</v>
      </c>
      <c r="L78" s="791"/>
      <c r="M78" s="715">
        <v>-0.74974651685162652</v>
      </c>
      <c r="N78" s="715">
        <v>0.3677345340672788</v>
      </c>
      <c r="O78" s="778" t="s">
        <v>670</v>
      </c>
    </row>
    <row r="79" spans="1:15" s="779" customFormat="1">
      <c r="A79" s="778" t="s">
        <v>746</v>
      </c>
      <c r="B79" s="778" t="s">
        <v>721</v>
      </c>
      <c r="C79" s="787">
        <v>4</v>
      </c>
      <c r="D79" s="715">
        <v>7.2307821123188454E-2</v>
      </c>
      <c r="E79" s="715">
        <v>4.7355778887951401E-2</v>
      </c>
      <c r="F79" s="711"/>
      <c r="G79" s="715">
        <v>0.13316301615646869</v>
      </c>
      <c r="H79" s="715">
        <v>4.4890418743524417E-2</v>
      </c>
      <c r="I79" s="793" t="s">
        <v>671</v>
      </c>
      <c r="J79" s="715">
        <v>0.11588628923112521</v>
      </c>
      <c r="K79" s="715">
        <v>4.6191427360751887E-2</v>
      </c>
      <c r="L79" s="791" t="s">
        <v>670</v>
      </c>
      <c r="M79" s="715">
        <v>-7.8811613159153929E-2</v>
      </c>
      <c r="N79" s="715">
        <v>8.8481144890375979E-2</v>
      </c>
      <c r="O79" s="778"/>
    </row>
    <row r="80" spans="1:15" s="779" customFormat="1">
      <c r="A80" s="778" t="s">
        <v>747</v>
      </c>
      <c r="B80" s="778" t="s">
        <v>719</v>
      </c>
      <c r="C80" s="787">
        <v>4</v>
      </c>
      <c r="D80" s="715">
        <v>0.37305172236895789</v>
      </c>
      <c r="E80" s="715">
        <v>0.25183443930535915</v>
      </c>
      <c r="F80" s="711"/>
      <c r="G80" s="715">
        <v>7.7467259667763591E-2</v>
      </c>
      <c r="H80" s="715">
        <v>0.23875151839916495</v>
      </c>
      <c r="I80" s="791"/>
      <c r="J80" s="715">
        <v>-0.22911178409249061</v>
      </c>
      <c r="K80" s="715">
        <v>0.24550040436887235</v>
      </c>
      <c r="L80" s="791"/>
      <c r="M80" s="715">
        <v>-0.25433268484773841</v>
      </c>
      <c r="N80" s="715">
        <v>0.47053717455700239</v>
      </c>
      <c r="O80" s="778"/>
    </row>
    <row r="81" spans="1:15" s="779" customFormat="1">
      <c r="A81" s="778" t="s">
        <v>748</v>
      </c>
      <c r="B81" s="778" t="s">
        <v>721</v>
      </c>
      <c r="C81" s="787">
        <v>4</v>
      </c>
      <c r="D81" s="715">
        <v>-0.34800377372514107</v>
      </c>
      <c r="E81" s="715">
        <v>0.10679468942273912</v>
      </c>
      <c r="F81" s="711" t="s">
        <v>671</v>
      </c>
      <c r="G81" s="715">
        <v>-0.18796329219116259</v>
      </c>
      <c r="H81" s="715">
        <v>0.10123874392367956</v>
      </c>
      <c r="I81" s="791" t="s">
        <v>369</v>
      </c>
      <c r="J81" s="715">
        <v>-8.5360091253780121E-2</v>
      </c>
      <c r="K81" s="715">
        <v>0.10411098392422433</v>
      </c>
      <c r="L81" s="791"/>
      <c r="M81" s="715">
        <v>0.43036985324790789</v>
      </c>
      <c r="N81" s="715">
        <v>0.19953939567045376</v>
      </c>
      <c r="O81" s="778" t="s">
        <v>670</v>
      </c>
    </row>
    <row r="82" spans="1:15" s="779" customFormat="1">
      <c r="A82" s="778"/>
      <c r="B82" s="778"/>
      <c r="C82" s="787" t="s">
        <v>835</v>
      </c>
      <c r="D82" s="715">
        <v>0.14899999999999999</v>
      </c>
      <c r="E82" s="715"/>
      <c r="F82" s="711"/>
      <c r="G82" s="715">
        <v>0.154</v>
      </c>
      <c r="H82" s="715"/>
      <c r="I82" s="791"/>
      <c r="J82" s="715">
        <v>0.108</v>
      </c>
      <c r="K82" s="715"/>
      <c r="L82" s="791"/>
      <c r="M82" s="715">
        <v>3.6999999999999998E-2</v>
      </c>
      <c r="N82" s="715"/>
      <c r="O82" s="778"/>
    </row>
    <row r="83" spans="1:15" s="779" customFormat="1">
      <c r="A83" s="778"/>
      <c r="B83" s="778"/>
      <c r="C83" s="787"/>
      <c r="D83" s="715"/>
      <c r="E83" s="715"/>
      <c r="F83" s="711"/>
      <c r="G83" s="715"/>
      <c r="H83" s="715"/>
      <c r="I83" s="791"/>
      <c r="J83" s="715"/>
      <c r="K83" s="715"/>
      <c r="L83" s="791"/>
      <c r="M83" s="715"/>
      <c r="N83" s="715"/>
      <c r="O83" s="778"/>
    </row>
    <row r="84" spans="1:15" s="779" customFormat="1">
      <c r="A84" s="707" t="s">
        <v>749</v>
      </c>
      <c r="B84" s="778"/>
      <c r="C84" s="787"/>
      <c r="D84" s="715"/>
      <c r="E84" s="715"/>
      <c r="F84" s="711"/>
      <c r="G84" s="715"/>
      <c r="H84" s="715"/>
      <c r="I84" s="791"/>
      <c r="J84" s="715"/>
      <c r="K84" s="715"/>
      <c r="L84" s="791"/>
      <c r="M84" s="715"/>
      <c r="N84" s="715"/>
      <c r="O84" s="778"/>
    </row>
    <row r="85" spans="1:15" s="779" customFormat="1">
      <c r="A85" s="778" t="s">
        <v>750</v>
      </c>
      <c r="B85" s="778"/>
      <c r="C85" s="787"/>
      <c r="D85" s="715"/>
      <c r="E85" s="715"/>
      <c r="F85" s="711"/>
      <c r="G85" s="715"/>
      <c r="H85" s="715"/>
      <c r="I85" s="791"/>
      <c r="J85" s="715"/>
      <c r="K85" s="715"/>
      <c r="L85" s="791"/>
      <c r="M85" s="715"/>
      <c r="N85" s="715"/>
      <c r="O85" s="778"/>
    </row>
    <row r="86" spans="1:15" s="779" customFormat="1">
      <c r="A86" s="778" t="s">
        <v>751</v>
      </c>
      <c r="B86" s="854" t="s">
        <v>752</v>
      </c>
      <c r="C86" s="787">
        <v>5</v>
      </c>
      <c r="D86" s="715">
        <v>-3.6767644355116938E-2</v>
      </c>
      <c r="E86" s="715">
        <v>0.10551537325888474</v>
      </c>
      <c r="F86" s="711"/>
      <c r="G86" s="715">
        <v>6.4990860409206624E-2</v>
      </c>
      <c r="H86" s="715">
        <v>0.1008858970693351</v>
      </c>
      <c r="I86" s="791"/>
      <c r="J86" s="715">
        <v>6.6924664553293003E-2</v>
      </c>
      <c r="K86" s="715">
        <v>0.10356600694991869</v>
      </c>
      <c r="L86" s="791"/>
      <c r="M86" s="715">
        <v>-0.16262384156013532</v>
      </c>
      <c r="N86" s="715">
        <v>0.20812845900665239</v>
      </c>
      <c r="O86" s="778"/>
    </row>
    <row r="87" spans="1:15" s="779" customFormat="1">
      <c r="A87" s="778" t="s">
        <v>753</v>
      </c>
      <c r="B87" s="854"/>
      <c r="C87" s="787">
        <v>5</v>
      </c>
      <c r="D87" s="715">
        <v>8.7263056285158597E-2</v>
      </c>
      <c r="E87" s="715">
        <v>0.10407487347898958</v>
      </c>
      <c r="F87" s="711"/>
      <c r="G87" s="715">
        <v>0.15832281438199608</v>
      </c>
      <c r="H87" s="715">
        <v>9.9504296136065484E-2</v>
      </c>
      <c r="I87" s="791"/>
      <c r="J87" s="715">
        <v>0.12314987503138251</v>
      </c>
      <c r="K87" s="715">
        <v>0.10214464295180056</v>
      </c>
      <c r="L87" s="791"/>
      <c r="M87" s="715">
        <v>-0.43504982758285854</v>
      </c>
      <c r="N87" s="715">
        <v>0.20526694233654755</v>
      </c>
      <c r="O87" s="778" t="s">
        <v>670</v>
      </c>
    </row>
    <row r="88" spans="1:15" s="779" customFormat="1">
      <c r="A88" s="778" t="s">
        <v>754</v>
      </c>
      <c r="B88" s="854"/>
      <c r="C88" s="787">
        <v>5</v>
      </c>
      <c r="D88" s="715">
        <v>-9.6580011725430931E-2</v>
      </c>
      <c r="E88" s="715">
        <v>0.1054134725980678</v>
      </c>
      <c r="F88" s="711"/>
      <c r="G88" s="715">
        <v>2.4807195034182487E-2</v>
      </c>
      <c r="H88" s="715">
        <v>0.10080414428104742</v>
      </c>
      <c r="I88" s="791"/>
      <c r="J88" s="715">
        <v>-2.5224027526621447E-2</v>
      </c>
      <c r="K88" s="715">
        <v>0.1034703240470911</v>
      </c>
      <c r="L88" s="791"/>
      <c r="M88" s="715">
        <v>-0.22477448697724903</v>
      </c>
      <c r="N88" s="715">
        <v>0.20795289083602636</v>
      </c>
      <c r="O88" s="778"/>
    </row>
    <row r="89" spans="1:15" s="779" customFormat="1">
      <c r="A89" s="778" t="s">
        <v>755</v>
      </c>
      <c r="B89" s="854"/>
      <c r="C89" s="787">
        <v>5</v>
      </c>
      <c r="D89" s="715">
        <v>-2.3404179292345555E-2</v>
      </c>
      <c r="E89" s="715">
        <v>0.11972373186847939</v>
      </c>
      <c r="F89" s="711"/>
      <c r="G89" s="715">
        <v>3.6400337007396734E-2</v>
      </c>
      <c r="H89" s="715">
        <v>0.11443331208643275</v>
      </c>
      <c r="I89" s="791"/>
      <c r="J89" s="715">
        <v>4.4045867651666603E-3</v>
      </c>
      <c r="K89" s="715">
        <v>0.11755743752214914</v>
      </c>
      <c r="L89" s="791"/>
      <c r="M89" s="715">
        <v>-0.55596500354605394</v>
      </c>
      <c r="N89" s="715">
        <v>0.23596541007242999</v>
      </c>
      <c r="O89" s="778" t="s">
        <v>670</v>
      </c>
    </row>
    <row r="90" spans="1:15" s="779" customFormat="1">
      <c r="A90" s="778" t="s">
        <v>756</v>
      </c>
      <c r="B90" s="778" t="s">
        <v>757</v>
      </c>
      <c r="C90" s="787">
        <v>5</v>
      </c>
      <c r="D90" s="715">
        <v>0.46058408783780941</v>
      </c>
      <c r="E90" s="715">
        <v>0.13256443493752915</v>
      </c>
      <c r="F90" s="711" t="s">
        <v>671</v>
      </c>
      <c r="G90" s="715">
        <v>0.17821434994295446</v>
      </c>
      <c r="H90" s="715">
        <v>0.12675922938886452</v>
      </c>
      <c r="I90" s="791"/>
      <c r="J90" s="715">
        <v>0.67772084164475088</v>
      </c>
      <c r="K90" s="715">
        <v>0.13011096705068831</v>
      </c>
      <c r="L90" s="791" t="s">
        <v>671</v>
      </c>
      <c r="M90" s="715">
        <v>-0.33125436652012191</v>
      </c>
      <c r="N90" s="715">
        <v>0.26105463818451125</v>
      </c>
      <c r="O90" s="778"/>
    </row>
    <row r="91" spans="1:15" s="779" customFormat="1">
      <c r="A91" s="778"/>
      <c r="B91" s="778"/>
      <c r="C91" s="787" t="s">
        <v>835</v>
      </c>
      <c r="D91" s="715">
        <v>0.16</v>
      </c>
      <c r="E91" s="715"/>
      <c r="F91" s="711"/>
      <c r="G91" s="715">
        <v>0.157</v>
      </c>
      <c r="H91" s="715"/>
      <c r="I91" s="791"/>
      <c r="J91" s="715">
        <v>0.104</v>
      </c>
      <c r="K91" s="715"/>
      <c r="L91" s="791"/>
      <c r="M91" s="715">
        <v>0.04</v>
      </c>
      <c r="N91" s="715"/>
      <c r="O91" s="778"/>
    </row>
    <row r="92" spans="1:15" s="779" customFormat="1">
      <c r="A92" s="642"/>
      <c r="B92" s="642"/>
      <c r="C92" s="784"/>
      <c r="D92" s="785"/>
      <c r="E92" s="785"/>
      <c r="F92" s="786"/>
      <c r="G92" s="785"/>
      <c r="H92" s="785"/>
      <c r="I92" s="642"/>
      <c r="J92" s="785"/>
      <c r="K92" s="785"/>
      <c r="L92" s="642"/>
      <c r="M92" s="785"/>
      <c r="N92" s="785"/>
      <c r="O92" s="642"/>
    </row>
    <row r="93" spans="1:15" s="779" customFormat="1"/>
    <row r="94" spans="1:15">
      <c r="A94" s="779"/>
      <c r="B94" s="779"/>
    </row>
    <row r="95" spans="1:15">
      <c r="A95" s="779"/>
      <c r="B95" s="779"/>
    </row>
  </sheetData>
  <mergeCells count="5">
    <mergeCell ref="B86:B89"/>
    <mergeCell ref="D13:F13"/>
    <mergeCell ref="G13:I13"/>
    <mergeCell ref="J13:L13"/>
    <mergeCell ref="M13:O13"/>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Arts 1 - Overview</vt:lpstr>
      <vt:lpstr>Arts 2 - Art Forms</vt:lpstr>
      <vt:lpstr>Heritage</vt:lpstr>
      <vt:lpstr>Sport</vt:lpstr>
      <vt:lpstr>Free Time</vt:lpstr>
      <vt:lpstr>Society</vt:lpstr>
      <vt:lpstr>Wellbeing 1 - Wellbeing Scores</vt:lpstr>
      <vt:lpstr>Wellbeing 2 - Regression</vt:lpstr>
      <vt:lpstr>Barriers, Disability</vt:lpstr>
      <vt:lpstr>Digital Engagement</vt:lpstr>
      <vt:lpstr>Newspaper readership</vt:lpstr>
      <vt:lpstr>FWW centenary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2018-03-12T09:28:34Z</dcterms:created>
  <dcterms:modified xsi:type="dcterms:W3CDTF">2018-09-13T06:46:24Z</dcterms:modified>
</cp:coreProperties>
</file>